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Planfin\Planfin 2567 (ต้นปี)\"/>
    </mc:Choice>
  </mc:AlternateContent>
  <xr:revisionPtr revIDLastSave="0" documentId="13_ncr:1_{C1D24251-74D4-4F62-9CAC-2884C602CA0B}" xr6:coauthVersionLast="47" xr6:coauthVersionMax="47" xr10:uidLastSave="{00000000-0000-0000-0000-000000000000}"/>
  <bookViews>
    <workbookView xWindow="11148" yWindow="0" windowWidth="11748" windowHeight="12060" tabRatio="797" xr2:uid="{00000000-000D-0000-FFFF-FFFF00000000}"/>
  </bookViews>
  <sheets>
    <sheet name="1ตรวจสอบความครบถ้วน7แผน" sheetId="2" r:id="rId1"/>
    <sheet name="2.ตรวจแผนการลงทุน" sheetId="30" r:id="rId2"/>
    <sheet name="3.ตรวจสอบรายได้ UC_1" sheetId="27" r:id="rId3"/>
    <sheet name="3.ตรวจสอบรายได้UC_2" sheetId="6" r:id="rId4"/>
    <sheet name="3.ตรวจสอบผลงาน 64&amp;แผน65 " sheetId="21" state="hidden" r:id="rId5"/>
    <sheet name="4.1 สรุปการส่ง " sheetId="28" r:id="rId6"/>
    <sheet name="4.2.สรุปการส่ง" sheetId="7" r:id="rId7"/>
    <sheet name="5.ตรวจสอบแผน ปี 67" sheetId="18" r:id="rId8"/>
    <sheet name="6.รพแบบ 4" sheetId="14" r:id="rId9"/>
    <sheet name="เกณฑ์การจัดทำแผน" sheetId="15" r:id="rId10"/>
    <sheet name="สรุป บันทึกข้อความ" sheetId="19" r:id="rId11"/>
    <sheet name="Sheet1" sheetId="29" state="hidden" r:id="rId12"/>
  </sheets>
  <externalReferences>
    <externalReference r:id="rId13"/>
  </externalReferences>
  <definedNames>
    <definedName name="_xlnm._FilterDatabase" localSheetId="1" hidden="1">'2.ตรวจแผนการลงทุน'!$A$3:$S$91</definedName>
    <definedName name="_xlnm._FilterDatabase" localSheetId="6" hidden="1">'4.2.สรุปการส่ง'!$A$2:$J$90</definedName>
    <definedName name="_xlnm._FilterDatabase" localSheetId="7" hidden="1">'5.ตรวจสอบแผน ปี 67'!$A$3:$S$91</definedName>
    <definedName name="_xlnm.Print_Area" localSheetId="10">'สรุป บันทึกข้อความ'!$A$1:$K$44</definedName>
    <definedName name="_xlnm.Print_Titles" localSheetId="1">'2.ตรวจแผนการลงทุน'!$1:$3</definedName>
    <definedName name="_xlnm.Print_Titles" localSheetId="6">'4.2.สรุปการส่ง'!$2:$2</definedName>
    <definedName name="_xlnm.Print_Titles" localSheetId="7">'5.ตรวจสอบแผน ปี 67'!$1:$3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I219" i="2" l="1"/>
  <c r="DI218" i="2"/>
  <c r="DI217" i="2"/>
  <c r="DI216" i="2"/>
  <c r="DI215" i="2"/>
  <c r="DI214" i="2"/>
  <c r="DI213" i="2"/>
  <c r="DI212" i="2"/>
  <c r="DF293" i="2" l="1"/>
  <c r="DF287" i="2"/>
  <c r="DF278" i="2"/>
  <c r="DF260" i="2"/>
  <c r="DF246" i="2"/>
  <c r="DF238" i="2"/>
  <c r="DF226" i="2"/>
  <c r="E39" i="2"/>
  <c r="DD293" i="2"/>
  <c r="DD287" i="2"/>
  <c r="DD278" i="2"/>
  <c r="DD260" i="2"/>
  <c r="DD246" i="2"/>
  <c r="DD238" i="2"/>
  <c r="DD226" i="2"/>
  <c r="DA219" i="2"/>
  <c r="CY219" i="2"/>
  <c r="CY313" i="2"/>
  <c r="CY312" i="2"/>
  <c r="CY311" i="2"/>
  <c r="CY310" i="2"/>
  <c r="CY309" i="2"/>
  <c r="CY308" i="2"/>
  <c r="CY307" i="2"/>
  <c r="CY306" i="2"/>
  <c r="CY305" i="2"/>
  <c r="CY304" i="2"/>
  <c r="CY303" i="2"/>
  <c r="CY302" i="2"/>
  <c r="CY301" i="2"/>
  <c r="CY300" i="2"/>
  <c r="CY299" i="2"/>
  <c r="CY298" i="2"/>
  <c r="CY297" i="2"/>
  <c r="CY296" i="2"/>
  <c r="CY295" i="2"/>
  <c r="CY294" i="2"/>
  <c r="CY293" i="2"/>
  <c r="CY292" i="2"/>
  <c r="CY291" i="2"/>
  <c r="CY290" i="2"/>
  <c r="CY289" i="2"/>
  <c r="CY288" i="2"/>
  <c r="CY287" i="2"/>
  <c r="CY286" i="2"/>
  <c r="CY285" i="2"/>
  <c r="CY284" i="2"/>
  <c r="CY283" i="2"/>
  <c r="CY282" i="2"/>
  <c r="CY281" i="2"/>
  <c r="CY280" i="2"/>
  <c r="CY279" i="2"/>
  <c r="CY278" i="2"/>
  <c r="CY277" i="2"/>
  <c r="CY276" i="2"/>
  <c r="CY275" i="2"/>
  <c r="CY274" i="2"/>
  <c r="CY273" i="2"/>
  <c r="CY272" i="2"/>
  <c r="CY271" i="2"/>
  <c r="CY270" i="2"/>
  <c r="CY269" i="2"/>
  <c r="CY268" i="2"/>
  <c r="CY267" i="2"/>
  <c r="CY266" i="2"/>
  <c r="CY265" i="2"/>
  <c r="CY264" i="2"/>
  <c r="CY263" i="2"/>
  <c r="CY262" i="2"/>
  <c r="CY261" i="2"/>
  <c r="CY260" i="2"/>
  <c r="CY259" i="2"/>
  <c r="CY258" i="2"/>
  <c r="CY257" i="2"/>
  <c r="CY256" i="2"/>
  <c r="CY255" i="2"/>
  <c r="CY254" i="2"/>
  <c r="CY253" i="2"/>
  <c r="CY252" i="2"/>
  <c r="CY251" i="2"/>
  <c r="CY250" i="2"/>
  <c r="CY249" i="2"/>
  <c r="CY248" i="2"/>
  <c r="CY247" i="2"/>
  <c r="CY246" i="2"/>
  <c r="CY245" i="2"/>
  <c r="CY244" i="2"/>
  <c r="CY243" i="2"/>
  <c r="CY242" i="2"/>
  <c r="CY241" i="2"/>
  <c r="CY240" i="2"/>
  <c r="CY239" i="2"/>
  <c r="CY238" i="2"/>
  <c r="CY237" i="2"/>
  <c r="CY236" i="2"/>
  <c r="CY235" i="2"/>
  <c r="CY234" i="2"/>
  <c r="CY233" i="2"/>
  <c r="CY232" i="2"/>
  <c r="CY231" i="2"/>
  <c r="CY230" i="2"/>
  <c r="CY229" i="2"/>
  <c r="CY228" i="2"/>
  <c r="CY227" i="2"/>
  <c r="CY226" i="2"/>
  <c r="CX313" i="2"/>
  <c r="CX312" i="2"/>
  <c r="CX311" i="2"/>
  <c r="CX310" i="2"/>
  <c r="CX309" i="2"/>
  <c r="CX308" i="2"/>
  <c r="CX307" i="2"/>
  <c r="CX306" i="2"/>
  <c r="CX305" i="2"/>
  <c r="CX304" i="2"/>
  <c r="CX303" i="2"/>
  <c r="CX302" i="2"/>
  <c r="CX301" i="2"/>
  <c r="CX300" i="2"/>
  <c r="CX299" i="2"/>
  <c r="CX298" i="2"/>
  <c r="CX297" i="2"/>
  <c r="CX296" i="2"/>
  <c r="CX295" i="2"/>
  <c r="CX294" i="2"/>
  <c r="CX293" i="2"/>
  <c r="CX292" i="2"/>
  <c r="CX291" i="2"/>
  <c r="CX290" i="2"/>
  <c r="CX289" i="2"/>
  <c r="CX288" i="2"/>
  <c r="CX287" i="2"/>
  <c r="CX286" i="2"/>
  <c r="CX285" i="2"/>
  <c r="CX284" i="2"/>
  <c r="CX283" i="2"/>
  <c r="CX282" i="2"/>
  <c r="CX281" i="2"/>
  <c r="CX280" i="2"/>
  <c r="CX279" i="2"/>
  <c r="CX278" i="2"/>
  <c r="CX277" i="2"/>
  <c r="CX276" i="2"/>
  <c r="CX275" i="2"/>
  <c r="CX274" i="2"/>
  <c r="CX273" i="2"/>
  <c r="CX272" i="2"/>
  <c r="CX271" i="2"/>
  <c r="CX270" i="2"/>
  <c r="CX269" i="2"/>
  <c r="CX268" i="2"/>
  <c r="CX267" i="2"/>
  <c r="CX266" i="2"/>
  <c r="CX265" i="2"/>
  <c r="CX264" i="2"/>
  <c r="CX263" i="2"/>
  <c r="CX262" i="2"/>
  <c r="CX261" i="2"/>
  <c r="CX260" i="2"/>
  <c r="CX259" i="2"/>
  <c r="CX258" i="2"/>
  <c r="CX257" i="2"/>
  <c r="CX256" i="2"/>
  <c r="CX255" i="2"/>
  <c r="CX254" i="2"/>
  <c r="CX253" i="2"/>
  <c r="CX252" i="2"/>
  <c r="CX251" i="2"/>
  <c r="CX250" i="2"/>
  <c r="CX249" i="2"/>
  <c r="CX248" i="2"/>
  <c r="CX247" i="2"/>
  <c r="CX246" i="2"/>
  <c r="CX245" i="2"/>
  <c r="CX244" i="2"/>
  <c r="CX243" i="2"/>
  <c r="CX242" i="2"/>
  <c r="CX241" i="2"/>
  <c r="CX240" i="2"/>
  <c r="CX239" i="2"/>
  <c r="CX238" i="2"/>
  <c r="CX237" i="2"/>
  <c r="CX236" i="2"/>
  <c r="CX235" i="2"/>
  <c r="CX234" i="2"/>
  <c r="CX233" i="2"/>
  <c r="CX232" i="2"/>
  <c r="CX231" i="2"/>
  <c r="CX230" i="2"/>
  <c r="CX229" i="2"/>
  <c r="CX228" i="2"/>
  <c r="CX227" i="2"/>
  <c r="CX226" i="2"/>
  <c r="CZ260" i="2" l="1"/>
  <c r="DA260" i="2" s="1"/>
  <c r="CZ238" i="2"/>
  <c r="CZ287" i="2"/>
  <c r="CZ293" i="2"/>
  <c r="DA293" i="2"/>
  <c r="CZ246" i="2"/>
  <c r="CZ278" i="2"/>
  <c r="DA278" i="2"/>
  <c r="DA287" i="2"/>
  <c r="DA246" i="2"/>
  <c r="DA238" i="2"/>
  <c r="CZ226" i="2"/>
  <c r="DA226" i="2"/>
  <c r="DH219" i="2"/>
  <c r="DH218" i="2"/>
  <c r="DH217" i="2"/>
  <c r="DH216" i="2"/>
  <c r="DH215" i="2"/>
  <c r="DH214" i="2"/>
  <c r="DH213" i="2"/>
  <c r="DH212" i="2"/>
  <c r="DJ219" i="2"/>
  <c r="DJ218" i="2"/>
  <c r="DJ217" i="2"/>
  <c r="DJ216" i="2"/>
  <c r="DJ215" i="2"/>
  <c r="DJ214" i="2"/>
  <c r="DJ213" i="2"/>
  <c r="DG218" i="2"/>
  <c r="DG217" i="2"/>
  <c r="DG216" i="2"/>
  <c r="DG215" i="2"/>
  <c r="DG214" i="2"/>
  <c r="DG213" i="2"/>
  <c r="DF219" i="2"/>
  <c r="DF218" i="2"/>
  <c r="DF217" i="2"/>
  <c r="DF216" i="2"/>
  <c r="DF215" i="2"/>
  <c r="DF214" i="2"/>
  <c r="DF213" i="2"/>
  <c r="DE219" i="2"/>
  <c r="DE218" i="2"/>
  <c r="DE217" i="2"/>
  <c r="DE216" i="2"/>
  <c r="DE215" i="2"/>
  <c r="DE214" i="2"/>
  <c r="DE213" i="2"/>
  <c r="DD219" i="2"/>
  <c r="DD218" i="2"/>
  <c r="DD217" i="2"/>
  <c r="DD216" i="2"/>
  <c r="DD215" i="2"/>
  <c r="DD214" i="2"/>
  <c r="DD213" i="2"/>
  <c r="DC219" i="2"/>
  <c r="DC218" i="2"/>
  <c r="DC217" i="2"/>
  <c r="DC216" i="2"/>
  <c r="DC215" i="2"/>
  <c r="DC214" i="2"/>
  <c r="DC213" i="2"/>
  <c r="DB219" i="2"/>
  <c r="DB218" i="2"/>
  <c r="DB217" i="2"/>
  <c r="DB216" i="2"/>
  <c r="DB215" i="2"/>
  <c r="DB214" i="2"/>
  <c r="DB213" i="2"/>
  <c r="CZ219" i="2"/>
  <c r="CZ218" i="2"/>
  <c r="CZ217" i="2"/>
  <c r="CZ216" i="2"/>
  <c r="CZ215" i="2"/>
  <c r="CZ214" i="2"/>
  <c r="CZ213" i="2"/>
  <c r="CX219" i="2"/>
  <c r="CX218" i="2"/>
  <c r="CX217" i="2"/>
  <c r="CX216" i="2"/>
  <c r="CX215" i="2"/>
  <c r="CX214" i="2"/>
  <c r="CX213" i="2"/>
  <c r="CW219" i="2"/>
  <c r="CW218" i="2"/>
  <c r="CW217" i="2"/>
  <c r="CW216" i="2"/>
  <c r="CW215" i="2"/>
  <c r="CW214" i="2"/>
  <c r="CW213" i="2"/>
  <c r="CV219" i="2"/>
  <c r="CV218" i="2"/>
  <c r="CV217" i="2"/>
  <c r="CV216" i="2"/>
  <c r="CV215" i="2"/>
  <c r="CV214" i="2"/>
  <c r="CV213" i="2"/>
  <c r="CU219" i="2"/>
  <c r="CU218" i="2"/>
  <c r="CU217" i="2"/>
  <c r="CU216" i="2"/>
  <c r="CU215" i="2"/>
  <c r="CU214" i="2"/>
  <c r="CU213" i="2"/>
  <c r="CT219" i="2"/>
  <c r="CT218" i="2"/>
  <c r="CT217" i="2"/>
  <c r="CT216" i="2"/>
  <c r="CT215" i="2"/>
  <c r="CT214" i="2"/>
  <c r="CT213" i="2"/>
  <c r="CS219" i="2"/>
  <c r="CS218" i="2"/>
  <c r="CS217" i="2"/>
  <c r="CS216" i="2"/>
  <c r="CS215" i="2"/>
  <c r="CS214" i="2"/>
  <c r="CS213" i="2"/>
  <c r="CR219" i="2"/>
  <c r="CR218" i="2"/>
  <c r="CR217" i="2"/>
  <c r="CR216" i="2"/>
  <c r="CR215" i="2"/>
  <c r="CR214" i="2"/>
  <c r="CR213" i="2"/>
  <c r="CQ219" i="2"/>
  <c r="CQ218" i="2"/>
  <c r="CQ217" i="2"/>
  <c r="CQ216" i="2"/>
  <c r="CQ215" i="2"/>
  <c r="CQ214" i="2"/>
  <c r="CQ213" i="2"/>
  <c r="CP219" i="2"/>
  <c r="CP218" i="2"/>
  <c r="CP217" i="2"/>
  <c r="CP216" i="2"/>
  <c r="CP215" i="2"/>
  <c r="DJ212" i="2"/>
  <c r="DG212" i="2"/>
  <c r="DF212" i="2"/>
  <c r="DE212" i="2"/>
  <c r="DD212" i="2"/>
  <c r="DC212" i="2"/>
  <c r="CW212" i="2"/>
  <c r="CV212" i="2"/>
  <c r="CU212" i="2"/>
  <c r="CT212" i="2"/>
  <c r="CS212" i="2"/>
  <c r="CR212" i="2"/>
  <c r="CN149" i="2" l="1"/>
  <c r="CM149" i="2"/>
  <c r="CL149" i="2"/>
  <c r="CK149" i="2"/>
  <c r="CJ149" i="2"/>
  <c r="CI149" i="2"/>
  <c r="CH149" i="2"/>
  <c r="CG149" i="2"/>
  <c r="CF149" i="2"/>
  <c r="CE149" i="2"/>
  <c r="CD149" i="2"/>
  <c r="CB149" i="2"/>
  <c r="CA149" i="2"/>
  <c r="BY149" i="2"/>
  <c r="BW149" i="2"/>
  <c r="BV149" i="2"/>
  <c r="BU149" i="2"/>
  <c r="BS149" i="2"/>
  <c r="BQ149" i="2"/>
  <c r="BP149" i="2"/>
  <c r="BO149" i="2"/>
  <c r="BK149" i="2"/>
  <c r="BI149" i="2"/>
  <c r="BH149" i="2"/>
  <c r="BG149" i="2"/>
  <c r="BA149" i="2"/>
  <c r="AZ149" i="2"/>
  <c r="AY149" i="2"/>
  <c r="AW149" i="2"/>
  <c r="AV149" i="2"/>
  <c r="AT149" i="2"/>
  <c r="AR149" i="2"/>
  <c r="AQ149" i="2"/>
  <c r="AP149" i="2"/>
  <c r="AM149" i="2"/>
  <c r="AL149" i="2"/>
  <c r="AJ149" i="2"/>
  <c r="AI149" i="2"/>
  <c r="AH149" i="2"/>
  <c r="AG149" i="2"/>
  <c r="AF149" i="2"/>
  <c r="AE149" i="2"/>
  <c r="AD149" i="2"/>
  <c r="AC149" i="2"/>
  <c r="AB149" i="2"/>
  <c r="AA149" i="2"/>
  <c r="Y149" i="2"/>
  <c r="X149" i="2"/>
  <c r="U149" i="2"/>
  <c r="T149" i="2"/>
  <c r="S149" i="2"/>
  <c r="R149" i="2"/>
  <c r="P149" i="2"/>
  <c r="O149" i="2"/>
  <c r="L149" i="2"/>
  <c r="J149" i="2"/>
  <c r="I149" i="2"/>
  <c r="H149" i="2"/>
  <c r="E149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E150" i="2"/>
  <c r="E198" i="2" l="1"/>
  <c r="CI38" i="2"/>
  <c r="I88" i="18"/>
  <c r="O5" i="30"/>
  <c r="Q5" i="30" s="1"/>
  <c r="O6" i="30"/>
  <c r="Q6" i="30" s="1"/>
  <c r="O7" i="30"/>
  <c r="Q7" i="30" s="1"/>
  <c r="O8" i="30"/>
  <c r="Q8" i="30" s="1"/>
  <c r="O9" i="30"/>
  <c r="Q9" i="30" s="1"/>
  <c r="O10" i="30"/>
  <c r="Q10" i="30" s="1"/>
  <c r="O11" i="30"/>
  <c r="Q11" i="30" s="1"/>
  <c r="O12" i="30"/>
  <c r="Q12" i="30" s="1"/>
  <c r="O13" i="30"/>
  <c r="Q13" i="30" s="1"/>
  <c r="O14" i="30"/>
  <c r="Q14" i="30" s="1"/>
  <c r="O15" i="30"/>
  <c r="Q15" i="30" s="1"/>
  <c r="O16" i="30"/>
  <c r="Q16" i="30" s="1"/>
  <c r="O17" i="30"/>
  <c r="Q17" i="30" s="1"/>
  <c r="O18" i="30"/>
  <c r="Q18" i="30" s="1"/>
  <c r="O19" i="30"/>
  <c r="Q19" i="30" s="1"/>
  <c r="O20" i="30"/>
  <c r="Q20" i="30" s="1"/>
  <c r="O21" i="30"/>
  <c r="Q21" i="30" s="1"/>
  <c r="O22" i="30"/>
  <c r="Q22" i="30" s="1"/>
  <c r="O23" i="30"/>
  <c r="Q23" i="30" s="1"/>
  <c r="O24" i="30"/>
  <c r="Q24" i="30" s="1"/>
  <c r="O25" i="30"/>
  <c r="Q25" i="30" s="1"/>
  <c r="O26" i="30"/>
  <c r="Q26" i="30" s="1"/>
  <c r="O27" i="30"/>
  <c r="Q27" i="30" s="1"/>
  <c r="O28" i="30"/>
  <c r="Q28" i="30" s="1"/>
  <c r="O29" i="30"/>
  <c r="Q29" i="30" s="1"/>
  <c r="O30" i="30"/>
  <c r="Q30" i="30" s="1"/>
  <c r="O31" i="30"/>
  <c r="Q31" i="30" s="1"/>
  <c r="O32" i="30"/>
  <c r="Q32" i="30" s="1"/>
  <c r="O33" i="30"/>
  <c r="Q33" i="30" s="1"/>
  <c r="O34" i="30"/>
  <c r="Q34" i="30" s="1"/>
  <c r="O35" i="30"/>
  <c r="Q35" i="30" s="1"/>
  <c r="O36" i="30"/>
  <c r="Q36" i="30" s="1"/>
  <c r="O37" i="30"/>
  <c r="Q37" i="30" s="1"/>
  <c r="O38" i="30"/>
  <c r="Q38" i="30" s="1"/>
  <c r="O39" i="30"/>
  <c r="Q39" i="30" s="1"/>
  <c r="O40" i="30"/>
  <c r="Q40" i="30" s="1"/>
  <c r="O41" i="30"/>
  <c r="Q41" i="30" s="1"/>
  <c r="O42" i="30"/>
  <c r="Q42" i="30" s="1"/>
  <c r="O43" i="30"/>
  <c r="Q43" i="30" s="1"/>
  <c r="O44" i="30"/>
  <c r="Q44" i="30" s="1"/>
  <c r="O45" i="30"/>
  <c r="Q45" i="30" s="1"/>
  <c r="O46" i="30"/>
  <c r="Q46" i="30" s="1"/>
  <c r="O47" i="30"/>
  <c r="Q47" i="30" s="1"/>
  <c r="O48" i="30"/>
  <c r="Q48" i="30" s="1"/>
  <c r="O49" i="30"/>
  <c r="Q49" i="30" s="1"/>
  <c r="O50" i="30"/>
  <c r="Q50" i="30" s="1"/>
  <c r="O51" i="30"/>
  <c r="Q51" i="30" s="1"/>
  <c r="O52" i="30"/>
  <c r="Q52" i="30" s="1"/>
  <c r="O53" i="30"/>
  <c r="Q53" i="30" s="1"/>
  <c r="O54" i="30"/>
  <c r="Q54" i="30" s="1"/>
  <c r="O55" i="30"/>
  <c r="Q55" i="30" s="1"/>
  <c r="O56" i="30"/>
  <c r="Q56" i="30" s="1"/>
  <c r="O57" i="30"/>
  <c r="Q57" i="30" s="1"/>
  <c r="O58" i="30"/>
  <c r="Q58" i="30" s="1"/>
  <c r="O59" i="30"/>
  <c r="Q59" i="30" s="1"/>
  <c r="O60" i="30"/>
  <c r="Q60" i="30" s="1"/>
  <c r="O61" i="30"/>
  <c r="Q61" i="30" s="1"/>
  <c r="O62" i="30"/>
  <c r="Q62" i="30" s="1"/>
  <c r="O63" i="30"/>
  <c r="Q63" i="30" s="1"/>
  <c r="O64" i="30"/>
  <c r="Q64" i="30" s="1"/>
  <c r="O65" i="30"/>
  <c r="Q65" i="30" s="1"/>
  <c r="O66" i="30"/>
  <c r="Q66" i="30" s="1"/>
  <c r="O67" i="30"/>
  <c r="Q67" i="30" s="1"/>
  <c r="O68" i="30"/>
  <c r="Q68" i="30" s="1"/>
  <c r="O69" i="30"/>
  <c r="Q69" i="30" s="1"/>
  <c r="O70" i="30"/>
  <c r="Q70" i="30" s="1"/>
  <c r="O71" i="30"/>
  <c r="Q71" i="30" s="1"/>
  <c r="O72" i="30"/>
  <c r="Q72" i="30" s="1"/>
  <c r="O73" i="30"/>
  <c r="Q73" i="30" s="1"/>
  <c r="O74" i="30"/>
  <c r="Q74" i="30" s="1"/>
  <c r="O75" i="30"/>
  <c r="Q75" i="30" s="1"/>
  <c r="O76" i="30"/>
  <c r="Q76" i="30" s="1"/>
  <c r="O77" i="30"/>
  <c r="Q77" i="30" s="1"/>
  <c r="O78" i="30"/>
  <c r="Q78" i="30" s="1"/>
  <c r="O79" i="30"/>
  <c r="Q79" i="30" s="1"/>
  <c r="O80" i="30"/>
  <c r="Q80" i="30" s="1"/>
  <c r="O81" i="30"/>
  <c r="Q81" i="30" s="1"/>
  <c r="O82" i="30"/>
  <c r="Q82" i="30" s="1"/>
  <c r="O83" i="30"/>
  <c r="Q83" i="30" s="1"/>
  <c r="O84" i="30"/>
  <c r="Q84" i="30" s="1"/>
  <c r="O85" i="30"/>
  <c r="Q85" i="30" s="1"/>
  <c r="O86" i="30"/>
  <c r="Q86" i="30" s="1"/>
  <c r="O87" i="30"/>
  <c r="Q87" i="30" s="1"/>
  <c r="O88" i="30"/>
  <c r="Q88" i="30" s="1"/>
  <c r="O89" i="30"/>
  <c r="Q89" i="30" s="1"/>
  <c r="O90" i="30"/>
  <c r="Q90" i="30" s="1"/>
  <c r="O91" i="30"/>
  <c r="Q91" i="30" s="1"/>
  <c r="O4" i="30"/>
  <c r="Q4" i="30" s="1"/>
  <c r="AK92" i="2" l="1"/>
  <c r="AK83" i="2"/>
  <c r="CC66" i="2" l="1"/>
  <c r="BB36" i="2"/>
  <c r="AX36" i="2"/>
  <c r="AW20" i="2"/>
  <c r="BP53" i="2"/>
  <c r="BO66" i="2"/>
  <c r="BP66" i="2"/>
  <c r="BQ66" i="2"/>
  <c r="BR66" i="2"/>
  <c r="BS66" i="2"/>
  <c r="BT66" i="2"/>
  <c r="BM36" i="2"/>
  <c r="BL83" i="2"/>
  <c r="BM83" i="2"/>
  <c r="BN83" i="2"/>
  <c r="BO83" i="2"/>
  <c r="BP83" i="2"/>
  <c r="BQ83" i="2"/>
  <c r="T92" i="2"/>
  <c r="F109" i="2"/>
  <c r="CM209" i="2"/>
  <c r="CN209" i="2"/>
  <c r="CM204" i="2"/>
  <c r="CN204" i="2"/>
  <c r="CM201" i="2"/>
  <c r="CN201" i="2"/>
  <c r="CN205" i="2" l="1"/>
  <c r="CM205" i="2"/>
  <c r="CP94" i="2"/>
  <c r="BZ122" i="2" l="1"/>
  <c r="BZ109" i="2"/>
  <c r="BZ66" i="2"/>
  <c r="BZ53" i="2"/>
  <c r="BV36" i="2" l="1"/>
  <c r="BV151" i="2" s="1"/>
  <c r="E117" i="2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J18" i="30" s="1"/>
  <c r="H19" i="30"/>
  <c r="H20" i="30"/>
  <c r="H21" i="30"/>
  <c r="H22" i="30"/>
  <c r="H23" i="30"/>
  <c r="H24" i="30"/>
  <c r="H25" i="30"/>
  <c r="H26" i="30"/>
  <c r="J26" i="30" s="1"/>
  <c r="H27" i="30"/>
  <c r="H28" i="30"/>
  <c r="H29" i="30"/>
  <c r="H30" i="30"/>
  <c r="H31" i="30"/>
  <c r="H32" i="30"/>
  <c r="H33" i="30"/>
  <c r="H34" i="30"/>
  <c r="J34" i="30" s="1"/>
  <c r="H35" i="30"/>
  <c r="H36" i="30"/>
  <c r="H37" i="30"/>
  <c r="H38" i="30"/>
  <c r="H39" i="30"/>
  <c r="H40" i="30"/>
  <c r="H41" i="30"/>
  <c r="H42" i="30"/>
  <c r="J42" i="30" s="1"/>
  <c r="H43" i="30"/>
  <c r="H44" i="30"/>
  <c r="H45" i="30"/>
  <c r="H46" i="30"/>
  <c r="H47" i="30"/>
  <c r="H48" i="30"/>
  <c r="H49" i="30"/>
  <c r="H50" i="30"/>
  <c r="J50" i="30" s="1"/>
  <c r="H51" i="30"/>
  <c r="H52" i="30"/>
  <c r="H53" i="30"/>
  <c r="H54" i="30"/>
  <c r="H55" i="30"/>
  <c r="H56" i="30"/>
  <c r="H57" i="30"/>
  <c r="H58" i="30"/>
  <c r="J58" i="30" s="1"/>
  <c r="H59" i="30"/>
  <c r="H60" i="30"/>
  <c r="H61" i="30"/>
  <c r="H62" i="30"/>
  <c r="H63" i="30"/>
  <c r="H64" i="30"/>
  <c r="H65" i="30"/>
  <c r="H66" i="30"/>
  <c r="J66" i="30" s="1"/>
  <c r="H67" i="30"/>
  <c r="H68" i="30"/>
  <c r="H69" i="30"/>
  <c r="H70" i="30"/>
  <c r="H71" i="30"/>
  <c r="H72" i="30"/>
  <c r="H73" i="30"/>
  <c r="H74" i="30"/>
  <c r="J74" i="30" s="1"/>
  <c r="H75" i="30"/>
  <c r="H76" i="30"/>
  <c r="H77" i="30"/>
  <c r="H78" i="30"/>
  <c r="H79" i="30"/>
  <c r="H80" i="30"/>
  <c r="H81" i="30"/>
  <c r="H82" i="30"/>
  <c r="J82" i="30" s="1"/>
  <c r="H83" i="30"/>
  <c r="H84" i="30"/>
  <c r="H85" i="30"/>
  <c r="H86" i="30"/>
  <c r="J86" i="30" s="1"/>
  <c r="H87" i="30"/>
  <c r="J87" i="30" s="1"/>
  <c r="H88" i="30"/>
  <c r="J88" i="30" s="1"/>
  <c r="H89" i="30"/>
  <c r="J89" i="30" s="1"/>
  <c r="H90" i="30"/>
  <c r="J90" i="30" s="1"/>
  <c r="H91" i="30"/>
  <c r="H4" i="30"/>
  <c r="J4" i="30" s="1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9" i="30"/>
  <c r="J20" i="30"/>
  <c r="J21" i="30"/>
  <c r="J22" i="30"/>
  <c r="J23" i="30"/>
  <c r="J24" i="30"/>
  <c r="J25" i="30"/>
  <c r="J27" i="30"/>
  <c r="J28" i="30"/>
  <c r="J29" i="30"/>
  <c r="J30" i="30"/>
  <c r="J31" i="30"/>
  <c r="J32" i="30"/>
  <c r="J33" i="30"/>
  <c r="J35" i="30"/>
  <c r="J36" i="30"/>
  <c r="J37" i="30"/>
  <c r="J38" i="30"/>
  <c r="J39" i="30"/>
  <c r="J40" i="30"/>
  <c r="J41" i="30"/>
  <c r="J43" i="30"/>
  <c r="J44" i="30"/>
  <c r="J45" i="30"/>
  <c r="J46" i="30"/>
  <c r="J47" i="30"/>
  <c r="J48" i="30"/>
  <c r="J49" i="30"/>
  <c r="J51" i="30"/>
  <c r="J52" i="30"/>
  <c r="J53" i="30"/>
  <c r="J54" i="30"/>
  <c r="J55" i="30"/>
  <c r="J56" i="30"/>
  <c r="J57" i="30"/>
  <c r="J59" i="30"/>
  <c r="J60" i="30"/>
  <c r="J61" i="30"/>
  <c r="J62" i="30"/>
  <c r="J63" i="30"/>
  <c r="J64" i="30"/>
  <c r="J65" i="30"/>
  <c r="J67" i="30"/>
  <c r="J68" i="30"/>
  <c r="J69" i="30"/>
  <c r="J70" i="30"/>
  <c r="J71" i="30"/>
  <c r="J72" i="30"/>
  <c r="J73" i="30"/>
  <c r="J75" i="30"/>
  <c r="J76" i="30"/>
  <c r="J77" i="30"/>
  <c r="J78" i="30"/>
  <c r="J79" i="30"/>
  <c r="J80" i="30"/>
  <c r="J81" i="30"/>
  <c r="J83" i="30"/>
  <c r="J84" i="30"/>
  <c r="J85" i="30"/>
  <c r="J91" i="30"/>
  <c r="CO91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BA66" i="2"/>
  <c r="CH66" i="2"/>
  <c r="P109" i="2"/>
  <c r="F83" i="2"/>
  <c r="E204" i="2" l="1"/>
  <c r="E209" i="2"/>
  <c r="E124" i="2" l="1"/>
  <c r="E122" i="2"/>
  <c r="E109" i="2"/>
  <c r="E92" i="2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4" i="18"/>
  <c r="CM203" i="2"/>
  <c r="CN203" i="2"/>
  <c r="E201" i="2"/>
  <c r="E203" i="2" s="1"/>
  <c r="CO92" i="2" l="1"/>
  <c r="DB212" i="2"/>
  <c r="E205" i="2"/>
  <c r="E20" i="2"/>
  <c r="F198" i="2" l="1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N83" i="2" l="1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R83" i="2"/>
  <c r="BS83" i="2"/>
  <c r="BT83" i="2"/>
  <c r="BU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E83" i="2"/>
  <c r="CZ212" i="2" s="1"/>
  <c r="CO82" i="2"/>
  <c r="CO81" i="2"/>
  <c r="CO80" i="2"/>
  <c r="CO79" i="2"/>
  <c r="CO78" i="2"/>
  <c r="CO77" i="2"/>
  <c r="CO76" i="2"/>
  <c r="CO75" i="2"/>
  <c r="CO74" i="2"/>
  <c r="CO73" i="2"/>
  <c r="CO72" i="2"/>
  <c r="CO71" i="2"/>
  <c r="CO70" i="2"/>
  <c r="CO69" i="2"/>
  <c r="CO68" i="2"/>
  <c r="CO67" i="2"/>
  <c r="CO83" i="2" l="1"/>
  <c r="CO55" i="2"/>
  <c r="CO54" i="2"/>
  <c r="CO52" i="2"/>
  <c r="CO51" i="2"/>
  <c r="CO50" i="2"/>
  <c r="CO49" i="2"/>
  <c r="CO48" i="2"/>
  <c r="CO47" i="2"/>
  <c r="CO45" i="2"/>
  <c r="CO44" i="2"/>
  <c r="CO43" i="2"/>
  <c r="CO34" i="2"/>
  <c r="CO33" i="2"/>
  <c r="CO32" i="2"/>
  <c r="CO31" i="2"/>
  <c r="CO30" i="2"/>
  <c r="CO29" i="2"/>
  <c r="CO28" i="2"/>
  <c r="CO27" i="2"/>
  <c r="CO26" i="2"/>
  <c r="CO25" i="2"/>
  <c r="CO24" i="2"/>
  <c r="CO23" i="2"/>
  <c r="CO22" i="2"/>
  <c r="CO21" i="2"/>
  <c r="CO53" i="2" l="1"/>
  <c r="CE53" i="2"/>
  <c r="N109" i="2" l="1"/>
  <c r="I109" i="2"/>
  <c r="BP109" i="2" l="1"/>
  <c r="BS109" i="2" l="1"/>
  <c r="BT109" i="2"/>
  <c r="BT158" i="2" l="1"/>
  <c r="G4" i="6" l="1"/>
  <c r="H4" i="6" s="1"/>
  <c r="CP74" i="2" l="1"/>
  <c r="E132" i="2" l="1"/>
  <c r="BR53" i="2" l="1"/>
  <c r="AO36" i="2"/>
  <c r="AM109" i="2"/>
  <c r="Q53" i="2"/>
  <c r="H109" i="2"/>
  <c r="G109" i="2"/>
  <c r="BT38" i="2" l="1"/>
  <c r="R38" i="2"/>
  <c r="CO46" i="2"/>
  <c r="E38" i="2" l="1"/>
  <c r="E40" i="2" l="1"/>
  <c r="BJ137" i="2"/>
  <c r="AB144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Q201" i="2"/>
  <c r="Q203" i="2" s="1"/>
  <c r="F201" i="2"/>
  <c r="F203" i="2" s="1"/>
  <c r="G201" i="2"/>
  <c r="G203" i="2" s="1"/>
  <c r="H201" i="2"/>
  <c r="H203" i="2" s="1"/>
  <c r="I201" i="2"/>
  <c r="J201" i="2"/>
  <c r="J203" i="2" s="1"/>
  <c r="K201" i="2"/>
  <c r="K203" i="2" s="1"/>
  <c r="L201" i="2"/>
  <c r="L203" i="2" s="1"/>
  <c r="M201" i="2"/>
  <c r="M203" i="2" s="1"/>
  <c r="N201" i="2"/>
  <c r="N203" i="2" s="1"/>
  <c r="O201" i="2"/>
  <c r="O203" i="2" s="1"/>
  <c r="P201" i="2"/>
  <c r="P203" i="2" s="1"/>
  <c r="R201" i="2"/>
  <c r="R203" i="2" s="1"/>
  <c r="S201" i="2"/>
  <c r="S203" i="2" s="1"/>
  <c r="T201" i="2"/>
  <c r="T203" i="2" s="1"/>
  <c r="U201" i="2"/>
  <c r="U203" i="2" s="1"/>
  <c r="V201" i="2"/>
  <c r="V203" i="2" s="1"/>
  <c r="W201" i="2"/>
  <c r="W203" i="2" s="1"/>
  <c r="X201" i="2"/>
  <c r="X203" i="2" s="1"/>
  <c r="Y201" i="2"/>
  <c r="Y203" i="2" s="1"/>
  <c r="Z201" i="2"/>
  <c r="Z203" i="2" s="1"/>
  <c r="AA201" i="2"/>
  <c r="AA203" i="2" s="1"/>
  <c r="AB201" i="2"/>
  <c r="AB203" i="2" s="1"/>
  <c r="AC201" i="2"/>
  <c r="AC203" i="2" s="1"/>
  <c r="AD201" i="2"/>
  <c r="AD203" i="2" s="1"/>
  <c r="AE201" i="2"/>
  <c r="AE203" i="2" s="1"/>
  <c r="AF201" i="2"/>
  <c r="AF203" i="2" s="1"/>
  <c r="AG201" i="2"/>
  <c r="AG203" i="2" s="1"/>
  <c r="AH201" i="2"/>
  <c r="AI201" i="2"/>
  <c r="AI203" i="2" s="1"/>
  <c r="AJ201" i="2"/>
  <c r="AJ203" i="2" s="1"/>
  <c r="AK201" i="2"/>
  <c r="AK203" i="2" s="1"/>
  <c r="AL201" i="2"/>
  <c r="AL203" i="2" s="1"/>
  <c r="AM201" i="2"/>
  <c r="AM203" i="2" s="1"/>
  <c r="AN201" i="2"/>
  <c r="AN203" i="2" s="1"/>
  <c r="AO201" i="2"/>
  <c r="AO203" i="2" s="1"/>
  <c r="AP201" i="2"/>
  <c r="AQ201" i="2"/>
  <c r="AQ203" i="2" s="1"/>
  <c r="AR201" i="2"/>
  <c r="AR203" i="2" s="1"/>
  <c r="AS201" i="2"/>
  <c r="AS203" i="2" s="1"/>
  <c r="AT201" i="2"/>
  <c r="AT203" i="2" s="1"/>
  <c r="AU201" i="2"/>
  <c r="AU203" i="2" s="1"/>
  <c r="AV201" i="2"/>
  <c r="AV203" i="2" s="1"/>
  <c r="AW201" i="2"/>
  <c r="AW203" i="2" s="1"/>
  <c r="AX201" i="2"/>
  <c r="AX203" i="2" s="1"/>
  <c r="AY201" i="2"/>
  <c r="AY203" i="2" s="1"/>
  <c r="AZ201" i="2"/>
  <c r="AZ203" i="2" s="1"/>
  <c r="BA201" i="2"/>
  <c r="BA203" i="2" s="1"/>
  <c r="BB201" i="2"/>
  <c r="BB203" i="2" s="1"/>
  <c r="BC201" i="2"/>
  <c r="BC203" i="2" s="1"/>
  <c r="BD201" i="2"/>
  <c r="BD203" i="2" s="1"/>
  <c r="BE201" i="2"/>
  <c r="BE203" i="2" s="1"/>
  <c r="BF201" i="2"/>
  <c r="BG201" i="2"/>
  <c r="BG203" i="2" s="1"/>
  <c r="BH201" i="2"/>
  <c r="BH203" i="2" s="1"/>
  <c r="BI201" i="2"/>
  <c r="BI203" i="2" s="1"/>
  <c r="BJ201" i="2"/>
  <c r="BJ203" i="2" s="1"/>
  <c r="BK201" i="2"/>
  <c r="BK203" i="2" s="1"/>
  <c r="BL201" i="2"/>
  <c r="BL203" i="2" s="1"/>
  <c r="BM201" i="2"/>
  <c r="BM203" i="2" s="1"/>
  <c r="BN201" i="2"/>
  <c r="BN203" i="2" s="1"/>
  <c r="BO201" i="2"/>
  <c r="BO203" i="2" s="1"/>
  <c r="BP201" i="2"/>
  <c r="BP203" i="2" s="1"/>
  <c r="BQ201" i="2"/>
  <c r="BQ203" i="2" s="1"/>
  <c r="BR201" i="2"/>
  <c r="BR203" i="2" s="1"/>
  <c r="BS201" i="2"/>
  <c r="BS203" i="2" s="1"/>
  <c r="BT201" i="2"/>
  <c r="BT203" i="2" s="1"/>
  <c r="BU201" i="2"/>
  <c r="BU203" i="2" s="1"/>
  <c r="BV201" i="2"/>
  <c r="BV203" i="2" s="1"/>
  <c r="BW201" i="2"/>
  <c r="BW203" i="2" s="1"/>
  <c r="BX201" i="2"/>
  <c r="BX203" i="2" s="1"/>
  <c r="BY201" i="2"/>
  <c r="BY203" i="2" s="1"/>
  <c r="BZ201" i="2"/>
  <c r="BZ203" i="2" s="1"/>
  <c r="CA201" i="2"/>
  <c r="CA203" i="2" s="1"/>
  <c r="CB201" i="2"/>
  <c r="CB203" i="2" s="1"/>
  <c r="CC201" i="2"/>
  <c r="CC203" i="2" s="1"/>
  <c r="CD201" i="2"/>
  <c r="CE201" i="2"/>
  <c r="CE203" i="2" s="1"/>
  <c r="CF201" i="2"/>
  <c r="CF203" i="2" s="1"/>
  <c r="CG201" i="2"/>
  <c r="CG203" i="2" s="1"/>
  <c r="CH201" i="2"/>
  <c r="CH203" i="2" s="1"/>
  <c r="CI201" i="2"/>
  <c r="CI203" i="2" s="1"/>
  <c r="CJ201" i="2"/>
  <c r="CJ203" i="2" s="1"/>
  <c r="CK201" i="2"/>
  <c r="CK203" i="2" s="1"/>
  <c r="CL201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BN117" i="2"/>
  <c r="BN120" i="2" s="1"/>
  <c r="E41" i="2" l="1"/>
  <c r="AP205" i="2"/>
  <c r="AP203" i="2"/>
  <c r="CL205" i="2"/>
  <c r="CL203" i="2"/>
  <c r="CD205" i="2"/>
  <c r="CD203" i="2"/>
  <c r="BN205" i="2"/>
  <c r="BF205" i="2"/>
  <c r="BF203" i="2"/>
  <c r="AH205" i="2"/>
  <c r="AH203" i="2"/>
  <c r="R205" i="2"/>
  <c r="I205" i="2"/>
  <c r="I203" i="2"/>
  <c r="BX205" i="2"/>
  <c r="AZ205" i="2"/>
  <c r="AR205" i="2"/>
  <c r="P205" i="2"/>
  <c r="CJ205" i="2"/>
  <c r="CB205" i="2"/>
  <c r="BD205" i="2"/>
  <c r="AV205" i="2"/>
  <c r="AE205" i="2"/>
  <c r="CK205" i="2"/>
  <c r="O205" i="2"/>
  <c r="AX205" i="2"/>
  <c r="M205" i="2"/>
  <c r="AC205" i="2"/>
  <c r="H4" i="18"/>
  <c r="BS205" i="2"/>
  <c r="BH205" i="2"/>
  <c r="BC205" i="2"/>
  <c r="CF205" i="2"/>
  <c r="Q205" i="2"/>
  <c r="CG205" i="2"/>
  <c r="BY205" i="2"/>
  <c r="BQ205" i="2"/>
  <c r="BP205" i="2"/>
  <c r="BA205" i="2"/>
  <c r="AW205" i="2"/>
  <c r="BM205" i="2"/>
  <c r="AO205" i="2"/>
  <c r="AN205" i="2"/>
  <c r="H205" i="2"/>
  <c r="CA205" i="2"/>
  <c r="CH205" i="2"/>
  <c r="BR205" i="2"/>
  <c r="AT205" i="2"/>
  <c r="AL205" i="2"/>
  <c r="AD205" i="2"/>
  <c r="N205" i="2"/>
  <c r="F205" i="2"/>
  <c r="BU205" i="2"/>
  <c r="BE205" i="2"/>
  <c r="AG205" i="2"/>
  <c r="BL205" i="2"/>
  <c r="CI205" i="2"/>
  <c r="AM205" i="2"/>
  <c r="G205" i="2"/>
  <c r="BZ205" i="2"/>
  <c r="BB205" i="2"/>
  <c r="U205" i="2"/>
  <c r="K205" i="2"/>
  <c r="L205" i="2"/>
  <c r="CE205" i="2"/>
  <c r="BW205" i="2"/>
  <c r="BO205" i="2"/>
  <c r="BG205" i="2"/>
  <c r="AY205" i="2"/>
  <c r="AQ205" i="2"/>
  <c r="AI205" i="2"/>
  <c r="AA205" i="2"/>
  <c r="J205" i="2"/>
  <c r="Y205" i="2"/>
  <c r="AF205" i="2"/>
  <c r="BK205" i="2"/>
  <c r="BJ205" i="2"/>
  <c r="V205" i="2"/>
  <c r="BI205" i="2"/>
  <c r="W205" i="2"/>
  <c r="BT205" i="2"/>
  <c r="BV205" i="2"/>
  <c r="CC205" i="2"/>
  <c r="AK205" i="2"/>
  <c r="AB205" i="2"/>
  <c r="AJ205" i="2"/>
  <c r="T205" i="2"/>
  <c r="X205" i="2"/>
  <c r="S205" i="2"/>
  <c r="AU205" i="2"/>
  <c r="AS205" i="2"/>
  <c r="Z205" i="2"/>
  <c r="BQ167" i="2"/>
  <c r="BQ165" i="2"/>
  <c r="BQ166" i="2" s="1"/>
  <c r="E158" i="2"/>
  <c r="E153" i="2"/>
  <c r="E157" i="2" s="1"/>
  <c r="W139" i="2"/>
  <c r="W146" i="2"/>
  <c r="AB132" i="2"/>
  <c r="AB130" i="2"/>
  <c r="E151" i="2" l="1"/>
  <c r="E159" i="2"/>
  <c r="F132" i="2" l="1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E130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E123" i="2"/>
  <c r="E125" i="2" s="1"/>
  <c r="E133" i="2" l="1"/>
  <c r="E131" i="2"/>
  <c r="G125" i="2"/>
  <c r="AB125" i="2"/>
  <c r="AB131" i="2" s="1"/>
  <c r="BU20" i="2"/>
  <c r="BU36" i="2"/>
  <c r="AB133" i="2" l="1"/>
  <c r="F8" i="28"/>
  <c r="E8" i="28"/>
  <c r="V92" i="27" l="1"/>
  <c r="U92" i="27"/>
  <c r="S92" i="27"/>
  <c r="R92" i="27"/>
  <c r="Q92" i="27"/>
  <c r="P92" i="27"/>
  <c r="O92" i="27"/>
  <c r="N92" i="27"/>
  <c r="M92" i="27"/>
  <c r="L92" i="27"/>
  <c r="K92" i="27"/>
  <c r="J92" i="27"/>
  <c r="I92" i="27"/>
  <c r="H92" i="27"/>
  <c r="G92" i="27"/>
  <c r="T91" i="27"/>
  <c r="T90" i="27"/>
  <c r="T89" i="27"/>
  <c r="T88" i="27"/>
  <c r="T87" i="27"/>
  <c r="T86" i="27"/>
  <c r="T85" i="27"/>
  <c r="T84" i="27"/>
  <c r="T83" i="27"/>
  <c r="T82" i="27"/>
  <c r="T81" i="27"/>
  <c r="T80" i="27"/>
  <c r="T79" i="27"/>
  <c r="T78" i="27"/>
  <c r="T77" i="27"/>
  <c r="T76" i="27"/>
  <c r="T75" i="27"/>
  <c r="T74" i="27"/>
  <c r="T73" i="27"/>
  <c r="T72" i="27"/>
  <c r="T71" i="27"/>
  <c r="T70" i="27"/>
  <c r="T69" i="27"/>
  <c r="T68" i="27"/>
  <c r="T67" i="27"/>
  <c r="T66" i="27"/>
  <c r="T65" i="27"/>
  <c r="T64" i="27"/>
  <c r="T63" i="27"/>
  <c r="T62" i="27"/>
  <c r="T61" i="27"/>
  <c r="T60" i="27"/>
  <c r="T59" i="27"/>
  <c r="T58" i="27"/>
  <c r="T57" i="27"/>
  <c r="T56" i="27"/>
  <c r="T55" i="27"/>
  <c r="T54" i="27"/>
  <c r="T53" i="27"/>
  <c r="T52" i="27"/>
  <c r="T51" i="27"/>
  <c r="T50" i="27"/>
  <c r="T49" i="27"/>
  <c r="T48" i="27"/>
  <c r="T47" i="27"/>
  <c r="T46" i="27"/>
  <c r="T45" i="27"/>
  <c r="T44" i="27"/>
  <c r="T43" i="27"/>
  <c r="T42" i="27"/>
  <c r="T41" i="27"/>
  <c r="T40" i="27"/>
  <c r="T39" i="27"/>
  <c r="T38" i="27"/>
  <c r="T37" i="27"/>
  <c r="T36" i="27"/>
  <c r="T35" i="27"/>
  <c r="T34" i="27"/>
  <c r="T33" i="27"/>
  <c r="T32" i="27"/>
  <c r="T31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92" i="27" l="1"/>
  <c r="BG109" i="2"/>
  <c r="BH109" i="2"/>
  <c r="BI109" i="2"/>
  <c r="BJ109" i="2"/>
  <c r="BK109" i="2"/>
  <c r="BL109" i="2"/>
  <c r="BM109" i="2"/>
  <c r="BF109" i="2"/>
  <c r="K109" i="2" l="1"/>
  <c r="K53" i="2"/>
  <c r="E139" i="2"/>
  <c r="E137" i="2"/>
  <c r="E138" i="2" s="1"/>
  <c r="CO106" i="2"/>
  <c r="E144" i="2" l="1"/>
  <c r="E145" i="2" s="1"/>
  <c r="E146" i="2"/>
  <c r="E165" i="2"/>
  <c r="E166" i="2" s="1"/>
  <c r="E167" i="2"/>
  <c r="E173" i="2"/>
  <c r="E174" i="2" s="1"/>
  <c r="E175" i="2"/>
  <c r="E180" i="2"/>
  <c r="E181" i="2" s="1"/>
  <c r="E182" i="2"/>
  <c r="E186" i="2"/>
  <c r="E187" i="2" s="1"/>
  <c r="E188" i="2"/>
  <c r="E193" i="2"/>
  <c r="E194" i="2" s="1"/>
  <c r="E195" i="2"/>
  <c r="J109" i="2"/>
  <c r="L109" i="2"/>
  <c r="M109" i="2"/>
  <c r="O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N109" i="2"/>
  <c r="BO109" i="2"/>
  <c r="BQ109" i="2"/>
  <c r="BR109" i="2"/>
  <c r="BU109" i="2"/>
  <c r="BV109" i="2"/>
  <c r="BW109" i="2"/>
  <c r="BX109" i="2"/>
  <c r="BY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E183" i="2" l="1"/>
  <c r="E196" i="2"/>
  <c r="E189" i="2"/>
  <c r="E168" i="2"/>
  <c r="E176" i="2"/>
  <c r="E147" i="2"/>
  <c r="E140" i="2"/>
  <c r="BF130" i="2"/>
  <c r="I40" i="19"/>
  <c r="H40" i="19"/>
  <c r="G40" i="19"/>
  <c r="F40" i="19"/>
  <c r="E40" i="19"/>
  <c r="D40" i="19"/>
  <c r="C40" i="19"/>
  <c r="I39" i="19"/>
  <c r="H39" i="19"/>
  <c r="G39" i="19"/>
  <c r="F39" i="19"/>
  <c r="E39" i="19"/>
  <c r="D39" i="19"/>
  <c r="C39" i="19"/>
  <c r="J39" i="19" l="1"/>
  <c r="C11" i="29"/>
  <c r="C10" i="29"/>
  <c r="C9" i="29"/>
  <c r="C8" i="29"/>
  <c r="C7" i="29"/>
  <c r="C6" i="29"/>
  <c r="C5" i="29"/>
  <c r="C4" i="29"/>
  <c r="CO93" i="2"/>
  <c r="F66" i="2"/>
  <c r="F208" i="2" s="1"/>
  <c r="F210" i="2" s="1"/>
  <c r="G66" i="2"/>
  <c r="G208" i="2" s="1"/>
  <c r="G210" i="2" s="1"/>
  <c r="H66" i="2"/>
  <c r="H208" i="2" s="1"/>
  <c r="H210" i="2" s="1"/>
  <c r="I66" i="2"/>
  <c r="I208" i="2" s="1"/>
  <c r="I210" i="2" s="1"/>
  <c r="J66" i="2"/>
  <c r="J208" i="2" s="1"/>
  <c r="J210" i="2" s="1"/>
  <c r="K66" i="2"/>
  <c r="K208" i="2" s="1"/>
  <c r="K210" i="2" s="1"/>
  <c r="L66" i="2"/>
  <c r="L208" i="2" s="1"/>
  <c r="L210" i="2" s="1"/>
  <c r="M66" i="2"/>
  <c r="M208" i="2" s="1"/>
  <c r="M210" i="2" s="1"/>
  <c r="N66" i="2"/>
  <c r="N208" i="2" s="1"/>
  <c r="N210" i="2" s="1"/>
  <c r="O66" i="2"/>
  <c r="O208" i="2" s="1"/>
  <c r="O210" i="2" s="1"/>
  <c r="P66" i="2"/>
  <c r="P208" i="2" s="1"/>
  <c r="P210" i="2" s="1"/>
  <c r="Q66" i="2"/>
  <c r="Q208" i="2" s="1"/>
  <c r="Q210" i="2" s="1"/>
  <c r="R66" i="2"/>
  <c r="R208" i="2" s="1"/>
  <c r="R210" i="2" s="1"/>
  <c r="S66" i="2"/>
  <c r="S208" i="2" s="1"/>
  <c r="S210" i="2" s="1"/>
  <c r="T66" i="2"/>
  <c r="T208" i="2" s="1"/>
  <c r="T210" i="2" s="1"/>
  <c r="U66" i="2"/>
  <c r="U208" i="2" s="1"/>
  <c r="U210" i="2" s="1"/>
  <c r="V66" i="2"/>
  <c r="V208" i="2" s="1"/>
  <c r="V210" i="2" s="1"/>
  <c r="W66" i="2"/>
  <c r="W208" i="2" s="1"/>
  <c r="W210" i="2" s="1"/>
  <c r="X66" i="2"/>
  <c r="X208" i="2" s="1"/>
  <c r="X210" i="2" s="1"/>
  <c r="Y66" i="2"/>
  <c r="Y208" i="2" s="1"/>
  <c r="Y210" i="2" s="1"/>
  <c r="Z66" i="2"/>
  <c r="Z208" i="2" s="1"/>
  <c r="Z210" i="2" s="1"/>
  <c r="AA66" i="2"/>
  <c r="AA208" i="2" s="1"/>
  <c r="AA210" i="2" s="1"/>
  <c r="AB66" i="2"/>
  <c r="AB208" i="2" s="1"/>
  <c r="AB210" i="2" s="1"/>
  <c r="AC66" i="2"/>
  <c r="AC208" i="2" s="1"/>
  <c r="AC210" i="2" s="1"/>
  <c r="AD66" i="2"/>
  <c r="AD208" i="2" s="1"/>
  <c r="AD210" i="2" s="1"/>
  <c r="AE66" i="2"/>
  <c r="AE208" i="2" s="1"/>
  <c r="AE210" i="2" s="1"/>
  <c r="AF66" i="2"/>
  <c r="AF208" i="2" s="1"/>
  <c r="AF210" i="2" s="1"/>
  <c r="AG66" i="2"/>
  <c r="AG208" i="2" s="1"/>
  <c r="AG210" i="2" s="1"/>
  <c r="AH66" i="2"/>
  <c r="AH208" i="2" s="1"/>
  <c r="AH210" i="2" s="1"/>
  <c r="AI66" i="2"/>
  <c r="AI208" i="2" s="1"/>
  <c r="AI210" i="2" s="1"/>
  <c r="AJ66" i="2"/>
  <c r="AJ208" i="2" s="1"/>
  <c r="AJ210" i="2" s="1"/>
  <c r="AK66" i="2"/>
  <c r="AK208" i="2" s="1"/>
  <c r="AK210" i="2" s="1"/>
  <c r="AL66" i="2"/>
  <c r="AL208" i="2" s="1"/>
  <c r="AL210" i="2" s="1"/>
  <c r="AM66" i="2"/>
  <c r="AM208" i="2" s="1"/>
  <c r="AM210" i="2" s="1"/>
  <c r="AN66" i="2"/>
  <c r="AN208" i="2" s="1"/>
  <c r="AN210" i="2" s="1"/>
  <c r="AO66" i="2"/>
  <c r="AO208" i="2" s="1"/>
  <c r="AO210" i="2" s="1"/>
  <c r="AP66" i="2"/>
  <c r="AP208" i="2" s="1"/>
  <c r="AP210" i="2" s="1"/>
  <c r="AQ66" i="2"/>
  <c r="AQ208" i="2" s="1"/>
  <c r="AQ210" i="2" s="1"/>
  <c r="AR66" i="2"/>
  <c r="AR208" i="2" s="1"/>
  <c r="AR210" i="2" s="1"/>
  <c r="AS66" i="2"/>
  <c r="AS208" i="2" s="1"/>
  <c r="AS210" i="2" s="1"/>
  <c r="AT66" i="2"/>
  <c r="AT208" i="2" s="1"/>
  <c r="AT210" i="2" s="1"/>
  <c r="AU66" i="2"/>
  <c r="AU208" i="2" s="1"/>
  <c r="AU210" i="2" s="1"/>
  <c r="AV66" i="2"/>
  <c r="AV208" i="2" s="1"/>
  <c r="AV210" i="2" s="1"/>
  <c r="AW66" i="2"/>
  <c r="AW208" i="2" s="1"/>
  <c r="AW210" i="2" s="1"/>
  <c r="AX66" i="2"/>
  <c r="AX208" i="2" s="1"/>
  <c r="AX210" i="2" s="1"/>
  <c r="AY66" i="2"/>
  <c r="AY208" i="2" s="1"/>
  <c r="AY210" i="2" s="1"/>
  <c r="AZ66" i="2"/>
  <c r="AZ208" i="2" s="1"/>
  <c r="AZ210" i="2" s="1"/>
  <c r="BA208" i="2"/>
  <c r="BA210" i="2" s="1"/>
  <c r="BB66" i="2"/>
  <c r="BB208" i="2" s="1"/>
  <c r="BB210" i="2" s="1"/>
  <c r="BC66" i="2"/>
  <c r="BC208" i="2" s="1"/>
  <c r="BC210" i="2" s="1"/>
  <c r="BD66" i="2"/>
  <c r="BD208" i="2" s="1"/>
  <c r="BD210" i="2" s="1"/>
  <c r="BE66" i="2"/>
  <c r="BE208" i="2" s="1"/>
  <c r="BE210" i="2" s="1"/>
  <c r="BF66" i="2"/>
  <c r="BF208" i="2" s="1"/>
  <c r="BF210" i="2" s="1"/>
  <c r="BG66" i="2"/>
  <c r="BG208" i="2" s="1"/>
  <c r="BG210" i="2" s="1"/>
  <c r="BH66" i="2"/>
  <c r="BH208" i="2" s="1"/>
  <c r="BH210" i="2" s="1"/>
  <c r="BI66" i="2"/>
  <c r="BI208" i="2" s="1"/>
  <c r="BI210" i="2" s="1"/>
  <c r="BJ66" i="2"/>
  <c r="BJ208" i="2" s="1"/>
  <c r="BJ210" i="2" s="1"/>
  <c r="BK66" i="2"/>
  <c r="BK208" i="2" s="1"/>
  <c r="BK210" i="2" s="1"/>
  <c r="BL66" i="2"/>
  <c r="BL208" i="2" s="1"/>
  <c r="BL210" i="2" s="1"/>
  <c r="BM66" i="2"/>
  <c r="BM208" i="2" s="1"/>
  <c r="BM210" i="2" s="1"/>
  <c r="BN66" i="2"/>
  <c r="BN208" i="2" s="1"/>
  <c r="BN210" i="2" s="1"/>
  <c r="BO208" i="2"/>
  <c r="BO210" i="2" s="1"/>
  <c r="BP208" i="2"/>
  <c r="BP210" i="2" s="1"/>
  <c r="BQ208" i="2"/>
  <c r="BQ210" i="2" s="1"/>
  <c r="BR208" i="2"/>
  <c r="BR210" i="2" s="1"/>
  <c r="BS208" i="2"/>
  <c r="BS210" i="2" s="1"/>
  <c r="BT208" i="2"/>
  <c r="BT210" i="2" s="1"/>
  <c r="BU66" i="2"/>
  <c r="BU208" i="2" s="1"/>
  <c r="BU210" i="2" s="1"/>
  <c r="BV66" i="2"/>
  <c r="BV208" i="2" s="1"/>
  <c r="BV210" i="2" s="1"/>
  <c r="BW66" i="2"/>
  <c r="BW208" i="2" s="1"/>
  <c r="BW210" i="2" s="1"/>
  <c r="BX66" i="2"/>
  <c r="BX208" i="2" s="1"/>
  <c r="BX210" i="2" s="1"/>
  <c r="BY66" i="2"/>
  <c r="BY208" i="2" s="1"/>
  <c r="BY210" i="2" s="1"/>
  <c r="BZ208" i="2"/>
  <c r="BZ210" i="2" s="1"/>
  <c r="CA66" i="2"/>
  <c r="CA208" i="2" s="1"/>
  <c r="CA210" i="2" s="1"/>
  <c r="CB66" i="2"/>
  <c r="CB208" i="2" s="1"/>
  <c r="CB210" i="2" s="1"/>
  <c r="CC208" i="2"/>
  <c r="CC210" i="2" s="1"/>
  <c r="CD66" i="2"/>
  <c r="CD208" i="2" s="1"/>
  <c r="CD210" i="2" s="1"/>
  <c r="CE66" i="2"/>
  <c r="CE208" i="2" s="1"/>
  <c r="CE210" i="2" s="1"/>
  <c r="CF66" i="2"/>
  <c r="CF208" i="2" s="1"/>
  <c r="CF210" i="2" s="1"/>
  <c r="CG66" i="2"/>
  <c r="CG208" i="2" s="1"/>
  <c r="CG210" i="2" s="1"/>
  <c r="CH208" i="2"/>
  <c r="CH210" i="2" s="1"/>
  <c r="CI66" i="2"/>
  <c r="CI208" i="2" s="1"/>
  <c r="CI210" i="2" s="1"/>
  <c r="CJ66" i="2"/>
  <c r="CJ208" i="2" s="1"/>
  <c r="CJ210" i="2" s="1"/>
  <c r="CK66" i="2"/>
  <c r="CK208" i="2" s="1"/>
  <c r="CK210" i="2" s="1"/>
  <c r="CL66" i="2"/>
  <c r="CL208" i="2" s="1"/>
  <c r="CL210" i="2" s="1"/>
  <c r="CM66" i="2"/>
  <c r="CM208" i="2" s="1"/>
  <c r="CM210" i="2" s="1"/>
  <c r="CN66" i="2"/>
  <c r="CN208" i="2" s="1"/>
  <c r="CN210" i="2" s="1"/>
  <c r="E66" i="2"/>
  <c r="F53" i="2"/>
  <c r="G53" i="2"/>
  <c r="H53" i="2"/>
  <c r="I53" i="2"/>
  <c r="J53" i="2"/>
  <c r="L53" i="2"/>
  <c r="M53" i="2"/>
  <c r="N53" i="2"/>
  <c r="O53" i="2"/>
  <c r="P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Q53" i="2"/>
  <c r="BS53" i="2"/>
  <c r="BT53" i="2"/>
  <c r="BU53" i="2"/>
  <c r="BV53" i="2"/>
  <c r="BW53" i="2"/>
  <c r="BX53" i="2"/>
  <c r="BY53" i="2"/>
  <c r="CA53" i="2"/>
  <c r="CB53" i="2"/>
  <c r="CC53" i="2"/>
  <c r="CD53" i="2"/>
  <c r="CF53" i="2"/>
  <c r="CG53" i="2"/>
  <c r="CH53" i="2"/>
  <c r="CI53" i="2"/>
  <c r="CJ53" i="2"/>
  <c r="CK53" i="2"/>
  <c r="CL53" i="2"/>
  <c r="CM53" i="2"/>
  <c r="CN53" i="2"/>
  <c r="E53" i="2"/>
  <c r="BI195" i="2"/>
  <c r="CF139" i="2"/>
  <c r="CF137" i="2"/>
  <c r="E208" i="2" l="1"/>
  <c r="E210" i="2" s="1"/>
  <c r="CX212" i="2"/>
  <c r="C35" i="19"/>
  <c r="C77" i="21" l="1"/>
  <c r="BT117" i="2"/>
  <c r="CL193" i="2" l="1"/>
  <c r="CL194" i="2" s="1"/>
  <c r="CL195" i="2"/>
  <c r="F193" i="2"/>
  <c r="F194" i="2" s="1"/>
  <c r="G193" i="2"/>
  <c r="G194" i="2" s="1"/>
  <c r="H193" i="2"/>
  <c r="H194" i="2" s="1"/>
  <c r="I193" i="2"/>
  <c r="I194" i="2" s="1"/>
  <c r="J193" i="2"/>
  <c r="J194" i="2" s="1"/>
  <c r="K193" i="2"/>
  <c r="K194" i="2" s="1"/>
  <c r="L193" i="2"/>
  <c r="L194" i="2" s="1"/>
  <c r="M193" i="2"/>
  <c r="M194" i="2" s="1"/>
  <c r="N193" i="2"/>
  <c r="N194" i="2" s="1"/>
  <c r="O193" i="2"/>
  <c r="O194" i="2" s="1"/>
  <c r="P193" i="2"/>
  <c r="P194" i="2" s="1"/>
  <c r="Q193" i="2"/>
  <c r="Q194" i="2" s="1"/>
  <c r="R193" i="2"/>
  <c r="R194" i="2" s="1"/>
  <c r="S193" i="2"/>
  <c r="S194" i="2" s="1"/>
  <c r="T193" i="2"/>
  <c r="T194" i="2" s="1"/>
  <c r="U193" i="2"/>
  <c r="U194" i="2" s="1"/>
  <c r="V193" i="2"/>
  <c r="V194" i="2" s="1"/>
  <c r="W193" i="2"/>
  <c r="W194" i="2" s="1"/>
  <c r="X193" i="2"/>
  <c r="X194" i="2" s="1"/>
  <c r="Y193" i="2"/>
  <c r="Y194" i="2" s="1"/>
  <c r="Z193" i="2"/>
  <c r="Z194" i="2" s="1"/>
  <c r="AA193" i="2"/>
  <c r="AA194" i="2" s="1"/>
  <c r="AB193" i="2"/>
  <c r="AB194" i="2" s="1"/>
  <c r="AC193" i="2"/>
  <c r="AC194" i="2" s="1"/>
  <c r="AD193" i="2"/>
  <c r="AD194" i="2" s="1"/>
  <c r="AE193" i="2"/>
  <c r="AE194" i="2" s="1"/>
  <c r="AF193" i="2"/>
  <c r="AF194" i="2" s="1"/>
  <c r="AG193" i="2"/>
  <c r="AG194" i="2" s="1"/>
  <c r="AH193" i="2"/>
  <c r="AH194" i="2" s="1"/>
  <c r="AI193" i="2"/>
  <c r="AI194" i="2" s="1"/>
  <c r="AJ193" i="2"/>
  <c r="AJ194" i="2" s="1"/>
  <c r="AK193" i="2"/>
  <c r="AK194" i="2" s="1"/>
  <c r="AL193" i="2"/>
  <c r="AL194" i="2" s="1"/>
  <c r="AM193" i="2"/>
  <c r="AM194" i="2" s="1"/>
  <c r="AN193" i="2"/>
  <c r="AN194" i="2" s="1"/>
  <c r="AO193" i="2"/>
  <c r="AO194" i="2" s="1"/>
  <c r="AP193" i="2"/>
  <c r="AP194" i="2" s="1"/>
  <c r="AQ193" i="2"/>
  <c r="AQ194" i="2" s="1"/>
  <c r="AR193" i="2"/>
  <c r="AR194" i="2" s="1"/>
  <c r="AS193" i="2"/>
  <c r="AS194" i="2" s="1"/>
  <c r="AT193" i="2"/>
  <c r="AT194" i="2" s="1"/>
  <c r="AU193" i="2"/>
  <c r="AU194" i="2" s="1"/>
  <c r="AV193" i="2"/>
  <c r="AV194" i="2" s="1"/>
  <c r="AW193" i="2"/>
  <c r="AW194" i="2" s="1"/>
  <c r="AX193" i="2"/>
  <c r="AX194" i="2" s="1"/>
  <c r="AY193" i="2"/>
  <c r="AY194" i="2" s="1"/>
  <c r="AZ193" i="2"/>
  <c r="AZ194" i="2" s="1"/>
  <c r="BA193" i="2"/>
  <c r="BA194" i="2" s="1"/>
  <c r="BB193" i="2"/>
  <c r="BB194" i="2" s="1"/>
  <c r="BC193" i="2"/>
  <c r="BC194" i="2" s="1"/>
  <c r="BD193" i="2"/>
  <c r="BD194" i="2" s="1"/>
  <c r="BE193" i="2"/>
  <c r="BE194" i="2" s="1"/>
  <c r="BF193" i="2"/>
  <c r="BF194" i="2" s="1"/>
  <c r="BG193" i="2"/>
  <c r="BG194" i="2" s="1"/>
  <c r="BH193" i="2"/>
  <c r="BH194" i="2" s="1"/>
  <c r="BI193" i="2"/>
  <c r="BI194" i="2" s="1"/>
  <c r="BJ193" i="2"/>
  <c r="BJ194" i="2" s="1"/>
  <c r="BK193" i="2"/>
  <c r="BK194" i="2" s="1"/>
  <c r="BL193" i="2"/>
  <c r="BL194" i="2" s="1"/>
  <c r="BM193" i="2"/>
  <c r="BM194" i="2" s="1"/>
  <c r="BN193" i="2"/>
  <c r="BN194" i="2" s="1"/>
  <c r="BO193" i="2"/>
  <c r="BO194" i="2" s="1"/>
  <c r="BP193" i="2"/>
  <c r="BP194" i="2" s="1"/>
  <c r="BQ193" i="2"/>
  <c r="BQ194" i="2" s="1"/>
  <c r="BR193" i="2"/>
  <c r="BR194" i="2" s="1"/>
  <c r="BS193" i="2"/>
  <c r="BS194" i="2" s="1"/>
  <c r="BT193" i="2"/>
  <c r="BT194" i="2" s="1"/>
  <c r="BU193" i="2"/>
  <c r="BU194" i="2" s="1"/>
  <c r="BV193" i="2"/>
  <c r="BV194" i="2" s="1"/>
  <c r="BW193" i="2"/>
  <c r="BW194" i="2" s="1"/>
  <c r="BX193" i="2"/>
  <c r="BX194" i="2" s="1"/>
  <c r="BY193" i="2"/>
  <c r="BY194" i="2" s="1"/>
  <c r="BZ193" i="2"/>
  <c r="BZ194" i="2" s="1"/>
  <c r="CA193" i="2"/>
  <c r="CA194" i="2" s="1"/>
  <c r="CB193" i="2"/>
  <c r="CB194" i="2" s="1"/>
  <c r="CC193" i="2"/>
  <c r="CC194" i="2" s="1"/>
  <c r="CD193" i="2"/>
  <c r="CD194" i="2" s="1"/>
  <c r="CE193" i="2"/>
  <c r="CE194" i="2" s="1"/>
  <c r="CF193" i="2"/>
  <c r="CF194" i="2" s="1"/>
  <c r="CG193" i="2"/>
  <c r="CG194" i="2" s="1"/>
  <c r="CH193" i="2"/>
  <c r="CH194" i="2" s="1"/>
  <c r="CI193" i="2"/>
  <c r="CI194" i="2" s="1"/>
  <c r="CJ193" i="2"/>
  <c r="CJ194" i="2" s="1"/>
  <c r="CK193" i="2"/>
  <c r="CK194" i="2" s="1"/>
  <c r="CM193" i="2"/>
  <c r="CM194" i="2" s="1"/>
  <c r="CN193" i="2"/>
  <c r="CN194" i="2" s="1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M195" i="2"/>
  <c r="CN195" i="2"/>
  <c r="F186" i="2"/>
  <c r="F187" i="2" s="1"/>
  <c r="G186" i="2"/>
  <c r="G187" i="2" s="1"/>
  <c r="H186" i="2"/>
  <c r="H187" i="2" s="1"/>
  <c r="I186" i="2"/>
  <c r="I187" i="2" s="1"/>
  <c r="J186" i="2"/>
  <c r="J187" i="2" s="1"/>
  <c r="K186" i="2"/>
  <c r="K187" i="2" s="1"/>
  <c r="L186" i="2"/>
  <c r="L187" i="2" s="1"/>
  <c r="M186" i="2"/>
  <c r="M187" i="2" s="1"/>
  <c r="N186" i="2"/>
  <c r="N187" i="2" s="1"/>
  <c r="O186" i="2"/>
  <c r="O187" i="2" s="1"/>
  <c r="P186" i="2"/>
  <c r="P187" i="2" s="1"/>
  <c r="Q186" i="2"/>
  <c r="Q187" i="2" s="1"/>
  <c r="R186" i="2"/>
  <c r="R187" i="2" s="1"/>
  <c r="S186" i="2"/>
  <c r="S187" i="2" s="1"/>
  <c r="T186" i="2"/>
  <c r="T187" i="2" s="1"/>
  <c r="U186" i="2"/>
  <c r="U187" i="2" s="1"/>
  <c r="V186" i="2"/>
  <c r="V187" i="2" s="1"/>
  <c r="W186" i="2"/>
  <c r="W187" i="2" s="1"/>
  <c r="X186" i="2"/>
  <c r="X187" i="2" s="1"/>
  <c r="Y186" i="2"/>
  <c r="Y187" i="2" s="1"/>
  <c r="Z186" i="2"/>
  <c r="Z187" i="2" s="1"/>
  <c r="AA186" i="2"/>
  <c r="AA187" i="2" s="1"/>
  <c r="AB186" i="2"/>
  <c r="AB187" i="2" s="1"/>
  <c r="AC186" i="2"/>
  <c r="AC187" i="2" s="1"/>
  <c r="AD186" i="2"/>
  <c r="AD187" i="2" s="1"/>
  <c r="AE186" i="2"/>
  <c r="AE187" i="2" s="1"/>
  <c r="AF186" i="2"/>
  <c r="AF187" i="2" s="1"/>
  <c r="AG186" i="2"/>
  <c r="AG187" i="2" s="1"/>
  <c r="AH186" i="2"/>
  <c r="AH187" i="2" s="1"/>
  <c r="AI186" i="2"/>
  <c r="AI187" i="2" s="1"/>
  <c r="AJ186" i="2"/>
  <c r="AJ187" i="2" s="1"/>
  <c r="AK186" i="2"/>
  <c r="AK187" i="2" s="1"/>
  <c r="AL186" i="2"/>
  <c r="AL187" i="2" s="1"/>
  <c r="AM186" i="2"/>
  <c r="AM187" i="2" s="1"/>
  <c r="AN186" i="2"/>
  <c r="AN187" i="2" s="1"/>
  <c r="AO186" i="2"/>
  <c r="AO187" i="2" s="1"/>
  <c r="AP186" i="2"/>
  <c r="AP187" i="2" s="1"/>
  <c r="AQ186" i="2"/>
  <c r="AQ187" i="2" s="1"/>
  <c r="AR186" i="2"/>
  <c r="AR187" i="2" s="1"/>
  <c r="AS186" i="2"/>
  <c r="AS187" i="2" s="1"/>
  <c r="AT186" i="2"/>
  <c r="AT187" i="2" s="1"/>
  <c r="AU186" i="2"/>
  <c r="AU187" i="2" s="1"/>
  <c r="AV186" i="2"/>
  <c r="AV187" i="2" s="1"/>
  <c r="AW186" i="2"/>
  <c r="AW187" i="2" s="1"/>
  <c r="AX186" i="2"/>
  <c r="AX187" i="2" s="1"/>
  <c r="AY186" i="2"/>
  <c r="AY187" i="2" s="1"/>
  <c r="AZ186" i="2"/>
  <c r="AZ187" i="2" s="1"/>
  <c r="BA186" i="2"/>
  <c r="BA187" i="2" s="1"/>
  <c r="BB186" i="2"/>
  <c r="BB187" i="2" s="1"/>
  <c r="BC186" i="2"/>
  <c r="BC187" i="2" s="1"/>
  <c r="BD186" i="2"/>
  <c r="BD187" i="2" s="1"/>
  <c r="BE186" i="2"/>
  <c r="BE187" i="2" s="1"/>
  <c r="BF186" i="2"/>
  <c r="BF187" i="2" s="1"/>
  <c r="BG186" i="2"/>
  <c r="BG187" i="2" s="1"/>
  <c r="BH186" i="2"/>
  <c r="BH187" i="2" s="1"/>
  <c r="BI186" i="2"/>
  <c r="BI187" i="2" s="1"/>
  <c r="BJ186" i="2"/>
  <c r="BJ187" i="2" s="1"/>
  <c r="BK186" i="2"/>
  <c r="BK187" i="2" s="1"/>
  <c r="BL186" i="2"/>
  <c r="BL187" i="2" s="1"/>
  <c r="BM186" i="2"/>
  <c r="BM187" i="2" s="1"/>
  <c r="BN186" i="2"/>
  <c r="BN187" i="2" s="1"/>
  <c r="BO186" i="2"/>
  <c r="BO187" i="2" s="1"/>
  <c r="BP186" i="2"/>
  <c r="BP187" i="2" s="1"/>
  <c r="BQ186" i="2"/>
  <c r="BQ187" i="2" s="1"/>
  <c r="BR186" i="2"/>
  <c r="BR187" i="2" s="1"/>
  <c r="BS186" i="2"/>
  <c r="BS187" i="2" s="1"/>
  <c r="BT186" i="2"/>
  <c r="BT187" i="2" s="1"/>
  <c r="BU186" i="2"/>
  <c r="BU187" i="2" s="1"/>
  <c r="BV186" i="2"/>
  <c r="BV187" i="2" s="1"/>
  <c r="BW186" i="2"/>
  <c r="BW187" i="2" s="1"/>
  <c r="BX186" i="2"/>
  <c r="BX187" i="2" s="1"/>
  <c r="BY186" i="2"/>
  <c r="BY187" i="2" s="1"/>
  <c r="BZ186" i="2"/>
  <c r="BZ187" i="2" s="1"/>
  <c r="CA186" i="2"/>
  <c r="CA187" i="2" s="1"/>
  <c r="CB186" i="2"/>
  <c r="CB187" i="2" s="1"/>
  <c r="CC186" i="2"/>
  <c r="CC187" i="2" s="1"/>
  <c r="CD186" i="2"/>
  <c r="CD187" i="2" s="1"/>
  <c r="CE186" i="2"/>
  <c r="CE187" i="2" s="1"/>
  <c r="CF186" i="2"/>
  <c r="CF187" i="2" s="1"/>
  <c r="CG186" i="2"/>
  <c r="CG187" i="2" s="1"/>
  <c r="CH186" i="2"/>
  <c r="CH187" i="2" s="1"/>
  <c r="CI186" i="2"/>
  <c r="CI187" i="2" s="1"/>
  <c r="CJ186" i="2"/>
  <c r="CJ187" i="2" s="1"/>
  <c r="CK186" i="2"/>
  <c r="CK187" i="2" s="1"/>
  <c r="CL186" i="2"/>
  <c r="CL187" i="2" s="1"/>
  <c r="CM186" i="2"/>
  <c r="CM187" i="2" s="1"/>
  <c r="CN186" i="2"/>
  <c r="CN187" i="2" s="1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F180" i="2"/>
  <c r="F181" i="2" s="1"/>
  <c r="G180" i="2"/>
  <c r="G181" i="2" s="1"/>
  <c r="H180" i="2"/>
  <c r="H181" i="2" s="1"/>
  <c r="I180" i="2"/>
  <c r="I181" i="2" s="1"/>
  <c r="J180" i="2"/>
  <c r="J181" i="2" s="1"/>
  <c r="K180" i="2"/>
  <c r="K181" i="2" s="1"/>
  <c r="L180" i="2"/>
  <c r="L181" i="2" s="1"/>
  <c r="M180" i="2"/>
  <c r="M181" i="2" s="1"/>
  <c r="N180" i="2"/>
  <c r="N181" i="2" s="1"/>
  <c r="O180" i="2"/>
  <c r="O181" i="2" s="1"/>
  <c r="P180" i="2"/>
  <c r="P181" i="2" s="1"/>
  <c r="Q180" i="2"/>
  <c r="Q181" i="2" s="1"/>
  <c r="R180" i="2"/>
  <c r="R181" i="2" s="1"/>
  <c r="S180" i="2"/>
  <c r="S181" i="2" s="1"/>
  <c r="T180" i="2"/>
  <c r="T181" i="2" s="1"/>
  <c r="U180" i="2"/>
  <c r="V180" i="2"/>
  <c r="V181" i="2" s="1"/>
  <c r="W180" i="2"/>
  <c r="W181" i="2" s="1"/>
  <c r="X180" i="2"/>
  <c r="X181" i="2" s="1"/>
  <c r="Y180" i="2"/>
  <c r="Y181" i="2" s="1"/>
  <c r="Z180" i="2"/>
  <c r="Z181" i="2" s="1"/>
  <c r="AA180" i="2"/>
  <c r="AA181" i="2" s="1"/>
  <c r="AB180" i="2"/>
  <c r="AB181" i="2" s="1"/>
  <c r="AC180" i="2"/>
  <c r="AC181" i="2" s="1"/>
  <c r="AD180" i="2"/>
  <c r="AD181" i="2" s="1"/>
  <c r="AE180" i="2"/>
  <c r="AE181" i="2" s="1"/>
  <c r="AF180" i="2"/>
  <c r="AF181" i="2" s="1"/>
  <c r="AG180" i="2"/>
  <c r="AG181" i="2" s="1"/>
  <c r="AH180" i="2"/>
  <c r="AH181" i="2" s="1"/>
  <c r="AI180" i="2"/>
  <c r="AI181" i="2" s="1"/>
  <c r="AJ180" i="2"/>
  <c r="AJ181" i="2" s="1"/>
  <c r="AK180" i="2"/>
  <c r="AK181" i="2" s="1"/>
  <c r="AL180" i="2"/>
  <c r="AL181" i="2" s="1"/>
  <c r="AM180" i="2"/>
  <c r="AM181" i="2" s="1"/>
  <c r="AN180" i="2"/>
  <c r="AN181" i="2" s="1"/>
  <c r="AO180" i="2"/>
  <c r="AO181" i="2" s="1"/>
  <c r="AP180" i="2"/>
  <c r="AP181" i="2" s="1"/>
  <c r="AQ180" i="2"/>
  <c r="AQ181" i="2" s="1"/>
  <c r="AR180" i="2"/>
  <c r="AR181" i="2" s="1"/>
  <c r="AS180" i="2"/>
  <c r="AS181" i="2" s="1"/>
  <c r="AT180" i="2"/>
  <c r="AT181" i="2" s="1"/>
  <c r="AU180" i="2"/>
  <c r="AU181" i="2" s="1"/>
  <c r="AV180" i="2"/>
  <c r="AV181" i="2" s="1"/>
  <c r="AW180" i="2"/>
  <c r="AW181" i="2" s="1"/>
  <c r="AX180" i="2"/>
  <c r="AX181" i="2" s="1"/>
  <c r="AY180" i="2"/>
  <c r="AY181" i="2" s="1"/>
  <c r="AZ180" i="2"/>
  <c r="AZ181" i="2" s="1"/>
  <c r="BA180" i="2"/>
  <c r="BA181" i="2" s="1"/>
  <c r="BB180" i="2"/>
  <c r="BB181" i="2" s="1"/>
  <c r="BC180" i="2"/>
  <c r="BC181" i="2" s="1"/>
  <c r="BD180" i="2"/>
  <c r="BD181" i="2" s="1"/>
  <c r="BE180" i="2"/>
  <c r="BE181" i="2" s="1"/>
  <c r="BF180" i="2"/>
  <c r="BF181" i="2" s="1"/>
  <c r="BG180" i="2"/>
  <c r="BG181" i="2" s="1"/>
  <c r="BH180" i="2"/>
  <c r="BH181" i="2" s="1"/>
  <c r="BI180" i="2"/>
  <c r="BI181" i="2" s="1"/>
  <c r="BJ180" i="2"/>
  <c r="BJ181" i="2" s="1"/>
  <c r="BK180" i="2"/>
  <c r="BK181" i="2" s="1"/>
  <c r="BL180" i="2"/>
  <c r="BL181" i="2" s="1"/>
  <c r="BM180" i="2"/>
  <c r="BM181" i="2" s="1"/>
  <c r="BN180" i="2"/>
  <c r="BN181" i="2" s="1"/>
  <c r="BO180" i="2"/>
  <c r="BO181" i="2" s="1"/>
  <c r="BP180" i="2"/>
  <c r="BP181" i="2" s="1"/>
  <c r="BQ180" i="2"/>
  <c r="BQ181" i="2" s="1"/>
  <c r="BR180" i="2"/>
  <c r="BR181" i="2" s="1"/>
  <c r="BS180" i="2"/>
  <c r="BS181" i="2" s="1"/>
  <c r="BT180" i="2"/>
  <c r="BT181" i="2" s="1"/>
  <c r="BU180" i="2"/>
  <c r="BU181" i="2" s="1"/>
  <c r="BV180" i="2"/>
  <c r="BV181" i="2" s="1"/>
  <c r="BW180" i="2"/>
  <c r="BW181" i="2" s="1"/>
  <c r="BX180" i="2"/>
  <c r="BX181" i="2" s="1"/>
  <c r="BY180" i="2"/>
  <c r="BY181" i="2" s="1"/>
  <c r="BZ180" i="2"/>
  <c r="BZ181" i="2" s="1"/>
  <c r="CA180" i="2"/>
  <c r="CA181" i="2" s="1"/>
  <c r="CB180" i="2"/>
  <c r="CB181" i="2" s="1"/>
  <c r="CC180" i="2"/>
  <c r="CC181" i="2" s="1"/>
  <c r="CD180" i="2"/>
  <c r="CD181" i="2" s="1"/>
  <c r="CE180" i="2"/>
  <c r="CE181" i="2" s="1"/>
  <c r="CF180" i="2"/>
  <c r="CF181" i="2" s="1"/>
  <c r="CG180" i="2"/>
  <c r="CG181" i="2" s="1"/>
  <c r="CH180" i="2"/>
  <c r="CH181" i="2" s="1"/>
  <c r="CI180" i="2"/>
  <c r="CI181" i="2" s="1"/>
  <c r="CJ180" i="2"/>
  <c r="CJ181" i="2" s="1"/>
  <c r="CK180" i="2"/>
  <c r="CK181" i="2" s="1"/>
  <c r="CL180" i="2"/>
  <c r="CL181" i="2" s="1"/>
  <c r="CM180" i="2"/>
  <c r="CM181" i="2" s="1"/>
  <c r="CN180" i="2"/>
  <c r="CN181" i="2" s="1"/>
  <c r="U181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N173" i="2"/>
  <c r="CN174" i="2" s="1"/>
  <c r="CN175" i="2"/>
  <c r="F173" i="2"/>
  <c r="F174" i="2" s="1"/>
  <c r="G173" i="2"/>
  <c r="G174" i="2" s="1"/>
  <c r="H173" i="2"/>
  <c r="H174" i="2" s="1"/>
  <c r="I173" i="2"/>
  <c r="I174" i="2" s="1"/>
  <c r="J173" i="2"/>
  <c r="J174" i="2" s="1"/>
  <c r="K173" i="2"/>
  <c r="K174" i="2" s="1"/>
  <c r="L173" i="2"/>
  <c r="L174" i="2" s="1"/>
  <c r="M173" i="2"/>
  <c r="M174" i="2" s="1"/>
  <c r="N173" i="2"/>
  <c r="N174" i="2" s="1"/>
  <c r="O173" i="2"/>
  <c r="O174" i="2" s="1"/>
  <c r="P173" i="2"/>
  <c r="P174" i="2" s="1"/>
  <c r="Q173" i="2"/>
  <c r="Q174" i="2" s="1"/>
  <c r="R173" i="2"/>
  <c r="R174" i="2" s="1"/>
  <c r="S173" i="2"/>
  <c r="S174" i="2" s="1"/>
  <c r="T173" i="2"/>
  <c r="T174" i="2" s="1"/>
  <c r="U173" i="2"/>
  <c r="U174" i="2" s="1"/>
  <c r="V173" i="2"/>
  <c r="V174" i="2" s="1"/>
  <c r="W173" i="2"/>
  <c r="W174" i="2" s="1"/>
  <c r="X173" i="2"/>
  <c r="X174" i="2" s="1"/>
  <c r="Y173" i="2"/>
  <c r="Y174" i="2" s="1"/>
  <c r="Z173" i="2"/>
  <c r="Z174" i="2" s="1"/>
  <c r="AA173" i="2"/>
  <c r="AA174" i="2" s="1"/>
  <c r="AB173" i="2"/>
  <c r="AB174" i="2" s="1"/>
  <c r="AC173" i="2"/>
  <c r="AC174" i="2" s="1"/>
  <c r="AD173" i="2"/>
  <c r="AD174" i="2" s="1"/>
  <c r="AE173" i="2"/>
  <c r="AE174" i="2" s="1"/>
  <c r="AF173" i="2"/>
  <c r="AF174" i="2" s="1"/>
  <c r="AG173" i="2"/>
  <c r="AG174" i="2" s="1"/>
  <c r="AH173" i="2"/>
  <c r="AH174" i="2" s="1"/>
  <c r="AI173" i="2"/>
  <c r="AI174" i="2" s="1"/>
  <c r="AJ173" i="2"/>
  <c r="AJ174" i="2" s="1"/>
  <c r="AK173" i="2"/>
  <c r="AK174" i="2" s="1"/>
  <c r="AL173" i="2"/>
  <c r="AL174" i="2" s="1"/>
  <c r="AM173" i="2"/>
  <c r="AM174" i="2" s="1"/>
  <c r="AN173" i="2"/>
  <c r="AN174" i="2" s="1"/>
  <c r="AO173" i="2"/>
  <c r="AO174" i="2" s="1"/>
  <c r="AP173" i="2"/>
  <c r="AP174" i="2" s="1"/>
  <c r="AQ173" i="2"/>
  <c r="AQ174" i="2" s="1"/>
  <c r="AR173" i="2"/>
  <c r="AR174" i="2" s="1"/>
  <c r="AS173" i="2"/>
  <c r="AS174" i="2" s="1"/>
  <c r="AT173" i="2"/>
  <c r="AT174" i="2" s="1"/>
  <c r="AU173" i="2"/>
  <c r="AU174" i="2" s="1"/>
  <c r="AV173" i="2"/>
  <c r="AV174" i="2" s="1"/>
  <c r="AW173" i="2"/>
  <c r="AW174" i="2" s="1"/>
  <c r="AX173" i="2"/>
  <c r="AX174" i="2" s="1"/>
  <c r="AY173" i="2"/>
  <c r="AY174" i="2" s="1"/>
  <c r="AZ173" i="2"/>
  <c r="AZ174" i="2" s="1"/>
  <c r="BA173" i="2"/>
  <c r="BA174" i="2" s="1"/>
  <c r="BB173" i="2"/>
  <c r="BB174" i="2" s="1"/>
  <c r="BC173" i="2"/>
  <c r="BC174" i="2" s="1"/>
  <c r="BD173" i="2"/>
  <c r="BD174" i="2" s="1"/>
  <c r="BE173" i="2"/>
  <c r="BE174" i="2" s="1"/>
  <c r="BF173" i="2"/>
  <c r="BF174" i="2" s="1"/>
  <c r="BG173" i="2"/>
  <c r="BG174" i="2" s="1"/>
  <c r="BH173" i="2"/>
  <c r="BH174" i="2" s="1"/>
  <c r="BI173" i="2"/>
  <c r="BI174" i="2" s="1"/>
  <c r="BJ173" i="2"/>
  <c r="BJ174" i="2" s="1"/>
  <c r="BK173" i="2"/>
  <c r="BK174" i="2" s="1"/>
  <c r="BL173" i="2"/>
  <c r="BL174" i="2" s="1"/>
  <c r="BM173" i="2"/>
  <c r="BM174" i="2" s="1"/>
  <c r="BN173" i="2"/>
  <c r="BN174" i="2" s="1"/>
  <c r="BO173" i="2"/>
  <c r="BO174" i="2" s="1"/>
  <c r="BP173" i="2"/>
  <c r="BP174" i="2" s="1"/>
  <c r="BQ173" i="2"/>
  <c r="BQ174" i="2" s="1"/>
  <c r="BR173" i="2"/>
  <c r="BR174" i="2" s="1"/>
  <c r="BS173" i="2"/>
  <c r="BS174" i="2" s="1"/>
  <c r="BT173" i="2"/>
  <c r="BT174" i="2" s="1"/>
  <c r="BU173" i="2"/>
  <c r="BU174" i="2" s="1"/>
  <c r="BV173" i="2"/>
  <c r="BV174" i="2" s="1"/>
  <c r="BW173" i="2"/>
  <c r="BW174" i="2" s="1"/>
  <c r="BX173" i="2"/>
  <c r="BX174" i="2" s="1"/>
  <c r="BY173" i="2"/>
  <c r="BY174" i="2" s="1"/>
  <c r="BZ173" i="2"/>
  <c r="BZ174" i="2" s="1"/>
  <c r="CA173" i="2"/>
  <c r="CA174" i="2" s="1"/>
  <c r="CB173" i="2"/>
  <c r="CB174" i="2" s="1"/>
  <c r="CC173" i="2"/>
  <c r="CC174" i="2" s="1"/>
  <c r="CD173" i="2"/>
  <c r="CD174" i="2" s="1"/>
  <c r="CE173" i="2"/>
  <c r="CE174" i="2" s="1"/>
  <c r="CF173" i="2"/>
  <c r="CF174" i="2" s="1"/>
  <c r="CG173" i="2"/>
  <c r="CG174" i="2" s="1"/>
  <c r="CH173" i="2"/>
  <c r="CH174" i="2" s="1"/>
  <c r="CI173" i="2"/>
  <c r="CI174" i="2" s="1"/>
  <c r="CJ173" i="2"/>
  <c r="CJ174" i="2" s="1"/>
  <c r="CK173" i="2"/>
  <c r="CK174" i="2" s="1"/>
  <c r="CL173" i="2"/>
  <c r="CL174" i="2" s="1"/>
  <c r="CM173" i="2"/>
  <c r="CM174" i="2" s="1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J167" i="2"/>
  <c r="F165" i="2"/>
  <c r="F166" i="2" s="1"/>
  <c r="G165" i="2"/>
  <c r="G166" i="2" s="1"/>
  <c r="H165" i="2"/>
  <c r="H166" i="2" s="1"/>
  <c r="I165" i="2"/>
  <c r="I166" i="2" s="1"/>
  <c r="J165" i="2"/>
  <c r="J166" i="2" s="1"/>
  <c r="K165" i="2"/>
  <c r="K166" i="2" s="1"/>
  <c r="L165" i="2"/>
  <c r="L166" i="2" s="1"/>
  <c r="M165" i="2"/>
  <c r="M166" i="2" s="1"/>
  <c r="N165" i="2"/>
  <c r="N166" i="2" s="1"/>
  <c r="O165" i="2"/>
  <c r="O166" i="2" s="1"/>
  <c r="P165" i="2"/>
  <c r="P166" i="2" s="1"/>
  <c r="Q165" i="2"/>
  <c r="Q166" i="2" s="1"/>
  <c r="R165" i="2"/>
  <c r="R166" i="2" s="1"/>
  <c r="S165" i="2"/>
  <c r="S166" i="2" s="1"/>
  <c r="T165" i="2"/>
  <c r="T166" i="2" s="1"/>
  <c r="U165" i="2"/>
  <c r="U166" i="2" s="1"/>
  <c r="V165" i="2"/>
  <c r="V166" i="2" s="1"/>
  <c r="W165" i="2"/>
  <c r="W166" i="2" s="1"/>
  <c r="X165" i="2"/>
  <c r="X166" i="2" s="1"/>
  <c r="Y165" i="2"/>
  <c r="Y166" i="2" s="1"/>
  <c r="Z165" i="2"/>
  <c r="Z166" i="2" s="1"/>
  <c r="AA165" i="2"/>
  <c r="AA166" i="2" s="1"/>
  <c r="AB165" i="2"/>
  <c r="AB166" i="2" s="1"/>
  <c r="AC165" i="2"/>
  <c r="AC166" i="2" s="1"/>
  <c r="AD165" i="2"/>
  <c r="AD166" i="2" s="1"/>
  <c r="AE165" i="2"/>
  <c r="AE166" i="2" s="1"/>
  <c r="AF165" i="2"/>
  <c r="AF166" i="2" s="1"/>
  <c r="AG165" i="2"/>
  <c r="AG166" i="2" s="1"/>
  <c r="AH165" i="2"/>
  <c r="AH166" i="2" s="1"/>
  <c r="AI165" i="2"/>
  <c r="AI166" i="2" s="1"/>
  <c r="AJ165" i="2"/>
  <c r="AJ166" i="2" s="1"/>
  <c r="AK165" i="2"/>
  <c r="AK166" i="2" s="1"/>
  <c r="AL165" i="2"/>
  <c r="AL166" i="2" s="1"/>
  <c r="AM165" i="2"/>
  <c r="AM166" i="2" s="1"/>
  <c r="AN165" i="2"/>
  <c r="AN166" i="2" s="1"/>
  <c r="AO165" i="2"/>
  <c r="AO166" i="2" s="1"/>
  <c r="AP165" i="2"/>
  <c r="AP166" i="2" s="1"/>
  <c r="AQ165" i="2"/>
  <c r="AQ166" i="2" s="1"/>
  <c r="AR165" i="2"/>
  <c r="AR166" i="2" s="1"/>
  <c r="AS165" i="2"/>
  <c r="AS166" i="2" s="1"/>
  <c r="AT165" i="2"/>
  <c r="AT166" i="2" s="1"/>
  <c r="AU165" i="2"/>
  <c r="AU166" i="2" s="1"/>
  <c r="AV165" i="2"/>
  <c r="AV166" i="2" s="1"/>
  <c r="AW165" i="2"/>
  <c r="AW166" i="2" s="1"/>
  <c r="AX165" i="2"/>
  <c r="AX166" i="2" s="1"/>
  <c r="AY165" i="2"/>
  <c r="AY166" i="2" s="1"/>
  <c r="AZ165" i="2"/>
  <c r="AZ166" i="2" s="1"/>
  <c r="BA165" i="2"/>
  <c r="BA166" i="2" s="1"/>
  <c r="BB165" i="2"/>
  <c r="BB166" i="2" s="1"/>
  <c r="BC165" i="2"/>
  <c r="BC166" i="2" s="1"/>
  <c r="BD165" i="2"/>
  <c r="BD166" i="2" s="1"/>
  <c r="BE165" i="2"/>
  <c r="BE166" i="2" s="1"/>
  <c r="BF165" i="2"/>
  <c r="BF166" i="2" s="1"/>
  <c r="BG165" i="2"/>
  <c r="BG166" i="2" s="1"/>
  <c r="BH165" i="2"/>
  <c r="BH166" i="2" s="1"/>
  <c r="BI165" i="2"/>
  <c r="BI166" i="2" s="1"/>
  <c r="BJ165" i="2"/>
  <c r="BJ166" i="2" s="1"/>
  <c r="BK165" i="2"/>
  <c r="BK166" i="2" s="1"/>
  <c r="BL165" i="2"/>
  <c r="BL166" i="2" s="1"/>
  <c r="BM165" i="2"/>
  <c r="BM166" i="2" s="1"/>
  <c r="BN165" i="2"/>
  <c r="BN166" i="2" s="1"/>
  <c r="BO165" i="2"/>
  <c r="BO166" i="2" s="1"/>
  <c r="BP165" i="2"/>
  <c r="BP166" i="2" s="1"/>
  <c r="BR165" i="2"/>
  <c r="BR166" i="2" s="1"/>
  <c r="BS165" i="2"/>
  <c r="BS166" i="2" s="1"/>
  <c r="BT165" i="2"/>
  <c r="BT166" i="2" s="1"/>
  <c r="BU165" i="2"/>
  <c r="BU166" i="2" s="1"/>
  <c r="BV165" i="2"/>
  <c r="BV166" i="2" s="1"/>
  <c r="BW165" i="2"/>
  <c r="BW166" i="2" s="1"/>
  <c r="BX165" i="2"/>
  <c r="BX166" i="2" s="1"/>
  <c r="BY165" i="2"/>
  <c r="BY166" i="2" s="1"/>
  <c r="BZ165" i="2"/>
  <c r="BZ166" i="2" s="1"/>
  <c r="CA165" i="2"/>
  <c r="CA166" i="2" s="1"/>
  <c r="CB165" i="2"/>
  <c r="CB166" i="2" s="1"/>
  <c r="CC165" i="2"/>
  <c r="CC166" i="2" s="1"/>
  <c r="CD165" i="2"/>
  <c r="CD166" i="2" s="1"/>
  <c r="CE165" i="2"/>
  <c r="CE166" i="2" s="1"/>
  <c r="CF165" i="2"/>
  <c r="CF166" i="2" s="1"/>
  <c r="CG165" i="2"/>
  <c r="CG166" i="2" s="1"/>
  <c r="CH165" i="2"/>
  <c r="CH166" i="2" s="1"/>
  <c r="CI165" i="2"/>
  <c r="CI166" i="2" s="1"/>
  <c r="CJ165" i="2"/>
  <c r="CJ166" i="2" s="1"/>
  <c r="CK165" i="2"/>
  <c r="CK166" i="2" s="1"/>
  <c r="CL165" i="2"/>
  <c r="CL166" i="2" s="1"/>
  <c r="CM165" i="2"/>
  <c r="CM166" i="2" s="1"/>
  <c r="CN165" i="2"/>
  <c r="CN166" i="2" s="1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K167" i="2"/>
  <c r="CL167" i="2"/>
  <c r="CM167" i="2"/>
  <c r="CN167" i="2"/>
  <c r="BI146" i="2"/>
  <c r="BI144" i="2"/>
  <c r="BI145" i="2" s="1"/>
  <c r="BI130" i="2"/>
  <c r="BI117" i="2"/>
  <c r="BE130" i="2"/>
  <c r="BX146" i="2"/>
  <c r="G146" i="2"/>
  <c r="F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F144" i="2"/>
  <c r="F145" i="2" s="1"/>
  <c r="G144" i="2"/>
  <c r="G145" i="2" s="1"/>
  <c r="H144" i="2"/>
  <c r="H145" i="2" s="1"/>
  <c r="I144" i="2"/>
  <c r="I145" i="2" s="1"/>
  <c r="J144" i="2"/>
  <c r="J145" i="2" s="1"/>
  <c r="K144" i="2"/>
  <c r="K145" i="2" s="1"/>
  <c r="L144" i="2"/>
  <c r="L145" i="2" s="1"/>
  <c r="M144" i="2"/>
  <c r="M145" i="2" s="1"/>
  <c r="N144" i="2"/>
  <c r="N145" i="2" s="1"/>
  <c r="O144" i="2"/>
  <c r="O145" i="2" s="1"/>
  <c r="P144" i="2"/>
  <c r="P145" i="2" s="1"/>
  <c r="Q144" i="2"/>
  <c r="Q145" i="2" s="1"/>
  <c r="R144" i="2"/>
  <c r="R145" i="2" s="1"/>
  <c r="S144" i="2"/>
  <c r="S145" i="2" s="1"/>
  <c r="T144" i="2"/>
  <c r="T145" i="2" s="1"/>
  <c r="U144" i="2"/>
  <c r="U145" i="2" s="1"/>
  <c r="V144" i="2"/>
  <c r="V145" i="2" s="1"/>
  <c r="W144" i="2"/>
  <c r="W145" i="2" s="1"/>
  <c r="W147" i="2" s="1"/>
  <c r="X144" i="2"/>
  <c r="X145" i="2" s="1"/>
  <c r="Y144" i="2"/>
  <c r="Y145" i="2" s="1"/>
  <c r="Z144" i="2"/>
  <c r="Z145" i="2" s="1"/>
  <c r="AA144" i="2"/>
  <c r="AA145" i="2" s="1"/>
  <c r="AB145" i="2"/>
  <c r="AC144" i="2"/>
  <c r="AC145" i="2" s="1"/>
  <c r="AD144" i="2"/>
  <c r="AD145" i="2" s="1"/>
  <c r="AE144" i="2"/>
  <c r="AE145" i="2" s="1"/>
  <c r="AF144" i="2"/>
  <c r="AF145" i="2" s="1"/>
  <c r="AG144" i="2"/>
  <c r="AG145" i="2" s="1"/>
  <c r="AH144" i="2"/>
  <c r="AH145" i="2" s="1"/>
  <c r="AI144" i="2"/>
  <c r="AI145" i="2" s="1"/>
  <c r="AJ144" i="2"/>
  <c r="AJ145" i="2" s="1"/>
  <c r="AK144" i="2"/>
  <c r="AK145" i="2" s="1"/>
  <c r="AL144" i="2"/>
  <c r="AL145" i="2" s="1"/>
  <c r="AM144" i="2"/>
  <c r="AM145" i="2" s="1"/>
  <c r="AN144" i="2"/>
  <c r="AN145" i="2" s="1"/>
  <c r="AO144" i="2"/>
  <c r="AO145" i="2" s="1"/>
  <c r="AP144" i="2"/>
  <c r="AP145" i="2" s="1"/>
  <c r="AQ144" i="2"/>
  <c r="AQ145" i="2" s="1"/>
  <c r="AR144" i="2"/>
  <c r="AR145" i="2" s="1"/>
  <c r="AS144" i="2"/>
  <c r="AS145" i="2" s="1"/>
  <c r="AT144" i="2"/>
  <c r="AT145" i="2" s="1"/>
  <c r="AU144" i="2"/>
  <c r="AU145" i="2" s="1"/>
  <c r="AV144" i="2"/>
  <c r="AV145" i="2" s="1"/>
  <c r="AW144" i="2"/>
  <c r="AW145" i="2" s="1"/>
  <c r="AX144" i="2"/>
  <c r="AX145" i="2" s="1"/>
  <c r="AY144" i="2"/>
  <c r="AY145" i="2" s="1"/>
  <c r="AZ144" i="2"/>
  <c r="AZ145" i="2" s="1"/>
  <c r="BA144" i="2"/>
  <c r="BA145" i="2" s="1"/>
  <c r="BB144" i="2"/>
  <c r="BB145" i="2" s="1"/>
  <c r="BC144" i="2"/>
  <c r="BC145" i="2" s="1"/>
  <c r="BD144" i="2"/>
  <c r="BD145" i="2" s="1"/>
  <c r="BE144" i="2"/>
  <c r="BE145" i="2" s="1"/>
  <c r="BF144" i="2"/>
  <c r="BF145" i="2" s="1"/>
  <c r="BG144" i="2"/>
  <c r="BG145" i="2" s="1"/>
  <c r="BH144" i="2"/>
  <c r="BH145" i="2" s="1"/>
  <c r="BJ144" i="2"/>
  <c r="BJ145" i="2" s="1"/>
  <c r="BK144" i="2"/>
  <c r="BK145" i="2" s="1"/>
  <c r="BL144" i="2"/>
  <c r="BL145" i="2" s="1"/>
  <c r="BM144" i="2"/>
  <c r="BM145" i="2" s="1"/>
  <c r="BN144" i="2"/>
  <c r="BN145" i="2" s="1"/>
  <c r="BO144" i="2"/>
  <c r="BO145" i="2" s="1"/>
  <c r="BP144" i="2"/>
  <c r="BP145" i="2" s="1"/>
  <c r="BQ144" i="2"/>
  <c r="BQ145" i="2" s="1"/>
  <c r="BR144" i="2"/>
  <c r="BR145" i="2" s="1"/>
  <c r="BS144" i="2"/>
  <c r="BS145" i="2" s="1"/>
  <c r="BT144" i="2"/>
  <c r="BT145" i="2" s="1"/>
  <c r="BU144" i="2"/>
  <c r="BU145" i="2" s="1"/>
  <c r="BV144" i="2"/>
  <c r="BV145" i="2" s="1"/>
  <c r="BW144" i="2"/>
  <c r="BW145" i="2" s="1"/>
  <c r="BX144" i="2"/>
  <c r="BX145" i="2" s="1"/>
  <c r="BY144" i="2"/>
  <c r="BY145" i="2" s="1"/>
  <c r="BZ144" i="2"/>
  <c r="BZ145" i="2" s="1"/>
  <c r="CA144" i="2"/>
  <c r="CA145" i="2" s="1"/>
  <c r="CB144" i="2"/>
  <c r="CB145" i="2" s="1"/>
  <c r="CC144" i="2"/>
  <c r="CC145" i="2" s="1"/>
  <c r="CD144" i="2"/>
  <c r="CD145" i="2" s="1"/>
  <c r="CE144" i="2"/>
  <c r="CE145" i="2" s="1"/>
  <c r="CF144" i="2"/>
  <c r="CF145" i="2" s="1"/>
  <c r="CG144" i="2"/>
  <c r="CG145" i="2" s="1"/>
  <c r="CH144" i="2"/>
  <c r="CH145" i="2" s="1"/>
  <c r="CI144" i="2"/>
  <c r="CI145" i="2" s="1"/>
  <c r="CJ144" i="2"/>
  <c r="CJ145" i="2" s="1"/>
  <c r="CK144" i="2"/>
  <c r="CK145" i="2" s="1"/>
  <c r="CL144" i="2"/>
  <c r="CL145" i="2" s="1"/>
  <c r="CM144" i="2"/>
  <c r="CM145" i="2" s="1"/>
  <c r="CN144" i="2"/>
  <c r="CN145" i="2" s="1"/>
  <c r="BP139" i="2"/>
  <c r="F137" i="2"/>
  <c r="F138" i="2" s="1"/>
  <c r="G137" i="2"/>
  <c r="G138" i="2" s="1"/>
  <c r="H137" i="2"/>
  <c r="H138" i="2" s="1"/>
  <c r="I137" i="2"/>
  <c r="I138" i="2" s="1"/>
  <c r="J137" i="2"/>
  <c r="J138" i="2" s="1"/>
  <c r="K137" i="2"/>
  <c r="K138" i="2" s="1"/>
  <c r="L137" i="2"/>
  <c r="L138" i="2" s="1"/>
  <c r="M137" i="2"/>
  <c r="M138" i="2" s="1"/>
  <c r="N137" i="2"/>
  <c r="N138" i="2" s="1"/>
  <c r="O137" i="2"/>
  <c r="O138" i="2" s="1"/>
  <c r="P137" i="2"/>
  <c r="P138" i="2" s="1"/>
  <c r="Q137" i="2"/>
  <c r="Q138" i="2" s="1"/>
  <c r="R137" i="2"/>
  <c r="R138" i="2" s="1"/>
  <c r="S137" i="2"/>
  <c r="S138" i="2" s="1"/>
  <c r="T137" i="2"/>
  <c r="T138" i="2" s="1"/>
  <c r="U137" i="2"/>
  <c r="U138" i="2" s="1"/>
  <c r="V137" i="2"/>
  <c r="V138" i="2" s="1"/>
  <c r="W137" i="2"/>
  <c r="W138" i="2" s="1"/>
  <c r="W140" i="2" s="1"/>
  <c r="X137" i="2"/>
  <c r="X138" i="2" s="1"/>
  <c r="Y137" i="2"/>
  <c r="Y138" i="2" s="1"/>
  <c r="Z137" i="2"/>
  <c r="Z138" i="2" s="1"/>
  <c r="AA137" i="2"/>
  <c r="AA138" i="2" s="1"/>
  <c r="AB137" i="2"/>
  <c r="AB138" i="2" s="1"/>
  <c r="AC137" i="2"/>
  <c r="AC138" i="2" s="1"/>
  <c r="AD137" i="2"/>
  <c r="AD138" i="2" s="1"/>
  <c r="AE137" i="2"/>
  <c r="AE138" i="2" s="1"/>
  <c r="AF137" i="2"/>
  <c r="AF138" i="2" s="1"/>
  <c r="AG137" i="2"/>
  <c r="AG138" i="2" s="1"/>
  <c r="AH137" i="2"/>
  <c r="AH138" i="2" s="1"/>
  <c r="AI137" i="2"/>
  <c r="AI138" i="2" s="1"/>
  <c r="AJ137" i="2"/>
  <c r="AJ138" i="2" s="1"/>
  <c r="AK137" i="2"/>
  <c r="AK138" i="2" s="1"/>
  <c r="AL137" i="2"/>
  <c r="AL138" i="2" s="1"/>
  <c r="AM137" i="2"/>
  <c r="AM138" i="2" s="1"/>
  <c r="AN137" i="2"/>
  <c r="AN138" i="2" s="1"/>
  <c r="AO137" i="2"/>
  <c r="AO138" i="2" s="1"/>
  <c r="AP137" i="2"/>
  <c r="AP138" i="2" s="1"/>
  <c r="AQ137" i="2"/>
  <c r="AQ138" i="2" s="1"/>
  <c r="AR137" i="2"/>
  <c r="AR138" i="2" s="1"/>
  <c r="AS137" i="2"/>
  <c r="AS138" i="2" s="1"/>
  <c r="AT137" i="2"/>
  <c r="AT138" i="2" s="1"/>
  <c r="AU137" i="2"/>
  <c r="AU138" i="2" s="1"/>
  <c r="AV137" i="2"/>
  <c r="AV138" i="2" s="1"/>
  <c r="AW137" i="2"/>
  <c r="AW138" i="2" s="1"/>
  <c r="AX137" i="2"/>
  <c r="AX138" i="2" s="1"/>
  <c r="AY137" i="2"/>
  <c r="AY138" i="2" s="1"/>
  <c r="AZ137" i="2"/>
  <c r="AZ138" i="2" s="1"/>
  <c r="BA137" i="2"/>
  <c r="BA138" i="2" s="1"/>
  <c r="BB137" i="2"/>
  <c r="BB138" i="2" s="1"/>
  <c r="BC137" i="2"/>
  <c r="BC138" i="2" s="1"/>
  <c r="BD137" i="2"/>
  <c r="BD138" i="2" s="1"/>
  <c r="BE137" i="2"/>
  <c r="BE138" i="2" s="1"/>
  <c r="BF137" i="2"/>
  <c r="BF138" i="2" s="1"/>
  <c r="BG137" i="2"/>
  <c r="BG138" i="2" s="1"/>
  <c r="BH137" i="2"/>
  <c r="BH138" i="2" s="1"/>
  <c r="BI137" i="2"/>
  <c r="BI138" i="2" s="1"/>
  <c r="BJ138" i="2"/>
  <c r="BK137" i="2"/>
  <c r="BK138" i="2" s="1"/>
  <c r="BL137" i="2"/>
  <c r="BL138" i="2" s="1"/>
  <c r="BM137" i="2"/>
  <c r="BM138" i="2" s="1"/>
  <c r="BN137" i="2"/>
  <c r="BN138" i="2" s="1"/>
  <c r="BO137" i="2"/>
  <c r="BO138" i="2" s="1"/>
  <c r="BP137" i="2"/>
  <c r="BP138" i="2" s="1"/>
  <c r="BQ137" i="2"/>
  <c r="BQ138" i="2" s="1"/>
  <c r="BR137" i="2"/>
  <c r="BR138" i="2" s="1"/>
  <c r="BS137" i="2"/>
  <c r="BS138" i="2" s="1"/>
  <c r="BT137" i="2"/>
  <c r="BT138" i="2" s="1"/>
  <c r="BU137" i="2"/>
  <c r="BU138" i="2" s="1"/>
  <c r="BV137" i="2"/>
  <c r="BV138" i="2" s="1"/>
  <c r="BW137" i="2"/>
  <c r="BW138" i="2" s="1"/>
  <c r="BX137" i="2"/>
  <c r="BX138" i="2" s="1"/>
  <c r="BY137" i="2"/>
  <c r="BY138" i="2" s="1"/>
  <c r="BZ137" i="2"/>
  <c r="BZ138" i="2" s="1"/>
  <c r="CA137" i="2"/>
  <c r="CA138" i="2" s="1"/>
  <c r="CB137" i="2"/>
  <c r="CB138" i="2" s="1"/>
  <c r="CC137" i="2"/>
  <c r="CC138" i="2" s="1"/>
  <c r="CD137" i="2"/>
  <c r="CD138" i="2" s="1"/>
  <c r="CE137" i="2"/>
  <c r="CE138" i="2" s="1"/>
  <c r="CF138" i="2"/>
  <c r="CG137" i="2"/>
  <c r="CG138" i="2" s="1"/>
  <c r="CH137" i="2"/>
  <c r="CH138" i="2" s="1"/>
  <c r="CI137" i="2"/>
  <c r="CI138" i="2" s="1"/>
  <c r="CJ137" i="2"/>
  <c r="CJ138" i="2" s="1"/>
  <c r="CK137" i="2"/>
  <c r="CK138" i="2" s="1"/>
  <c r="CL137" i="2"/>
  <c r="CL138" i="2" s="1"/>
  <c r="CM137" i="2"/>
  <c r="CM138" i="2" s="1"/>
  <c r="CN137" i="2"/>
  <c r="CN138" i="2" s="1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G139" i="2"/>
  <c r="CH139" i="2"/>
  <c r="CI139" i="2"/>
  <c r="CJ139" i="2"/>
  <c r="CK139" i="2"/>
  <c r="CL139" i="2"/>
  <c r="CM139" i="2"/>
  <c r="CN139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AW153" i="2"/>
  <c r="AW157" i="2" s="1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G130" i="2"/>
  <c r="BH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P8" i="2"/>
  <c r="CP11" i="2"/>
  <c r="CP12" i="2"/>
  <c r="CP13" i="2"/>
  <c r="CP16" i="2"/>
  <c r="CP21" i="2"/>
  <c r="CP22" i="2"/>
  <c r="CP23" i="2"/>
  <c r="CP139" i="2" s="1"/>
  <c r="CP24" i="2"/>
  <c r="CP25" i="2"/>
  <c r="CP26" i="2"/>
  <c r="CP27" i="2"/>
  <c r="CP28" i="2"/>
  <c r="CP29" i="2"/>
  <c r="CP30" i="2"/>
  <c r="CP31" i="2"/>
  <c r="CP32" i="2"/>
  <c r="CP33" i="2"/>
  <c r="CP47" i="2"/>
  <c r="CP49" i="2"/>
  <c r="CP50" i="2"/>
  <c r="CP54" i="2"/>
  <c r="CP56" i="2"/>
  <c r="CP59" i="2"/>
  <c r="CP60" i="2"/>
  <c r="CP68" i="2"/>
  <c r="CP70" i="2"/>
  <c r="CP71" i="2"/>
  <c r="CP80" i="2"/>
  <c r="CP81" i="2"/>
  <c r="CP85" i="2"/>
  <c r="CP87" i="2"/>
  <c r="CP88" i="2"/>
  <c r="CP89" i="2"/>
  <c r="T196" i="2" l="1"/>
  <c r="BR189" i="2"/>
  <c r="AD189" i="2"/>
  <c r="CN196" i="2"/>
  <c r="BW196" i="2"/>
  <c r="BO196" i="2"/>
  <c r="CE196" i="2"/>
  <c r="CC189" i="2"/>
  <c r="AF189" i="2"/>
  <c r="AD196" i="2"/>
  <c r="V196" i="2"/>
  <c r="AV189" i="2"/>
  <c r="CK189" i="2"/>
  <c r="BU189" i="2"/>
  <c r="BE189" i="2"/>
  <c r="AW189" i="2"/>
  <c r="AO189" i="2"/>
  <c r="AG189" i="2"/>
  <c r="Y189" i="2"/>
  <c r="I189" i="2"/>
  <c r="AP196" i="2"/>
  <c r="R196" i="2"/>
  <c r="CA183" i="2"/>
  <c r="CK196" i="2"/>
  <c r="BU196" i="2"/>
  <c r="BM196" i="2"/>
  <c r="BE196" i="2"/>
  <c r="AW196" i="2"/>
  <c r="AG196" i="2"/>
  <c r="Y196" i="2"/>
  <c r="I196" i="2"/>
  <c r="AV196" i="2"/>
  <c r="X196" i="2"/>
  <c r="BC168" i="2"/>
  <c r="CI168" i="2"/>
  <c r="BT189" i="2"/>
  <c r="AP147" i="2"/>
  <c r="AH147" i="2"/>
  <c r="Z147" i="2"/>
  <c r="BF125" i="2"/>
  <c r="BF131" i="2" s="1"/>
  <c r="H176" i="2"/>
  <c r="V189" i="2"/>
  <c r="X189" i="2"/>
  <c r="AY196" i="2"/>
  <c r="AQ196" i="2"/>
  <c r="AI196" i="2"/>
  <c r="S196" i="2"/>
  <c r="P176" i="2"/>
  <c r="BZ189" i="2"/>
  <c r="AF176" i="2"/>
  <c r="AT189" i="2"/>
  <c r="CK183" i="2"/>
  <c r="CC183" i="2"/>
  <c r="BU183" i="2"/>
  <c r="BE183" i="2"/>
  <c r="I183" i="2"/>
  <c r="P189" i="2"/>
  <c r="CF168" i="2"/>
  <c r="AZ168" i="2"/>
  <c r="T168" i="2"/>
  <c r="Y183" i="2"/>
  <c r="X176" i="2"/>
  <c r="CL189" i="2"/>
  <c r="CM189" i="2"/>
  <c r="BW189" i="2"/>
  <c r="BO189" i="2"/>
  <c r="AY189" i="2"/>
  <c r="AQ189" i="2"/>
  <c r="AI189" i="2"/>
  <c r="CB189" i="2"/>
  <c r="BF196" i="2"/>
  <c r="CL196" i="2"/>
  <c r="CJ176" i="2"/>
  <c r="CB176" i="2"/>
  <c r="BT176" i="2"/>
  <c r="BD176" i="2"/>
  <c r="AV176" i="2"/>
  <c r="BQ183" i="2"/>
  <c r="AK183" i="2"/>
  <c r="X183" i="2"/>
  <c r="Z196" i="2"/>
  <c r="BP183" i="2"/>
  <c r="CI189" i="2"/>
  <c r="O189" i="2"/>
  <c r="BJ189" i="2"/>
  <c r="N189" i="2"/>
  <c r="F189" i="2"/>
  <c r="BN196" i="2"/>
  <c r="CB196" i="2"/>
  <c r="BL196" i="2"/>
  <c r="BJ196" i="2"/>
  <c r="L176" i="2"/>
  <c r="AN189" i="2"/>
  <c r="CF189" i="2"/>
  <c r="BH189" i="2"/>
  <c r="AZ189" i="2"/>
  <c r="AR189" i="2"/>
  <c r="AB189" i="2"/>
  <c r="T189" i="2"/>
  <c r="AJ196" i="2"/>
  <c r="CH196" i="2"/>
  <c r="BZ196" i="2"/>
  <c r="BR196" i="2"/>
  <c r="BX196" i="2"/>
  <c r="AH196" i="2"/>
  <c r="CD183" i="2"/>
  <c r="BV183" i="2"/>
  <c r="AP183" i="2"/>
  <c r="Z183" i="2"/>
  <c r="BL189" i="2"/>
  <c r="CD189" i="2"/>
  <c r="BN189" i="2"/>
  <c r="AP189" i="2"/>
  <c r="AH189" i="2"/>
  <c r="Z189" i="2"/>
  <c r="AZ196" i="2"/>
  <c r="AB196" i="2"/>
  <c r="L196" i="2"/>
  <c r="AZ176" i="2"/>
  <c r="T176" i="2"/>
  <c r="CB183" i="2"/>
  <c r="AV183" i="2"/>
  <c r="P183" i="2"/>
  <c r="CC196" i="2"/>
  <c r="BP196" i="2"/>
  <c r="AA196" i="2"/>
  <c r="H189" i="2"/>
  <c r="J196" i="2"/>
  <c r="BX176" i="2"/>
  <c r="P196" i="2"/>
  <c r="CH189" i="2"/>
  <c r="AL189" i="2"/>
  <c r="CM196" i="2"/>
  <c r="N196" i="2"/>
  <c r="BS147" i="2"/>
  <c r="AT147" i="2"/>
  <c r="AD147" i="2"/>
  <c r="V147" i="2"/>
  <c r="N147" i="2"/>
  <c r="Z176" i="2"/>
  <c r="AW183" i="2"/>
  <c r="CG189" i="2"/>
  <c r="BY189" i="2"/>
  <c r="BQ189" i="2"/>
  <c r="BA189" i="2"/>
  <c r="AS189" i="2"/>
  <c r="AK189" i="2"/>
  <c r="AC189" i="2"/>
  <c r="U189" i="2"/>
  <c r="M189" i="2"/>
  <c r="CI196" i="2"/>
  <c r="CA196" i="2"/>
  <c r="BS196" i="2"/>
  <c r="BC196" i="2"/>
  <c r="AM196" i="2"/>
  <c r="AE196" i="2"/>
  <c r="W196" i="2"/>
  <c r="O196" i="2"/>
  <c r="G196" i="2"/>
  <c r="BC189" i="2"/>
  <c r="G189" i="2"/>
  <c r="BS189" i="2"/>
  <c r="W189" i="2"/>
  <c r="S189" i="2"/>
  <c r="AT196" i="2"/>
  <c r="CG196" i="2"/>
  <c r="BY196" i="2"/>
  <c r="BQ196" i="2"/>
  <c r="BA196" i="2"/>
  <c r="AS196" i="2"/>
  <c r="AK196" i="2"/>
  <c r="AC196" i="2"/>
  <c r="U196" i="2"/>
  <c r="M196" i="2"/>
  <c r="CA189" i="2"/>
  <c r="AM189" i="2"/>
  <c r="AE189" i="2"/>
  <c r="O183" i="2"/>
  <c r="CD196" i="2"/>
  <c r="AF196" i="2"/>
  <c r="F196" i="2"/>
  <c r="CF196" i="2"/>
  <c r="BF183" i="2"/>
  <c r="BG189" i="2"/>
  <c r="BI189" i="2"/>
  <c r="AA189" i="2"/>
  <c r="R189" i="2"/>
  <c r="R183" i="2"/>
  <c r="R147" i="2"/>
  <c r="CF176" i="2"/>
  <c r="BM189" i="2"/>
  <c r="BM168" i="2"/>
  <c r="BL176" i="2"/>
  <c r="BK196" i="2"/>
  <c r="BK189" i="2"/>
  <c r="BI196" i="2"/>
  <c r="BH196" i="2"/>
  <c r="BG196" i="2"/>
  <c r="BF189" i="2"/>
  <c r="BF176" i="2"/>
  <c r="BX168" i="2"/>
  <c r="BX189" i="2"/>
  <c r="Q183" i="2"/>
  <c r="Q189" i="2"/>
  <c r="Q196" i="2"/>
  <c r="CL183" i="2"/>
  <c r="CL176" i="2"/>
  <c r="CE189" i="2"/>
  <c r="AJ189" i="2"/>
  <c r="AJ183" i="2"/>
  <c r="AL196" i="2"/>
  <c r="AL147" i="2"/>
  <c r="BP189" i="2"/>
  <c r="BB147" i="2"/>
  <c r="BB189" i="2"/>
  <c r="BB196" i="2"/>
  <c r="BD183" i="2"/>
  <c r="BD196" i="2"/>
  <c r="BD189" i="2"/>
  <c r="AX147" i="2"/>
  <c r="AX189" i="2"/>
  <c r="AX183" i="2"/>
  <c r="AX196" i="2"/>
  <c r="AU183" i="2"/>
  <c r="AU196" i="2"/>
  <c r="AU189" i="2"/>
  <c r="AR176" i="2"/>
  <c r="AR168" i="2"/>
  <c r="AR196" i="2"/>
  <c r="AO183" i="2"/>
  <c r="AO196" i="2"/>
  <c r="AN196" i="2"/>
  <c r="AN176" i="2"/>
  <c r="AN183" i="2"/>
  <c r="H183" i="2"/>
  <c r="H196" i="2"/>
  <c r="K196" i="2"/>
  <c r="K189" i="2"/>
  <c r="L168" i="2"/>
  <c r="L189" i="2"/>
  <c r="J147" i="2"/>
  <c r="J183" i="2"/>
  <c r="J189" i="2"/>
  <c r="CN189" i="2"/>
  <c r="CJ183" i="2"/>
  <c r="CJ196" i="2"/>
  <c r="CJ189" i="2"/>
  <c r="BV196" i="2"/>
  <c r="BV189" i="2"/>
  <c r="BT183" i="2"/>
  <c r="BT196" i="2"/>
  <c r="BN183" i="2"/>
  <c r="AL168" i="2"/>
  <c r="BH176" i="2"/>
  <c r="AB176" i="2"/>
  <c r="CH176" i="2"/>
  <c r="BZ176" i="2"/>
  <c r="BR176" i="2"/>
  <c r="BJ176" i="2"/>
  <c r="BB176" i="2"/>
  <c r="AT176" i="2"/>
  <c r="AL176" i="2"/>
  <c r="AD176" i="2"/>
  <c r="V176" i="2"/>
  <c r="N176" i="2"/>
  <c r="F176" i="2"/>
  <c r="CI183" i="2"/>
  <c r="BX183" i="2"/>
  <c r="BM183" i="2"/>
  <c r="BC183" i="2"/>
  <c r="AR183" i="2"/>
  <c r="AG183" i="2"/>
  <c r="W183" i="2"/>
  <c r="L183" i="2"/>
  <c r="AH183" i="2"/>
  <c r="BO168" i="2"/>
  <c r="BR168" i="2"/>
  <c r="CG176" i="2"/>
  <c r="BY176" i="2"/>
  <c r="BQ176" i="2"/>
  <c r="BI176" i="2"/>
  <c r="BA176" i="2"/>
  <c r="AS176" i="2"/>
  <c r="AK176" i="2"/>
  <c r="AC176" i="2"/>
  <c r="U176" i="2"/>
  <c r="M176" i="2"/>
  <c r="BL183" i="2"/>
  <c r="AF183" i="2"/>
  <c r="CK168" i="2"/>
  <c r="CF183" i="2"/>
  <c r="BK183" i="2"/>
  <c r="AZ183" i="2"/>
  <c r="AE183" i="2"/>
  <c r="T183" i="2"/>
  <c r="CJ168" i="2"/>
  <c r="BP176" i="2"/>
  <c r="AJ176" i="2"/>
  <c r="CM176" i="2"/>
  <c r="CE176" i="2"/>
  <c r="BW176" i="2"/>
  <c r="BO176" i="2"/>
  <c r="BG176" i="2"/>
  <c r="AY176" i="2"/>
  <c r="AQ176" i="2"/>
  <c r="AI176" i="2"/>
  <c r="AA176" i="2"/>
  <c r="S176" i="2"/>
  <c r="K176" i="2"/>
  <c r="CH183" i="2"/>
  <c r="BZ183" i="2"/>
  <c r="BR183" i="2"/>
  <c r="BJ183" i="2"/>
  <c r="BB183" i="2"/>
  <c r="AT183" i="2"/>
  <c r="AL183" i="2"/>
  <c r="AD183" i="2"/>
  <c r="V183" i="2"/>
  <c r="N183" i="2"/>
  <c r="F183" i="2"/>
  <c r="X168" i="2"/>
  <c r="BK168" i="2"/>
  <c r="AE168" i="2"/>
  <c r="G168" i="2"/>
  <c r="CG183" i="2"/>
  <c r="BA183" i="2"/>
  <c r="U183" i="2"/>
  <c r="CN183" i="2"/>
  <c r="BS183" i="2"/>
  <c r="BH183" i="2"/>
  <c r="AM183" i="2"/>
  <c r="AB183" i="2"/>
  <c r="G183" i="2"/>
  <c r="W168" i="2"/>
  <c r="BZ168" i="2"/>
  <c r="BB168" i="2"/>
  <c r="AT168" i="2"/>
  <c r="V168" i="2"/>
  <c r="N168" i="2"/>
  <c r="F168" i="2"/>
  <c r="CM183" i="2"/>
  <c r="CE183" i="2"/>
  <c r="BW183" i="2"/>
  <c r="BO183" i="2"/>
  <c r="BG183" i="2"/>
  <c r="AY183" i="2"/>
  <c r="AQ183" i="2"/>
  <c r="AI183" i="2"/>
  <c r="AA183" i="2"/>
  <c r="S183" i="2"/>
  <c r="K183" i="2"/>
  <c r="BY183" i="2"/>
  <c r="BI183" i="2"/>
  <c r="AS183" i="2"/>
  <c r="AC183" i="2"/>
  <c r="M183" i="2"/>
  <c r="CM168" i="2"/>
  <c r="CE168" i="2"/>
  <c r="BW168" i="2"/>
  <c r="BG168" i="2"/>
  <c r="AY168" i="2"/>
  <c r="AQ168" i="2"/>
  <c r="AA168" i="2"/>
  <c r="S168" i="2"/>
  <c r="K168" i="2"/>
  <c r="CA176" i="2"/>
  <c r="AU176" i="2"/>
  <c r="O176" i="2"/>
  <c r="AI168" i="2"/>
  <c r="CL168" i="2"/>
  <c r="BN176" i="2"/>
  <c r="AH176" i="2"/>
  <c r="AG168" i="2"/>
  <c r="CC168" i="2"/>
  <c r="BE168" i="2"/>
  <c r="AW168" i="2"/>
  <c r="Y168" i="2"/>
  <c r="Q168" i="2"/>
  <c r="CK176" i="2"/>
  <c r="CC176" i="2"/>
  <c r="BU176" i="2"/>
  <c r="BM176" i="2"/>
  <c r="BE176" i="2"/>
  <c r="AW176" i="2"/>
  <c r="AO176" i="2"/>
  <c r="AG176" i="2"/>
  <c r="Y176" i="2"/>
  <c r="Q176" i="2"/>
  <c r="I176" i="2"/>
  <c r="CI176" i="2"/>
  <c r="BC176" i="2"/>
  <c r="W176" i="2"/>
  <c r="CB168" i="2"/>
  <c r="BT168" i="2"/>
  <c r="BL168" i="2"/>
  <c r="AV168" i="2"/>
  <c r="AN168" i="2"/>
  <c r="AF168" i="2"/>
  <c r="P168" i="2"/>
  <c r="H168" i="2"/>
  <c r="BV176" i="2"/>
  <c r="AP176" i="2"/>
  <c r="J176" i="2"/>
  <c r="BK176" i="2"/>
  <c r="AE176" i="2"/>
  <c r="BU168" i="2"/>
  <c r="AO168" i="2"/>
  <c r="I168" i="2"/>
  <c r="CD176" i="2"/>
  <c r="AX176" i="2"/>
  <c r="R176" i="2"/>
  <c r="BD168" i="2"/>
  <c r="BS176" i="2"/>
  <c r="AM176" i="2"/>
  <c r="G176" i="2"/>
  <c r="CN176" i="2"/>
  <c r="J168" i="2"/>
  <c r="CH168" i="2"/>
  <c r="BN168" i="2"/>
  <c r="BF168" i="2"/>
  <c r="Z168" i="2"/>
  <c r="AE147" i="2"/>
  <c r="CD168" i="2"/>
  <c r="AH168" i="2"/>
  <c r="F147" i="2"/>
  <c r="BJ168" i="2"/>
  <c r="AD168" i="2"/>
  <c r="AX168" i="2"/>
  <c r="BS168" i="2"/>
  <c r="BH168" i="2"/>
  <c r="AM168" i="2"/>
  <c r="AB168" i="2"/>
  <c r="BV168" i="2"/>
  <c r="AP168" i="2"/>
  <c r="CN168" i="2"/>
  <c r="CG168" i="2"/>
  <c r="BY168" i="2"/>
  <c r="BQ168" i="2"/>
  <c r="BI168" i="2"/>
  <c r="BA168" i="2"/>
  <c r="AS168" i="2"/>
  <c r="AK168" i="2"/>
  <c r="AC168" i="2"/>
  <c r="U168" i="2"/>
  <c r="M168" i="2"/>
  <c r="R168" i="2"/>
  <c r="CA168" i="2"/>
  <c r="BP168" i="2"/>
  <c r="AU168" i="2"/>
  <c r="AJ168" i="2"/>
  <c r="O168" i="2"/>
  <c r="CJ147" i="2"/>
  <c r="CB147" i="2"/>
  <c r="G147" i="2"/>
  <c r="BV147" i="2"/>
  <c r="BN147" i="2"/>
  <c r="CI147" i="2"/>
  <c r="CA147" i="2"/>
  <c r="BH125" i="2"/>
  <c r="CG147" i="2"/>
  <c r="BY147" i="2"/>
  <c r="BX147" i="2"/>
  <c r="BP147" i="2"/>
  <c r="AY147" i="2"/>
  <c r="AQ147" i="2"/>
  <c r="AI147" i="2"/>
  <c r="AA147" i="2"/>
  <c r="S147" i="2"/>
  <c r="K147" i="2"/>
  <c r="BI147" i="2"/>
  <c r="BI140" i="2"/>
  <c r="BR147" i="2"/>
  <c r="BA147" i="2"/>
  <c r="AS147" i="2"/>
  <c r="AK147" i="2"/>
  <c r="AC147" i="2"/>
  <c r="U147" i="2"/>
  <c r="M147" i="2"/>
  <c r="CN147" i="2"/>
  <c r="CF147" i="2"/>
  <c r="CL140" i="2"/>
  <c r="CD140" i="2"/>
  <c r="BV140" i="2"/>
  <c r="BN140" i="2"/>
  <c r="CM147" i="2"/>
  <c r="CE147" i="2"/>
  <c r="BW147" i="2"/>
  <c r="BO147" i="2"/>
  <c r="CL147" i="2"/>
  <c r="CD147" i="2"/>
  <c r="BE125" i="2"/>
  <c r="CK147" i="2"/>
  <c r="CC147" i="2"/>
  <c r="BU147" i="2"/>
  <c r="AW147" i="2"/>
  <c r="AO147" i="2"/>
  <c r="AG147" i="2"/>
  <c r="Y147" i="2"/>
  <c r="Q147" i="2"/>
  <c r="I147" i="2"/>
  <c r="BT147" i="2"/>
  <c r="BD147" i="2"/>
  <c r="AV147" i="2"/>
  <c r="AN147" i="2"/>
  <c r="AF147" i="2"/>
  <c r="X147" i="2"/>
  <c r="P147" i="2"/>
  <c r="H147" i="2"/>
  <c r="BC147" i="2"/>
  <c r="AU147" i="2"/>
  <c r="AM147" i="2"/>
  <c r="O147" i="2"/>
  <c r="CJ140" i="2"/>
  <c r="CB140" i="2"/>
  <c r="BT140" i="2"/>
  <c r="CH147" i="2"/>
  <c r="BZ147" i="2"/>
  <c r="CN140" i="2"/>
  <c r="CF140" i="2"/>
  <c r="BX140" i="2"/>
  <c r="BQ147" i="2"/>
  <c r="K140" i="2"/>
  <c r="AZ147" i="2"/>
  <c r="AR147" i="2"/>
  <c r="AJ147" i="2"/>
  <c r="AB147" i="2"/>
  <c r="T147" i="2"/>
  <c r="L147" i="2"/>
  <c r="AX140" i="2"/>
  <c r="AH140" i="2"/>
  <c r="CK140" i="2"/>
  <c r="CC140" i="2"/>
  <c r="BU140" i="2"/>
  <c r="AW140" i="2"/>
  <c r="AO140" i="2"/>
  <c r="AG140" i="2"/>
  <c r="Y140" i="2"/>
  <c r="Q140" i="2"/>
  <c r="I140" i="2"/>
  <c r="Z140" i="2"/>
  <c r="BD140" i="2"/>
  <c r="AV140" i="2"/>
  <c r="AN140" i="2"/>
  <c r="AF140" i="2"/>
  <c r="X140" i="2"/>
  <c r="P140" i="2"/>
  <c r="H140" i="2"/>
  <c r="J140" i="2"/>
  <c r="CI140" i="2"/>
  <c r="CA140" i="2"/>
  <c r="BS140" i="2"/>
  <c r="BC140" i="2"/>
  <c r="AU140" i="2"/>
  <c r="AM140" i="2"/>
  <c r="AE140" i="2"/>
  <c r="O140" i="2"/>
  <c r="G140" i="2"/>
  <c r="AP140" i="2"/>
  <c r="R140" i="2"/>
  <c r="AW159" i="2"/>
  <c r="CH140" i="2"/>
  <c r="BZ140" i="2"/>
  <c r="BR140" i="2"/>
  <c r="BB140" i="2"/>
  <c r="AT140" i="2"/>
  <c r="AL140" i="2"/>
  <c r="AD140" i="2"/>
  <c r="V140" i="2"/>
  <c r="N140" i="2"/>
  <c r="F140" i="2"/>
  <c r="CG140" i="2"/>
  <c r="BY140" i="2"/>
  <c r="BQ140" i="2"/>
  <c r="BA140" i="2"/>
  <c r="AS140" i="2"/>
  <c r="AK140" i="2"/>
  <c r="AC140" i="2"/>
  <c r="U140" i="2"/>
  <c r="M140" i="2"/>
  <c r="BP140" i="2"/>
  <c r="AZ140" i="2"/>
  <c r="AR140" i="2"/>
  <c r="AJ140" i="2"/>
  <c r="AB140" i="2"/>
  <c r="T140" i="2"/>
  <c r="L140" i="2"/>
  <c r="CM140" i="2"/>
  <c r="CE140" i="2"/>
  <c r="BW140" i="2"/>
  <c r="BO140" i="2"/>
  <c r="AY140" i="2"/>
  <c r="AQ140" i="2"/>
  <c r="AI140" i="2"/>
  <c r="AA140" i="2"/>
  <c r="S140" i="2"/>
  <c r="BM147" i="2"/>
  <c r="BM140" i="2"/>
  <c r="BL147" i="2"/>
  <c r="BL140" i="2"/>
  <c r="BK147" i="2"/>
  <c r="BK140" i="2"/>
  <c r="BJ147" i="2"/>
  <c r="BJ140" i="2"/>
  <c r="BH147" i="2"/>
  <c r="BH140" i="2"/>
  <c r="BG147" i="2"/>
  <c r="BG140" i="2"/>
  <c r="BF147" i="2"/>
  <c r="BF140" i="2"/>
  <c r="BE147" i="2"/>
  <c r="BE140" i="2"/>
  <c r="CL125" i="2"/>
  <c r="CD125" i="2"/>
  <c r="BV125" i="2"/>
  <c r="BN125" i="2"/>
  <c r="AX125" i="2"/>
  <c r="AP125" i="2"/>
  <c r="AH125" i="2"/>
  <c r="Z125" i="2"/>
  <c r="R125" i="2"/>
  <c r="J125" i="2"/>
  <c r="CN125" i="2"/>
  <c r="AZ125" i="2"/>
  <c r="CF125" i="2"/>
  <c r="BX125" i="2"/>
  <c r="BP125" i="2"/>
  <c r="AR125" i="2"/>
  <c r="AJ125" i="2"/>
  <c r="T125" i="2"/>
  <c r="L125" i="2"/>
  <c r="CI125" i="2"/>
  <c r="CA125" i="2"/>
  <c r="BS125" i="2"/>
  <c r="BK125" i="2"/>
  <c r="BC125" i="2"/>
  <c r="AU125" i="2"/>
  <c r="AM125" i="2"/>
  <c r="AE125" i="2"/>
  <c r="W125" i="2"/>
  <c r="O125" i="2"/>
  <c r="CH125" i="2"/>
  <c r="BZ125" i="2"/>
  <c r="BR125" i="2"/>
  <c r="BJ125" i="2"/>
  <c r="BB125" i="2"/>
  <c r="AT125" i="2"/>
  <c r="AL125" i="2"/>
  <c r="AD125" i="2"/>
  <c r="V125" i="2"/>
  <c r="N125" i="2"/>
  <c r="F125" i="2"/>
  <c r="CG125" i="2"/>
  <c r="BY125" i="2"/>
  <c r="BQ125" i="2"/>
  <c r="BI125" i="2"/>
  <c r="BA125" i="2"/>
  <c r="AS125" i="2"/>
  <c r="AK125" i="2"/>
  <c r="AC125" i="2"/>
  <c r="U125" i="2"/>
  <c r="M125" i="2"/>
  <c r="CM125" i="2"/>
  <c r="CM131" i="2" s="1"/>
  <c r="CE125" i="2"/>
  <c r="BW125" i="2"/>
  <c r="BO125" i="2"/>
  <c r="BG125" i="2"/>
  <c r="AY125" i="2"/>
  <c r="AQ125" i="2"/>
  <c r="AI125" i="2"/>
  <c r="AA125" i="2"/>
  <c r="S125" i="2"/>
  <c r="K125" i="2"/>
  <c r="CK125" i="2"/>
  <c r="CC125" i="2"/>
  <c r="BU125" i="2"/>
  <c r="BM125" i="2"/>
  <c r="AW125" i="2"/>
  <c r="AO125" i="2"/>
  <c r="AG125" i="2"/>
  <c r="Y125" i="2"/>
  <c r="Q125" i="2"/>
  <c r="I125" i="2"/>
  <c r="CJ125" i="2"/>
  <c r="CB125" i="2"/>
  <c r="BT125" i="2"/>
  <c r="BL125" i="2"/>
  <c r="BD125" i="2"/>
  <c r="AV125" i="2"/>
  <c r="AN125" i="2"/>
  <c r="AF125" i="2"/>
  <c r="X125" i="2"/>
  <c r="P125" i="2"/>
  <c r="H125" i="2"/>
  <c r="E36" i="2"/>
  <c r="CO94" i="2"/>
  <c r="CO95" i="2"/>
  <c r="CO96" i="2"/>
  <c r="CO109" i="2" s="1"/>
  <c r="CO97" i="2"/>
  <c r="CO98" i="2"/>
  <c r="DG219" i="2" s="1"/>
  <c r="CO99" i="2"/>
  <c r="CO100" i="2"/>
  <c r="CO101" i="2"/>
  <c r="CO102" i="2"/>
  <c r="CO103" i="2"/>
  <c r="CO104" i="2"/>
  <c r="CO105" i="2"/>
  <c r="CO107" i="2"/>
  <c r="CP107" i="2" l="1"/>
  <c r="K40" i="19" s="1"/>
  <c r="CP97" i="2"/>
  <c r="E37" i="2"/>
  <c r="AO133" i="2"/>
  <c r="AO131" i="2"/>
  <c r="AT133" i="2"/>
  <c r="AT131" i="2"/>
  <c r="AZ133" i="2"/>
  <c r="AZ131" i="2"/>
  <c r="AW133" i="2"/>
  <c r="AW131" i="2"/>
  <c r="AI133" i="2"/>
  <c r="AI131" i="2"/>
  <c r="M133" i="2"/>
  <c r="M131" i="2"/>
  <c r="BB133" i="2"/>
  <c r="BB131" i="2"/>
  <c r="AE133" i="2"/>
  <c r="AE131" i="2"/>
  <c r="L133" i="2"/>
  <c r="L131" i="2"/>
  <c r="I133" i="2"/>
  <c r="I131" i="2"/>
  <c r="Z133" i="2"/>
  <c r="Z131" i="2"/>
  <c r="BL133" i="2"/>
  <c r="BL131" i="2"/>
  <c r="AA133" i="2"/>
  <c r="AA131" i="2"/>
  <c r="H133" i="2"/>
  <c r="H131" i="2"/>
  <c r="P133" i="2"/>
  <c r="P131" i="2"/>
  <c r="BM133" i="2"/>
  <c r="BM131" i="2"/>
  <c r="U133" i="2"/>
  <c r="U131" i="2"/>
  <c r="BJ133" i="2"/>
  <c r="BJ131" i="2"/>
  <c r="AM133" i="2"/>
  <c r="AM131" i="2"/>
  <c r="T133" i="2"/>
  <c r="T131" i="2"/>
  <c r="J133" i="2"/>
  <c r="J131" i="2"/>
  <c r="W133" i="2"/>
  <c r="W131" i="2"/>
  <c r="AQ133" i="2"/>
  <c r="AQ131" i="2"/>
  <c r="X133" i="2"/>
  <c r="X131" i="2"/>
  <c r="AY133" i="2"/>
  <c r="AY131" i="2"/>
  <c r="AC133" i="2"/>
  <c r="AC131" i="2"/>
  <c r="F133" i="2"/>
  <c r="F131" i="2"/>
  <c r="AU133" i="2"/>
  <c r="AU131" i="2"/>
  <c r="AJ133" i="2"/>
  <c r="AJ131" i="2"/>
  <c r="R133" i="2"/>
  <c r="R131" i="2"/>
  <c r="AK133" i="2"/>
  <c r="AK131" i="2"/>
  <c r="AR133" i="2"/>
  <c r="AR131" i="2"/>
  <c r="AN133" i="2"/>
  <c r="AN131" i="2"/>
  <c r="Q133" i="2"/>
  <c r="Q131" i="2"/>
  <c r="AS133" i="2"/>
  <c r="AS131" i="2"/>
  <c r="V133" i="2"/>
  <c r="V131" i="2"/>
  <c r="BK133" i="2"/>
  <c r="BK131" i="2"/>
  <c r="AH133" i="2"/>
  <c r="AH131" i="2"/>
  <c r="K133" i="2"/>
  <c r="K131" i="2"/>
  <c r="BA133" i="2"/>
  <c r="BA131" i="2"/>
  <c r="G133" i="2"/>
  <c r="G131" i="2"/>
  <c r="AP133" i="2"/>
  <c r="AP131" i="2"/>
  <c r="BE133" i="2"/>
  <c r="BE131" i="2"/>
  <c r="BH133" i="2"/>
  <c r="BH131" i="2"/>
  <c r="BG133" i="2"/>
  <c r="BG131" i="2"/>
  <c r="BC133" i="2"/>
  <c r="BC131" i="2"/>
  <c r="AV133" i="2"/>
  <c r="AV131" i="2"/>
  <c r="Y133" i="2"/>
  <c r="Y131" i="2"/>
  <c r="AD133" i="2"/>
  <c r="AD131" i="2"/>
  <c r="BD133" i="2"/>
  <c r="BD131" i="2"/>
  <c r="AG133" i="2"/>
  <c r="AG131" i="2"/>
  <c r="S133" i="2"/>
  <c r="S131" i="2"/>
  <c r="BI133" i="2"/>
  <c r="BI131" i="2"/>
  <c r="AL133" i="2"/>
  <c r="AL131" i="2"/>
  <c r="O133" i="2"/>
  <c r="O131" i="2"/>
  <c r="AX133" i="2"/>
  <c r="AX131" i="2"/>
  <c r="AF133" i="2"/>
  <c r="AF131" i="2"/>
  <c r="N133" i="2"/>
  <c r="N131" i="2"/>
  <c r="CM133" i="2"/>
  <c r="CK133" i="2"/>
  <c r="CK131" i="2"/>
  <c r="BO133" i="2"/>
  <c r="BO131" i="2"/>
  <c r="CH133" i="2"/>
  <c r="CH131" i="2"/>
  <c r="CL133" i="2"/>
  <c r="CL131" i="2"/>
  <c r="CE133" i="2"/>
  <c r="CE131" i="2"/>
  <c r="CA133" i="2"/>
  <c r="CA131" i="2"/>
  <c r="BX133" i="2"/>
  <c r="BX131" i="2"/>
  <c r="BQ133" i="2"/>
  <c r="BQ131" i="2"/>
  <c r="CI133" i="2"/>
  <c r="CI131" i="2"/>
  <c r="CF133" i="2"/>
  <c r="CF131" i="2"/>
  <c r="CC133" i="2"/>
  <c r="CC131" i="2"/>
  <c r="BS133" i="2"/>
  <c r="BS131" i="2"/>
  <c r="BT133" i="2"/>
  <c r="BT131" i="2"/>
  <c r="BY133" i="2"/>
  <c r="BY131" i="2"/>
  <c r="BN133" i="2"/>
  <c r="BN131" i="2"/>
  <c r="BZ133" i="2"/>
  <c r="BZ131" i="2"/>
  <c r="BP133" i="2"/>
  <c r="BP131" i="2"/>
  <c r="CB133" i="2"/>
  <c r="CB131" i="2"/>
  <c r="CG133" i="2"/>
  <c r="CG131" i="2"/>
  <c r="CN133" i="2"/>
  <c r="CN131" i="2"/>
  <c r="BV133" i="2"/>
  <c r="BV131" i="2"/>
  <c r="BW133" i="2"/>
  <c r="BW131" i="2"/>
  <c r="CJ133" i="2"/>
  <c r="CJ131" i="2"/>
  <c r="BU133" i="2"/>
  <c r="BU131" i="2"/>
  <c r="BR133" i="2"/>
  <c r="BR131" i="2"/>
  <c r="CD133" i="2"/>
  <c r="CD131" i="2"/>
  <c r="BF133" i="2"/>
  <c r="K37" i="19"/>
  <c r="CO56" i="2"/>
  <c r="CO57" i="2"/>
  <c r="CO58" i="2"/>
  <c r="CO59" i="2"/>
  <c r="CO60" i="2"/>
  <c r="CO61" i="2"/>
  <c r="CO62" i="2"/>
  <c r="CO63" i="2"/>
  <c r="CO64" i="2"/>
  <c r="CO65" i="2"/>
  <c r="CO85" i="2"/>
  <c r="CO86" i="2"/>
  <c r="CO87" i="2"/>
  <c r="CO88" i="2"/>
  <c r="CO89" i="2"/>
  <c r="CO90" i="2"/>
  <c r="CO9" i="2"/>
  <c r="CO10" i="2"/>
  <c r="CO11" i="2"/>
  <c r="CO12" i="2"/>
  <c r="CO13" i="2"/>
  <c r="CO14" i="2"/>
  <c r="CO15" i="2"/>
  <c r="CO16" i="2"/>
  <c r="CO17" i="2"/>
  <c r="CO18" i="2"/>
  <c r="CO19" i="2"/>
  <c r="CO139" i="2"/>
  <c r="CO8" i="2"/>
  <c r="CO66" i="2" l="1"/>
  <c r="K36" i="19" s="1"/>
  <c r="K39" i="19"/>
  <c r="K38" i="19"/>
  <c r="K35" i="19"/>
  <c r="CN153" i="2"/>
  <c r="CN157" i="2" s="1"/>
  <c r="CN159" i="2" s="1"/>
  <c r="CM153" i="2"/>
  <c r="CM157" i="2" s="1"/>
  <c r="CM159" i="2" s="1"/>
  <c r="CL153" i="2"/>
  <c r="CL157" i="2" s="1"/>
  <c r="CL159" i="2" s="1"/>
  <c r="CK153" i="2"/>
  <c r="CK157" i="2" s="1"/>
  <c r="CK159" i="2" s="1"/>
  <c r="CJ153" i="2"/>
  <c r="CJ157" i="2" s="1"/>
  <c r="CJ159" i="2" s="1"/>
  <c r="CI153" i="2"/>
  <c r="CI157" i="2" s="1"/>
  <c r="CI159" i="2" s="1"/>
  <c r="CH153" i="2"/>
  <c r="CH157" i="2" s="1"/>
  <c r="CH159" i="2" s="1"/>
  <c r="CG153" i="2"/>
  <c r="CG157" i="2" s="1"/>
  <c r="CG159" i="2" s="1"/>
  <c r="CF153" i="2"/>
  <c r="CF157" i="2" s="1"/>
  <c r="CF159" i="2" s="1"/>
  <c r="CE153" i="2"/>
  <c r="CE157" i="2" s="1"/>
  <c r="CE159" i="2" s="1"/>
  <c r="CD153" i="2"/>
  <c r="CD157" i="2" s="1"/>
  <c r="CD159" i="2" s="1"/>
  <c r="CC153" i="2"/>
  <c r="CC157" i="2" s="1"/>
  <c r="CC159" i="2" s="1"/>
  <c r="CB153" i="2"/>
  <c r="CB157" i="2" s="1"/>
  <c r="CB159" i="2" s="1"/>
  <c r="CA153" i="2"/>
  <c r="CA157" i="2" s="1"/>
  <c r="CA159" i="2" s="1"/>
  <c r="BZ153" i="2"/>
  <c r="BZ157" i="2" s="1"/>
  <c r="BZ159" i="2" s="1"/>
  <c r="BY153" i="2"/>
  <c r="BY157" i="2" s="1"/>
  <c r="BY159" i="2" s="1"/>
  <c r="BX153" i="2"/>
  <c r="BX157" i="2" s="1"/>
  <c r="BX159" i="2" s="1"/>
  <c r="BW153" i="2"/>
  <c r="BW157" i="2" s="1"/>
  <c r="BW159" i="2" s="1"/>
  <c r="BV153" i="2"/>
  <c r="BV157" i="2" s="1"/>
  <c r="BV159" i="2" s="1"/>
  <c r="BU153" i="2"/>
  <c r="BU157" i="2" s="1"/>
  <c r="BU159" i="2" s="1"/>
  <c r="BT153" i="2"/>
  <c r="BT157" i="2" s="1"/>
  <c r="BT159" i="2" s="1"/>
  <c r="BS153" i="2"/>
  <c r="BS157" i="2" s="1"/>
  <c r="BS159" i="2" s="1"/>
  <c r="BR153" i="2"/>
  <c r="BR157" i="2" s="1"/>
  <c r="BR159" i="2" s="1"/>
  <c r="BQ153" i="2"/>
  <c r="BQ157" i="2" s="1"/>
  <c r="BQ159" i="2" s="1"/>
  <c r="BP153" i="2"/>
  <c r="BP157" i="2" s="1"/>
  <c r="BP159" i="2" s="1"/>
  <c r="BO153" i="2"/>
  <c r="BO157" i="2" s="1"/>
  <c r="BO159" i="2" s="1"/>
  <c r="BN153" i="2"/>
  <c r="BN157" i="2" s="1"/>
  <c r="BN159" i="2" s="1"/>
  <c r="BM153" i="2"/>
  <c r="BM157" i="2" s="1"/>
  <c r="BM159" i="2" s="1"/>
  <c r="BL153" i="2"/>
  <c r="BL157" i="2" s="1"/>
  <c r="BL159" i="2" s="1"/>
  <c r="BK153" i="2"/>
  <c r="BK157" i="2" s="1"/>
  <c r="BK159" i="2" s="1"/>
  <c r="BJ153" i="2"/>
  <c r="BJ157" i="2" s="1"/>
  <c r="BJ159" i="2" s="1"/>
  <c r="BI153" i="2"/>
  <c r="BI157" i="2" s="1"/>
  <c r="BI159" i="2" s="1"/>
  <c r="BH153" i="2"/>
  <c r="BH157" i="2" s="1"/>
  <c r="BH159" i="2" s="1"/>
  <c r="BG153" i="2"/>
  <c r="BG157" i="2" s="1"/>
  <c r="BG159" i="2" s="1"/>
  <c r="BF153" i="2"/>
  <c r="BF157" i="2" s="1"/>
  <c r="BF159" i="2" s="1"/>
  <c r="BE153" i="2"/>
  <c r="BE157" i="2" s="1"/>
  <c r="BE159" i="2" s="1"/>
  <c r="BD153" i="2"/>
  <c r="BD157" i="2" s="1"/>
  <c r="BD159" i="2" s="1"/>
  <c r="BC153" i="2"/>
  <c r="BC157" i="2" s="1"/>
  <c r="BC159" i="2" s="1"/>
  <c r="BB153" i="2"/>
  <c r="BB157" i="2" s="1"/>
  <c r="BB159" i="2" s="1"/>
  <c r="BA153" i="2"/>
  <c r="BA157" i="2" s="1"/>
  <c r="BA159" i="2" s="1"/>
  <c r="AZ153" i="2"/>
  <c r="AZ157" i="2" s="1"/>
  <c r="AZ159" i="2" s="1"/>
  <c r="AY153" i="2"/>
  <c r="AY157" i="2" s="1"/>
  <c r="AY159" i="2" s="1"/>
  <c r="AX153" i="2"/>
  <c r="AX157" i="2" s="1"/>
  <c r="AX159" i="2" s="1"/>
  <c r="AV153" i="2"/>
  <c r="AV157" i="2" s="1"/>
  <c r="AV159" i="2" s="1"/>
  <c r="AU153" i="2"/>
  <c r="AU157" i="2" s="1"/>
  <c r="AU159" i="2" s="1"/>
  <c r="AT153" i="2"/>
  <c r="AT157" i="2" s="1"/>
  <c r="AT159" i="2" s="1"/>
  <c r="AS153" i="2"/>
  <c r="AS157" i="2" s="1"/>
  <c r="AS159" i="2" s="1"/>
  <c r="AR153" i="2"/>
  <c r="AR157" i="2" s="1"/>
  <c r="AR159" i="2" s="1"/>
  <c r="AQ153" i="2"/>
  <c r="AQ157" i="2" s="1"/>
  <c r="AQ159" i="2" s="1"/>
  <c r="AP153" i="2"/>
  <c r="AP157" i="2" s="1"/>
  <c r="AP159" i="2" s="1"/>
  <c r="AO153" i="2"/>
  <c r="AO157" i="2" s="1"/>
  <c r="AO159" i="2" s="1"/>
  <c r="AN153" i="2"/>
  <c r="AN157" i="2" s="1"/>
  <c r="AN159" i="2" s="1"/>
  <c r="AM153" i="2"/>
  <c r="AM157" i="2" s="1"/>
  <c r="AM159" i="2" s="1"/>
  <c r="AL153" i="2"/>
  <c r="AL157" i="2" s="1"/>
  <c r="AL159" i="2" s="1"/>
  <c r="AK153" i="2"/>
  <c r="AK157" i="2" s="1"/>
  <c r="AK159" i="2" s="1"/>
  <c r="AJ153" i="2"/>
  <c r="AJ157" i="2" s="1"/>
  <c r="AJ159" i="2" s="1"/>
  <c r="AI153" i="2"/>
  <c r="AI157" i="2" s="1"/>
  <c r="AI159" i="2" s="1"/>
  <c r="AH153" i="2"/>
  <c r="AH157" i="2" s="1"/>
  <c r="AH159" i="2" s="1"/>
  <c r="AG153" i="2"/>
  <c r="AG157" i="2" s="1"/>
  <c r="AG159" i="2" s="1"/>
  <c r="AF153" i="2"/>
  <c r="AF157" i="2" s="1"/>
  <c r="AF159" i="2" s="1"/>
  <c r="AE153" i="2"/>
  <c r="AE157" i="2" s="1"/>
  <c r="AE159" i="2" s="1"/>
  <c r="AD153" i="2"/>
  <c r="AD157" i="2" s="1"/>
  <c r="AD159" i="2" s="1"/>
  <c r="AC153" i="2"/>
  <c r="AC157" i="2" s="1"/>
  <c r="AC159" i="2" s="1"/>
  <c r="AB153" i="2"/>
  <c r="AB157" i="2" s="1"/>
  <c r="AB159" i="2" s="1"/>
  <c r="AA153" i="2"/>
  <c r="AA157" i="2" s="1"/>
  <c r="AA159" i="2" s="1"/>
  <c r="Z153" i="2"/>
  <c r="Z157" i="2" s="1"/>
  <c r="Z159" i="2" s="1"/>
  <c r="Y153" i="2"/>
  <c r="Y157" i="2" s="1"/>
  <c r="Y159" i="2" s="1"/>
  <c r="X153" i="2"/>
  <c r="W153" i="2"/>
  <c r="W157" i="2" s="1"/>
  <c r="W159" i="2" s="1"/>
  <c r="V153" i="2"/>
  <c r="V157" i="2" s="1"/>
  <c r="V159" i="2" s="1"/>
  <c r="U153" i="2"/>
  <c r="U157" i="2" s="1"/>
  <c r="U159" i="2" s="1"/>
  <c r="T153" i="2"/>
  <c r="T157" i="2" s="1"/>
  <c r="T159" i="2" s="1"/>
  <c r="S153" i="2"/>
  <c r="S157" i="2" s="1"/>
  <c r="S159" i="2" s="1"/>
  <c r="R153" i="2"/>
  <c r="R157" i="2" s="1"/>
  <c r="R159" i="2" s="1"/>
  <c r="Q153" i="2"/>
  <c r="Q157" i="2" s="1"/>
  <c r="Q159" i="2" s="1"/>
  <c r="P153" i="2"/>
  <c r="P157" i="2" s="1"/>
  <c r="P159" i="2" s="1"/>
  <c r="O153" i="2"/>
  <c r="O157" i="2" s="1"/>
  <c r="O159" i="2" s="1"/>
  <c r="N153" i="2"/>
  <c r="N157" i="2" s="1"/>
  <c r="N159" i="2" s="1"/>
  <c r="M153" i="2"/>
  <c r="M157" i="2" s="1"/>
  <c r="M159" i="2" s="1"/>
  <c r="L153" i="2"/>
  <c r="L157" i="2" s="1"/>
  <c r="L159" i="2" s="1"/>
  <c r="K153" i="2"/>
  <c r="K157" i="2" s="1"/>
  <c r="K159" i="2" s="1"/>
  <c r="J153" i="2"/>
  <c r="J157" i="2" s="1"/>
  <c r="J159" i="2" s="1"/>
  <c r="I153" i="2"/>
  <c r="I157" i="2" s="1"/>
  <c r="I159" i="2" s="1"/>
  <c r="H153" i="2"/>
  <c r="H157" i="2" s="1"/>
  <c r="H159" i="2" s="1"/>
  <c r="G153" i="2"/>
  <c r="G157" i="2" s="1"/>
  <c r="G159" i="2" s="1"/>
  <c r="F153" i="2"/>
  <c r="F157" i="2" s="1"/>
  <c r="F159" i="2" s="1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C120" i="2" s="1"/>
  <c r="CB117" i="2"/>
  <c r="CA117" i="2"/>
  <c r="CA120" i="2" s="1"/>
  <c r="BZ117" i="2"/>
  <c r="BY117" i="2"/>
  <c r="BX117" i="2"/>
  <c r="BW117" i="2"/>
  <c r="BV117" i="2"/>
  <c r="BU117" i="2"/>
  <c r="BU120" i="2" s="1"/>
  <c r="BS117" i="2"/>
  <c r="BR117" i="2"/>
  <c r="BQ117" i="2"/>
  <c r="BQ120" i="2" s="1"/>
  <c r="BP117" i="2"/>
  <c r="BP120" i="2" s="1"/>
  <c r="BO117" i="2"/>
  <c r="BM117" i="2"/>
  <c r="BM120" i="2" s="1"/>
  <c r="BL117" i="2"/>
  <c r="BK117" i="2"/>
  <c r="BJ117" i="2"/>
  <c r="BJ120" i="2" s="1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T120" i="2" s="1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F120" i="2" s="1"/>
  <c r="AE117" i="2"/>
  <c r="AD117" i="2"/>
  <c r="AC117" i="2"/>
  <c r="AB117" i="2"/>
  <c r="AA117" i="2"/>
  <c r="Z117" i="2"/>
  <c r="Y117" i="2"/>
  <c r="Y120" i="2" s="1"/>
  <c r="X117" i="2"/>
  <c r="W117" i="2"/>
  <c r="V117" i="2"/>
  <c r="U117" i="2"/>
  <c r="U120" i="2" s="1"/>
  <c r="T117" i="2"/>
  <c r="S117" i="2"/>
  <c r="R117" i="2"/>
  <c r="R120" i="2" s="1"/>
  <c r="Q117" i="2"/>
  <c r="P117" i="2"/>
  <c r="P120" i="2" s="1"/>
  <c r="O117" i="2"/>
  <c r="N117" i="2"/>
  <c r="N120" i="2" s="1"/>
  <c r="M117" i="2"/>
  <c r="M120" i="2" s="1"/>
  <c r="L117" i="2"/>
  <c r="L120" i="2" s="1"/>
  <c r="K117" i="2"/>
  <c r="J117" i="2"/>
  <c r="I117" i="2"/>
  <c r="I120" i="2" s="1"/>
  <c r="H117" i="2"/>
  <c r="G117" i="2"/>
  <c r="F117" i="2"/>
  <c r="F120" i="2" s="1"/>
  <c r="BO20" i="2"/>
  <c r="G6" i="28"/>
  <c r="G7" i="28"/>
  <c r="G8" i="28"/>
  <c r="G9" i="28"/>
  <c r="G10" i="28"/>
  <c r="G11" i="28"/>
  <c r="G5" i="28"/>
  <c r="X157" i="2" l="1"/>
  <c r="X159" i="2" s="1"/>
  <c r="CN20" i="2"/>
  <c r="BK36" i="2"/>
  <c r="BK151" i="2" s="1"/>
  <c r="G12" i="28" l="1"/>
  <c r="C129" i="21" l="1"/>
  <c r="CN36" i="2" l="1"/>
  <c r="CN151" i="2" l="1"/>
  <c r="CN37" i="2"/>
  <c r="BF38" i="2"/>
  <c r="BF36" i="2"/>
  <c r="BF37" i="2" l="1"/>
  <c r="BF151" i="2"/>
  <c r="O134" i="21"/>
  <c r="AD126" i="21" l="1"/>
  <c r="CG77" i="21" l="1"/>
  <c r="CG133" i="21"/>
  <c r="BT133" i="21" l="1"/>
  <c r="D111" i="21"/>
  <c r="E111" i="21"/>
  <c r="F111" i="21"/>
  <c r="G111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AM111" i="21"/>
  <c r="AN111" i="21"/>
  <c r="AO111" i="21"/>
  <c r="AP111" i="21"/>
  <c r="AQ111" i="21"/>
  <c r="AR111" i="21"/>
  <c r="AS111" i="21"/>
  <c r="AT111" i="21"/>
  <c r="AU111" i="21"/>
  <c r="AV111" i="21"/>
  <c r="AW111" i="21"/>
  <c r="AX111" i="21"/>
  <c r="AY111" i="21"/>
  <c r="AZ111" i="21"/>
  <c r="BA111" i="21"/>
  <c r="BB111" i="21"/>
  <c r="BC111" i="21"/>
  <c r="BD111" i="21"/>
  <c r="BE111" i="21"/>
  <c r="BF111" i="21"/>
  <c r="BG111" i="21"/>
  <c r="BH111" i="21"/>
  <c r="BI111" i="21"/>
  <c r="BJ111" i="21"/>
  <c r="BK111" i="21"/>
  <c r="BL111" i="21"/>
  <c r="BM111" i="21"/>
  <c r="BN111" i="21"/>
  <c r="BO111" i="21"/>
  <c r="BP111" i="21"/>
  <c r="BQ111" i="21"/>
  <c r="BR111" i="21"/>
  <c r="BS111" i="21"/>
  <c r="BT111" i="21"/>
  <c r="BU111" i="21"/>
  <c r="BV111" i="21"/>
  <c r="BW111" i="21"/>
  <c r="BX111" i="21"/>
  <c r="BY111" i="21"/>
  <c r="BZ111" i="21"/>
  <c r="CA111" i="21"/>
  <c r="CB111" i="21"/>
  <c r="CC111" i="21"/>
  <c r="CD111" i="21"/>
  <c r="CE111" i="21"/>
  <c r="CF111" i="21"/>
  <c r="CG111" i="21"/>
  <c r="CH111" i="21"/>
  <c r="CI111" i="21"/>
  <c r="CJ111" i="21"/>
  <c r="CK111" i="21"/>
  <c r="CL111" i="21"/>
  <c r="D112" i="21"/>
  <c r="E112" i="21"/>
  <c r="F112" i="21"/>
  <c r="G112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AM112" i="21"/>
  <c r="AN112" i="21"/>
  <c r="AO112" i="21"/>
  <c r="AP112" i="21"/>
  <c r="AQ112" i="21"/>
  <c r="AR112" i="21"/>
  <c r="AS112" i="21"/>
  <c r="AT112" i="21"/>
  <c r="AU112" i="21"/>
  <c r="AV112" i="21"/>
  <c r="AW112" i="21"/>
  <c r="AX112" i="21"/>
  <c r="AY112" i="21"/>
  <c r="AZ112" i="21"/>
  <c r="BA112" i="21"/>
  <c r="BB112" i="21"/>
  <c r="BC112" i="21"/>
  <c r="BD112" i="21"/>
  <c r="BE112" i="21"/>
  <c r="BF112" i="21"/>
  <c r="BG112" i="21"/>
  <c r="BH112" i="21"/>
  <c r="BI112" i="21"/>
  <c r="BJ112" i="21"/>
  <c r="BK112" i="21"/>
  <c r="BL112" i="21"/>
  <c r="BM112" i="21"/>
  <c r="BN112" i="21"/>
  <c r="BO112" i="21"/>
  <c r="BP112" i="21"/>
  <c r="BQ112" i="21"/>
  <c r="BR112" i="21"/>
  <c r="BS112" i="21"/>
  <c r="BT112" i="21"/>
  <c r="BU112" i="21"/>
  <c r="BV112" i="21"/>
  <c r="BW112" i="21"/>
  <c r="BX112" i="21"/>
  <c r="BY112" i="21"/>
  <c r="BZ112" i="21"/>
  <c r="CA112" i="21"/>
  <c r="CB112" i="21"/>
  <c r="CC112" i="21"/>
  <c r="CD112" i="21"/>
  <c r="CE112" i="21"/>
  <c r="CF112" i="21"/>
  <c r="CG112" i="21"/>
  <c r="CH112" i="21"/>
  <c r="CI112" i="21"/>
  <c r="CJ112" i="21"/>
  <c r="CK112" i="21"/>
  <c r="CL112" i="21"/>
  <c r="D113" i="21"/>
  <c r="E113" i="21"/>
  <c r="F113" i="21"/>
  <c r="G113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AM113" i="21"/>
  <c r="AN113" i="21"/>
  <c r="AO113" i="21"/>
  <c r="AP113" i="21"/>
  <c r="AQ113" i="21"/>
  <c r="AR113" i="21"/>
  <c r="AS113" i="21"/>
  <c r="AT113" i="21"/>
  <c r="AU113" i="21"/>
  <c r="AV113" i="21"/>
  <c r="AW113" i="21"/>
  <c r="AX113" i="21"/>
  <c r="AY113" i="21"/>
  <c r="AZ113" i="21"/>
  <c r="BA113" i="21"/>
  <c r="BB113" i="21"/>
  <c r="BC113" i="21"/>
  <c r="BD113" i="21"/>
  <c r="BE113" i="21"/>
  <c r="BF113" i="21"/>
  <c r="BG113" i="21"/>
  <c r="BH113" i="21"/>
  <c r="BI113" i="21"/>
  <c r="BJ113" i="21"/>
  <c r="BK113" i="21"/>
  <c r="BL113" i="21"/>
  <c r="BM113" i="21"/>
  <c r="BN113" i="21"/>
  <c r="BO113" i="21"/>
  <c r="BP113" i="21"/>
  <c r="BQ113" i="21"/>
  <c r="BR113" i="21"/>
  <c r="BS113" i="21"/>
  <c r="BT113" i="21"/>
  <c r="BU113" i="21"/>
  <c r="BV113" i="21"/>
  <c r="BW113" i="21"/>
  <c r="BX113" i="21"/>
  <c r="BY113" i="21"/>
  <c r="BZ113" i="21"/>
  <c r="CA113" i="21"/>
  <c r="CB113" i="21"/>
  <c r="CC113" i="21"/>
  <c r="CD113" i="21"/>
  <c r="CE113" i="21"/>
  <c r="CF113" i="21"/>
  <c r="CG113" i="21"/>
  <c r="CH113" i="21"/>
  <c r="CI113" i="21"/>
  <c r="CJ113" i="21"/>
  <c r="CK113" i="21"/>
  <c r="CL113" i="21"/>
  <c r="D115" i="21"/>
  <c r="E115" i="21"/>
  <c r="F115" i="21"/>
  <c r="G115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AM115" i="21"/>
  <c r="AN115" i="21"/>
  <c r="AO115" i="21"/>
  <c r="AP115" i="21"/>
  <c r="AQ115" i="21"/>
  <c r="AR115" i="21"/>
  <c r="AS115" i="21"/>
  <c r="AT115" i="21"/>
  <c r="AU115" i="21"/>
  <c r="AV115" i="21"/>
  <c r="AW115" i="21"/>
  <c r="AX115" i="21"/>
  <c r="AY115" i="21"/>
  <c r="AZ115" i="21"/>
  <c r="BA115" i="21"/>
  <c r="BB115" i="21"/>
  <c r="BC115" i="21"/>
  <c r="BD115" i="21"/>
  <c r="BE115" i="21"/>
  <c r="BF115" i="21"/>
  <c r="BG115" i="21"/>
  <c r="BH115" i="21"/>
  <c r="BI115" i="21"/>
  <c r="BJ115" i="21"/>
  <c r="BK115" i="21"/>
  <c r="BL115" i="21"/>
  <c r="BM115" i="21"/>
  <c r="BN115" i="21"/>
  <c r="BO115" i="21"/>
  <c r="BP115" i="21"/>
  <c r="BQ115" i="21"/>
  <c r="BR115" i="21"/>
  <c r="BS115" i="21"/>
  <c r="BT115" i="21"/>
  <c r="BU115" i="21"/>
  <c r="BV115" i="21"/>
  <c r="BW115" i="21"/>
  <c r="BX115" i="21"/>
  <c r="BY115" i="21"/>
  <c r="BZ115" i="21"/>
  <c r="CA115" i="21"/>
  <c r="CB115" i="21"/>
  <c r="CC115" i="21"/>
  <c r="CD115" i="21"/>
  <c r="CE115" i="21"/>
  <c r="CF115" i="21"/>
  <c r="CG115" i="21"/>
  <c r="CH115" i="21"/>
  <c r="CI115" i="21"/>
  <c r="CJ115" i="21"/>
  <c r="CK115" i="21"/>
  <c r="CL115" i="21"/>
  <c r="D116" i="21"/>
  <c r="E116" i="21"/>
  <c r="F116" i="21"/>
  <c r="G116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AM116" i="21"/>
  <c r="AN116" i="21"/>
  <c r="AO116" i="21"/>
  <c r="AP116" i="21"/>
  <c r="AQ116" i="21"/>
  <c r="AR116" i="21"/>
  <c r="AS116" i="21"/>
  <c r="AT116" i="21"/>
  <c r="AU116" i="21"/>
  <c r="AV116" i="21"/>
  <c r="AW116" i="21"/>
  <c r="AX116" i="21"/>
  <c r="AY116" i="21"/>
  <c r="AZ116" i="21"/>
  <c r="BA116" i="21"/>
  <c r="BB116" i="21"/>
  <c r="BC116" i="21"/>
  <c r="BD116" i="21"/>
  <c r="BE116" i="21"/>
  <c r="BF116" i="21"/>
  <c r="BG116" i="21"/>
  <c r="BH116" i="21"/>
  <c r="BI116" i="21"/>
  <c r="BJ116" i="21"/>
  <c r="BK116" i="21"/>
  <c r="BL116" i="21"/>
  <c r="BM116" i="21"/>
  <c r="BN116" i="21"/>
  <c r="BO116" i="21"/>
  <c r="BP116" i="21"/>
  <c r="BQ116" i="21"/>
  <c r="BR116" i="21"/>
  <c r="BS116" i="21"/>
  <c r="BT116" i="21"/>
  <c r="BU116" i="21"/>
  <c r="BV116" i="21"/>
  <c r="BW116" i="21"/>
  <c r="BX116" i="21"/>
  <c r="BY116" i="21"/>
  <c r="BZ116" i="21"/>
  <c r="CA116" i="21"/>
  <c r="CB116" i="21"/>
  <c r="CC116" i="21"/>
  <c r="CD116" i="21"/>
  <c r="CE116" i="21"/>
  <c r="CF116" i="21"/>
  <c r="CG116" i="21"/>
  <c r="CH116" i="21"/>
  <c r="CI116" i="21"/>
  <c r="CJ116" i="21"/>
  <c r="CK116" i="21"/>
  <c r="CL116" i="21"/>
  <c r="D117" i="21"/>
  <c r="E117" i="21"/>
  <c r="F117" i="21"/>
  <c r="G117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AM117" i="21"/>
  <c r="AN117" i="21"/>
  <c r="AO117" i="21"/>
  <c r="AP117" i="21"/>
  <c r="AQ117" i="21"/>
  <c r="AR117" i="21"/>
  <c r="AS117" i="21"/>
  <c r="AT117" i="21"/>
  <c r="AU117" i="21"/>
  <c r="AV117" i="21"/>
  <c r="AW117" i="21"/>
  <c r="AX117" i="21"/>
  <c r="AY117" i="21"/>
  <c r="AZ117" i="21"/>
  <c r="BA117" i="21"/>
  <c r="BB117" i="21"/>
  <c r="BC117" i="21"/>
  <c r="BD117" i="21"/>
  <c r="BE117" i="21"/>
  <c r="BF117" i="21"/>
  <c r="BG117" i="21"/>
  <c r="BH117" i="21"/>
  <c r="BI117" i="21"/>
  <c r="BJ117" i="21"/>
  <c r="BK117" i="21"/>
  <c r="BL117" i="21"/>
  <c r="BM117" i="21"/>
  <c r="BN117" i="21"/>
  <c r="BO117" i="21"/>
  <c r="BP117" i="21"/>
  <c r="BQ117" i="21"/>
  <c r="BR117" i="21"/>
  <c r="BS117" i="21"/>
  <c r="BT117" i="21"/>
  <c r="BU117" i="21"/>
  <c r="BV117" i="21"/>
  <c r="BW117" i="21"/>
  <c r="BX117" i="21"/>
  <c r="BY117" i="21"/>
  <c r="BZ117" i="21"/>
  <c r="CA117" i="21"/>
  <c r="CB117" i="21"/>
  <c r="CC117" i="21"/>
  <c r="CD117" i="21"/>
  <c r="CE117" i="21"/>
  <c r="CF117" i="21"/>
  <c r="CG117" i="21"/>
  <c r="CH117" i="21"/>
  <c r="CI117" i="21"/>
  <c r="CJ117" i="21"/>
  <c r="CK117" i="21"/>
  <c r="CL117" i="21"/>
  <c r="D118" i="21"/>
  <c r="E118" i="21"/>
  <c r="F118" i="21"/>
  <c r="G118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AM118" i="21"/>
  <c r="AN118" i="21"/>
  <c r="AO118" i="21"/>
  <c r="AP118" i="21"/>
  <c r="AQ118" i="21"/>
  <c r="AR118" i="21"/>
  <c r="AS118" i="21"/>
  <c r="AT118" i="21"/>
  <c r="AU118" i="21"/>
  <c r="AV118" i="21"/>
  <c r="AW118" i="21"/>
  <c r="AX118" i="21"/>
  <c r="AY118" i="21"/>
  <c r="AZ118" i="21"/>
  <c r="BA118" i="21"/>
  <c r="BB118" i="21"/>
  <c r="BC118" i="21"/>
  <c r="BD118" i="21"/>
  <c r="BE118" i="21"/>
  <c r="BF118" i="21"/>
  <c r="BG118" i="21"/>
  <c r="BH118" i="21"/>
  <c r="BI118" i="21"/>
  <c r="BJ118" i="21"/>
  <c r="BK118" i="21"/>
  <c r="BL118" i="21"/>
  <c r="BM118" i="21"/>
  <c r="BN118" i="21"/>
  <c r="BO118" i="21"/>
  <c r="BP118" i="21"/>
  <c r="BQ118" i="21"/>
  <c r="BR118" i="21"/>
  <c r="BS118" i="21"/>
  <c r="BT118" i="21"/>
  <c r="BU118" i="21"/>
  <c r="BV118" i="21"/>
  <c r="BW118" i="21"/>
  <c r="BX118" i="21"/>
  <c r="BY118" i="21"/>
  <c r="BZ118" i="21"/>
  <c r="CA118" i="21"/>
  <c r="CB118" i="21"/>
  <c r="CC118" i="21"/>
  <c r="CD118" i="21"/>
  <c r="CE118" i="21"/>
  <c r="CF118" i="21"/>
  <c r="CG118" i="21"/>
  <c r="CH118" i="21"/>
  <c r="CI118" i="21"/>
  <c r="CJ118" i="21"/>
  <c r="CK118" i="21"/>
  <c r="CL118" i="21"/>
  <c r="D119" i="21"/>
  <c r="E119" i="21"/>
  <c r="F119" i="21"/>
  <c r="G119" i="21"/>
  <c r="H119" i="21"/>
  <c r="I119" i="21"/>
  <c r="J119" i="21"/>
  <c r="K119" i="21"/>
  <c r="L119" i="21"/>
  <c r="M119" i="21"/>
  <c r="N119" i="21"/>
  <c r="O119" i="21"/>
  <c r="P119" i="21"/>
  <c r="Q119" i="21"/>
  <c r="R119" i="21"/>
  <c r="S119" i="21"/>
  <c r="T119" i="21"/>
  <c r="U119" i="21"/>
  <c r="V119" i="21"/>
  <c r="W119" i="21"/>
  <c r="X119" i="21"/>
  <c r="Y119" i="21"/>
  <c r="Z119" i="21"/>
  <c r="AA119" i="21"/>
  <c r="AB119" i="21"/>
  <c r="AC119" i="21"/>
  <c r="AD119" i="21"/>
  <c r="AE119" i="21"/>
  <c r="AF119" i="21"/>
  <c r="AG119" i="21"/>
  <c r="AH119" i="21"/>
  <c r="AI119" i="21"/>
  <c r="AJ119" i="21"/>
  <c r="AK119" i="21"/>
  <c r="AL119" i="21"/>
  <c r="AM119" i="21"/>
  <c r="AN119" i="21"/>
  <c r="AO119" i="21"/>
  <c r="AP119" i="21"/>
  <c r="AQ119" i="21"/>
  <c r="AR119" i="21"/>
  <c r="AS119" i="21"/>
  <c r="AT119" i="21"/>
  <c r="AU119" i="21"/>
  <c r="AV119" i="21"/>
  <c r="AW119" i="21"/>
  <c r="AX119" i="21"/>
  <c r="AY119" i="21"/>
  <c r="AZ119" i="21"/>
  <c r="BA119" i="21"/>
  <c r="BB119" i="21"/>
  <c r="BC119" i="21"/>
  <c r="BD119" i="21"/>
  <c r="BE119" i="21"/>
  <c r="BF119" i="21"/>
  <c r="BG119" i="21"/>
  <c r="BH119" i="21"/>
  <c r="BI119" i="21"/>
  <c r="BJ119" i="21"/>
  <c r="BK119" i="21"/>
  <c r="BL119" i="21"/>
  <c r="BM119" i="21"/>
  <c r="BN119" i="21"/>
  <c r="BO119" i="21"/>
  <c r="BP119" i="21"/>
  <c r="BQ119" i="21"/>
  <c r="BR119" i="21"/>
  <c r="BS119" i="21"/>
  <c r="BT119" i="21"/>
  <c r="BU119" i="21"/>
  <c r="BV119" i="21"/>
  <c r="BW119" i="21"/>
  <c r="BX119" i="21"/>
  <c r="BY119" i="21"/>
  <c r="BZ119" i="21"/>
  <c r="CA119" i="21"/>
  <c r="CB119" i="21"/>
  <c r="CC119" i="21"/>
  <c r="CD119" i="21"/>
  <c r="CE119" i="21"/>
  <c r="CF119" i="21"/>
  <c r="CG119" i="21"/>
  <c r="CH119" i="21"/>
  <c r="CI119" i="21"/>
  <c r="CJ119" i="21"/>
  <c r="CK119" i="21"/>
  <c r="CL119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AM120" i="21"/>
  <c r="AN120" i="21"/>
  <c r="AO120" i="21"/>
  <c r="AP120" i="21"/>
  <c r="AQ120" i="21"/>
  <c r="AR120" i="21"/>
  <c r="AS120" i="21"/>
  <c r="AT120" i="21"/>
  <c r="AU120" i="21"/>
  <c r="AV120" i="21"/>
  <c r="AW120" i="21"/>
  <c r="AX120" i="21"/>
  <c r="AY120" i="21"/>
  <c r="AZ120" i="21"/>
  <c r="BA120" i="21"/>
  <c r="BB120" i="21"/>
  <c r="BC120" i="21"/>
  <c r="BD120" i="21"/>
  <c r="BE120" i="21"/>
  <c r="BF120" i="21"/>
  <c r="BG120" i="21"/>
  <c r="BH120" i="21"/>
  <c r="BI120" i="21"/>
  <c r="BJ120" i="21"/>
  <c r="BK120" i="21"/>
  <c r="BL120" i="21"/>
  <c r="BM120" i="21"/>
  <c r="BN120" i="21"/>
  <c r="BO120" i="21"/>
  <c r="BP120" i="21"/>
  <c r="BQ120" i="21"/>
  <c r="BR120" i="21"/>
  <c r="BS120" i="21"/>
  <c r="BT120" i="21"/>
  <c r="BU120" i="21"/>
  <c r="BV120" i="21"/>
  <c r="BW120" i="21"/>
  <c r="BX120" i="21"/>
  <c r="BY120" i="21"/>
  <c r="BZ120" i="21"/>
  <c r="CA120" i="21"/>
  <c r="CB120" i="21"/>
  <c r="CC120" i="21"/>
  <c r="CD120" i="21"/>
  <c r="CE120" i="21"/>
  <c r="CF120" i="21"/>
  <c r="CG120" i="21"/>
  <c r="CH120" i="21"/>
  <c r="CI120" i="21"/>
  <c r="CJ120" i="21"/>
  <c r="CK120" i="21"/>
  <c r="CL120" i="21"/>
  <c r="D121" i="21"/>
  <c r="E121" i="21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R121" i="21"/>
  <c r="S121" i="21"/>
  <c r="T121" i="21"/>
  <c r="U121" i="21"/>
  <c r="V121" i="21"/>
  <c r="W121" i="21"/>
  <c r="X121" i="21"/>
  <c r="Y121" i="21"/>
  <c r="Z121" i="21"/>
  <c r="AA121" i="21"/>
  <c r="AB121" i="21"/>
  <c r="AC121" i="21"/>
  <c r="AD121" i="21"/>
  <c r="AE121" i="21"/>
  <c r="AF121" i="21"/>
  <c r="AG121" i="21"/>
  <c r="AH121" i="21"/>
  <c r="AI121" i="21"/>
  <c r="AJ121" i="21"/>
  <c r="AK121" i="21"/>
  <c r="AL121" i="21"/>
  <c r="AM121" i="21"/>
  <c r="AN121" i="21"/>
  <c r="AO121" i="21"/>
  <c r="AP121" i="21"/>
  <c r="AQ121" i="21"/>
  <c r="AR121" i="21"/>
  <c r="AS121" i="21"/>
  <c r="AT121" i="21"/>
  <c r="AU121" i="21"/>
  <c r="AV121" i="21"/>
  <c r="AW121" i="21"/>
  <c r="AX121" i="21"/>
  <c r="AY121" i="21"/>
  <c r="AZ121" i="21"/>
  <c r="BA121" i="21"/>
  <c r="BB121" i="21"/>
  <c r="BC121" i="21"/>
  <c r="BD121" i="21"/>
  <c r="BE121" i="21"/>
  <c r="BF121" i="21"/>
  <c r="BG121" i="21"/>
  <c r="BH121" i="21"/>
  <c r="BI121" i="21"/>
  <c r="BJ121" i="21"/>
  <c r="BK121" i="21"/>
  <c r="BL121" i="21"/>
  <c r="BM121" i="21"/>
  <c r="BN121" i="21"/>
  <c r="BO121" i="21"/>
  <c r="BP121" i="21"/>
  <c r="BQ121" i="21"/>
  <c r="BR121" i="21"/>
  <c r="BS121" i="21"/>
  <c r="BT121" i="21"/>
  <c r="BU121" i="21"/>
  <c r="BV121" i="21"/>
  <c r="BW121" i="21"/>
  <c r="BX121" i="21"/>
  <c r="BY121" i="21"/>
  <c r="BZ121" i="21"/>
  <c r="CA121" i="21"/>
  <c r="CB121" i="21"/>
  <c r="CC121" i="21"/>
  <c r="CD121" i="21"/>
  <c r="CE121" i="21"/>
  <c r="CF121" i="21"/>
  <c r="CG121" i="21"/>
  <c r="CH121" i="21"/>
  <c r="CI121" i="21"/>
  <c r="CJ121" i="21"/>
  <c r="CK121" i="21"/>
  <c r="CL121" i="21"/>
  <c r="D122" i="21"/>
  <c r="E122" i="21"/>
  <c r="F122" i="21"/>
  <c r="G122" i="21"/>
  <c r="H122" i="21"/>
  <c r="I122" i="21"/>
  <c r="J122" i="21"/>
  <c r="K122" i="21"/>
  <c r="L122" i="21"/>
  <c r="M122" i="21"/>
  <c r="N122" i="21"/>
  <c r="O122" i="21"/>
  <c r="P122" i="21"/>
  <c r="Q122" i="21"/>
  <c r="R122" i="21"/>
  <c r="S122" i="21"/>
  <c r="T122" i="21"/>
  <c r="U122" i="21"/>
  <c r="V122" i="21"/>
  <c r="W122" i="21"/>
  <c r="X122" i="21"/>
  <c r="Y122" i="21"/>
  <c r="Z122" i="21"/>
  <c r="AA122" i="21"/>
  <c r="AB122" i="21"/>
  <c r="AC122" i="21"/>
  <c r="AD122" i="21"/>
  <c r="AE122" i="21"/>
  <c r="AF122" i="21"/>
  <c r="AG122" i="21"/>
  <c r="AH122" i="21"/>
  <c r="AI122" i="21"/>
  <c r="AJ122" i="21"/>
  <c r="AK122" i="21"/>
  <c r="AL122" i="21"/>
  <c r="AM122" i="21"/>
  <c r="AN122" i="21"/>
  <c r="AO122" i="21"/>
  <c r="AP122" i="21"/>
  <c r="AQ122" i="21"/>
  <c r="AR122" i="21"/>
  <c r="AS122" i="21"/>
  <c r="AT122" i="21"/>
  <c r="AU122" i="21"/>
  <c r="AV122" i="21"/>
  <c r="AW122" i="21"/>
  <c r="AX122" i="21"/>
  <c r="AY122" i="21"/>
  <c r="AZ122" i="21"/>
  <c r="BA122" i="21"/>
  <c r="BB122" i="21"/>
  <c r="BC122" i="21"/>
  <c r="BD122" i="21"/>
  <c r="BE122" i="21"/>
  <c r="BF122" i="21"/>
  <c r="BG122" i="21"/>
  <c r="BH122" i="21"/>
  <c r="BI122" i="21"/>
  <c r="BJ122" i="21"/>
  <c r="BK122" i="21"/>
  <c r="BL122" i="21"/>
  <c r="BM122" i="21"/>
  <c r="BN122" i="21"/>
  <c r="BO122" i="21"/>
  <c r="BP122" i="21"/>
  <c r="BQ122" i="21"/>
  <c r="BR122" i="21"/>
  <c r="BS122" i="21"/>
  <c r="BT122" i="21"/>
  <c r="BU122" i="21"/>
  <c r="BV122" i="21"/>
  <c r="BW122" i="21"/>
  <c r="BX122" i="21"/>
  <c r="BY122" i="21"/>
  <c r="BZ122" i="21"/>
  <c r="CA122" i="21"/>
  <c r="CB122" i="21"/>
  <c r="CC122" i="21"/>
  <c r="CD122" i="21"/>
  <c r="CE122" i="21"/>
  <c r="CF122" i="21"/>
  <c r="CG122" i="21"/>
  <c r="CH122" i="21"/>
  <c r="CI122" i="21"/>
  <c r="CJ122" i="21"/>
  <c r="CK122" i="21"/>
  <c r="CL122" i="21"/>
  <c r="D123" i="21"/>
  <c r="E123" i="21"/>
  <c r="F123" i="21"/>
  <c r="G123" i="21"/>
  <c r="H123" i="21"/>
  <c r="I123" i="21"/>
  <c r="J123" i="21"/>
  <c r="K123" i="21"/>
  <c r="L123" i="21"/>
  <c r="M123" i="21"/>
  <c r="N123" i="21"/>
  <c r="O123" i="21"/>
  <c r="P123" i="21"/>
  <c r="Q123" i="21"/>
  <c r="R123" i="21"/>
  <c r="S123" i="21"/>
  <c r="T123" i="21"/>
  <c r="U123" i="21"/>
  <c r="V123" i="21"/>
  <c r="W123" i="21"/>
  <c r="X123" i="21"/>
  <c r="Y123" i="21"/>
  <c r="Z123" i="21"/>
  <c r="AA123" i="21"/>
  <c r="AB123" i="21"/>
  <c r="AC123" i="21"/>
  <c r="AD123" i="21"/>
  <c r="AE123" i="21"/>
  <c r="AF123" i="21"/>
  <c r="AG123" i="21"/>
  <c r="AH123" i="21"/>
  <c r="AI123" i="21"/>
  <c r="AJ123" i="21"/>
  <c r="AK123" i="21"/>
  <c r="AL123" i="21"/>
  <c r="AM123" i="21"/>
  <c r="AN123" i="21"/>
  <c r="AO123" i="21"/>
  <c r="AP123" i="21"/>
  <c r="AQ123" i="21"/>
  <c r="AR123" i="21"/>
  <c r="AS123" i="21"/>
  <c r="AT123" i="21"/>
  <c r="AU123" i="21"/>
  <c r="AV123" i="21"/>
  <c r="AW123" i="21"/>
  <c r="AX123" i="21"/>
  <c r="AY123" i="21"/>
  <c r="AZ123" i="21"/>
  <c r="BA123" i="21"/>
  <c r="BB123" i="21"/>
  <c r="BC123" i="21"/>
  <c r="BD123" i="21"/>
  <c r="BE123" i="21"/>
  <c r="BF123" i="21"/>
  <c r="BG123" i="21"/>
  <c r="BH123" i="21"/>
  <c r="BI123" i="21"/>
  <c r="BJ123" i="21"/>
  <c r="BK123" i="21"/>
  <c r="BL123" i="21"/>
  <c r="BM123" i="21"/>
  <c r="BN123" i="21"/>
  <c r="BO123" i="21"/>
  <c r="BP123" i="21"/>
  <c r="BQ123" i="21"/>
  <c r="BR123" i="21"/>
  <c r="BS123" i="21"/>
  <c r="BT123" i="21"/>
  <c r="BU123" i="21"/>
  <c r="BV123" i="21"/>
  <c r="BW123" i="21"/>
  <c r="BX123" i="21"/>
  <c r="BY123" i="21"/>
  <c r="BZ123" i="21"/>
  <c r="CA123" i="21"/>
  <c r="CB123" i="21"/>
  <c r="CC123" i="21"/>
  <c r="CD123" i="21"/>
  <c r="CE123" i="21"/>
  <c r="CF123" i="21"/>
  <c r="CG123" i="21"/>
  <c r="CH123" i="21"/>
  <c r="CI123" i="21"/>
  <c r="CJ123" i="21"/>
  <c r="CK123" i="21"/>
  <c r="CL123" i="21"/>
  <c r="D124" i="21"/>
  <c r="E124" i="21"/>
  <c r="F124" i="21"/>
  <c r="G124" i="21"/>
  <c r="H124" i="21"/>
  <c r="I124" i="21"/>
  <c r="J124" i="21"/>
  <c r="K124" i="21"/>
  <c r="L124" i="21"/>
  <c r="M124" i="21"/>
  <c r="N124" i="21"/>
  <c r="O124" i="21"/>
  <c r="P124" i="21"/>
  <c r="Q124" i="21"/>
  <c r="R124" i="21"/>
  <c r="S124" i="21"/>
  <c r="T124" i="21"/>
  <c r="U124" i="21"/>
  <c r="V124" i="21"/>
  <c r="W124" i="21"/>
  <c r="X124" i="21"/>
  <c r="Y124" i="21"/>
  <c r="Z124" i="21"/>
  <c r="AA124" i="21"/>
  <c r="AB124" i="21"/>
  <c r="AC124" i="21"/>
  <c r="AD124" i="21"/>
  <c r="AE124" i="21"/>
  <c r="AF124" i="21"/>
  <c r="AG124" i="21"/>
  <c r="AH124" i="21"/>
  <c r="AI124" i="21"/>
  <c r="AJ124" i="21"/>
  <c r="AK124" i="21"/>
  <c r="AL124" i="21"/>
  <c r="AM124" i="21"/>
  <c r="AN124" i="21"/>
  <c r="AO124" i="21"/>
  <c r="AP124" i="21"/>
  <c r="AQ124" i="21"/>
  <c r="AR124" i="21"/>
  <c r="AS124" i="21"/>
  <c r="AT124" i="21"/>
  <c r="AU124" i="21"/>
  <c r="AV124" i="21"/>
  <c r="AW124" i="21"/>
  <c r="AX124" i="21"/>
  <c r="AY124" i="21"/>
  <c r="AZ124" i="21"/>
  <c r="BA124" i="21"/>
  <c r="BB124" i="21"/>
  <c r="BC124" i="21"/>
  <c r="BD124" i="21"/>
  <c r="BE124" i="21"/>
  <c r="BF124" i="21"/>
  <c r="BG124" i="21"/>
  <c r="BH124" i="21"/>
  <c r="BI124" i="21"/>
  <c r="BJ124" i="21"/>
  <c r="BK124" i="21"/>
  <c r="BL124" i="21"/>
  <c r="BM124" i="21"/>
  <c r="BN124" i="21"/>
  <c r="BO124" i="21"/>
  <c r="BP124" i="21"/>
  <c r="BQ124" i="21"/>
  <c r="BR124" i="21"/>
  <c r="BS124" i="21"/>
  <c r="BT124" i="21"/>
  <c r="BU124" i="21"/>
  <c r="BV124" i="21"/>
  <c r="BW124" i="21"/>
  <c r="BX124" i="21"/>
  <c r="BY124" i="21"/>
  <c r="BZ124" i="21"/>
  <c r="CA124" i="21"/>
  <c r="CB124" i="21"/>
  <c r="CC124" i="21"/>
  <c r="CD124" i="21"/>
  <c r="CE124" i="21"/>
  <c r="CF124" i="21"/>
  <c r="CG124" i="21"/>
  <c r="CH124" i="21"/>
  <c r="CI124" i="21"/>
  <c r="CJ124" i="21"/>
  <c r="CK124" i="21"/>
  <c r="CL124" i="21"/>
  <c r="D125" i="21"/>
  <c r="E125" i="21"/>
  <c r="F125" i="21"/>
  <c r="G125" i="21"/>
  <c r="H125" i="21"/>
  <c r="I125" i="21"/>
  <c r="J125" i="21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Z125" i="21"/>
  <c r="AA125" i="21"/>
  <c r="AB125" i="21"/>
  <c r="AC125" i="21"/>
  <c r="AD125" i="21"/>
  <c r="AE125" i="21"/>
  <c r="AF125" i="21"/>
  <c r="AG125" i="21"/>
  <c r="AH125" i="21"/>
  <c r="AI125" i="21"/>
  <c r="AJ125" i="21"/>
  <c r="AK125" i="21"/>
  <c r="AL125" i="21"/>
  <c r="AM125" i="21"/>
  <c r="AN125" i="21"/>
  <c r="AO125" i="21"/>
  <c r="AP125" i="21"/>
  <c r="AQ125" i="21"/>
  <c r="AR125" i="21"/>
  <c r="AS125" i="21"/>
  <c r="AT125" i="21"/>
  <c r="AU125" i="21"/>
  <c r="AV125" i="21"/>
  <c r="AW125" i="21"/>
  <c r="AX125" i="21"/>
  <c r="AY125" i="21"/>
  <c r="AZ125" i="21"/>
  <c r="BA125" i="21"/>
  <c r="BB125" i="21"/>
  <c r="BC125" i="21"/>
  <c r="BD125" i="21"/>
  <c r="BE125" i="21"/>
  <c r="BF125" i="21"/>
  <c r="BG125" i="21"/>
  <c r="BH125" i="21"/>
  <c r="BI125" i="21"/>
  <c r="BJ125" i="21"/>
  <c r="BK125" i="21"/>
  <c r="BL125" i="21"/>
  <c r="BM125" i="21"/>
  <c r="BN125" i="21"/>
  <c r="BO125" i="21"/>
  <c r="BP125" i="21"/>
  <c r="BQ125" i="21"/>
  <c r="BR125" i="21"/>
  <c r="BS125" i="21"/>
  <c r="BT125" i="21"/>
  <c r="BU125" i="21"/>
  <c r="BV125" i="21"/>
  <c r="BW125" i="21"/>
  <c r="BX125" i="21"/>
  <c r="BY125" i="21"/>
  <c r="BZ125" i="21"/>
  <c r="CA125" i="21"/>
  <c r="CB125" i="21"/>
  <c r="CC125" i="21"/>
  <c r="CD125" i="21"/>
  <c r="CE125" i="21"/>
  <c r="CF125" i="21"/>
  <c r="CG125" i="21"/>
  <c r="CH125" i="21"/>
  <c r="CI125" i="21"/>
  <c r="CJ125" i="21"/>
  <c r="CK125" i="21"/>
  <c r="CL125" i="21"/>
  <c r="D126" i="21"/>
  <c r="E126" i="21"/>
  <c r="F126" i="21"/>
  <c r="G126" i="21"/>
  <c r="H126" i="21"/>
  <c r="I126" i="21"/>
  <c r="J126" i="21"/>
  <c r="K126" i="21"/>
  <c r="L126" i="21"/>
  <c r="M126" i="21"/>
  <c r="N126" i="21"/>
  <c r="O126" i="21"/>
  <c r="P126" i="21"/>
  <c r="Q126" i="21"/>
  <c r="R126" i="21"/>
  <c r="S126" i="21"/>
  <c r="T126" i="21"/>
  <c r="U126" i="21"/>
  <c r="V126" i="21"/>
  <c r="W126" i="21"/>
  <c r="X126" i="21"/>
  <c r="Y126" i="21"/>
  <c r="Z126" i="21"/>
  <c r="AA126" i="21"/>
  <c r="AB126" i="21"/>
  <c r="AC126" i="21"/>
  <c r="AE126" i="21"/>
  <c r="AF126" i="21"/>
  <c r="AG126" i="21"/>
  <c r="AH126" i="21"/>
  <c r="AI126" i="21"/>
  <c r="AJ126" i="21"/>
  <c r="AK126" i="21"/>
  <c r="AL126" i="21"/>
  <c r="AM126" i="21"/>
  <c r="AN126" i="21"/>
  <c r="AO126" i="21"/>
  <c r="AP126" i="21"/>
  <c r="AQ126" i="21"/>
  <c r="AR126" i="21"/>
  <c r="AS126" i="21"/>
  <c r="AT126" i="21"/>
  <c r="AU126" i="21"/>
  <c r="AV126" i="21"/>
  <c r="AW126" i="21"/>
  <c r="AX126" i="21"/>
  <c r="AY126" i="21"/>
  <c r="AZ126" i="21"/>
  <c r="BA126" i="21"/>
  <c r="BB126" i="21"/>
  <c r="BC126" i="21"/>
  <c r="BD126" i="21"/>
  <c r="BE126" i="21"/>
  <c r="BF126" i="21"/>
  <c r="BG126" i="21"/>
  <c r="BH126" i="21"/>
  <c r="BI126" i="21"/>
  <c r="BJ126" i="21"/>
  <c r="BK126" i="21"/>
  <c r="BL126" i="21"/>
  <c r="BM126" i="21"/>
  <c r="BN126" i="21"/>
  <c r="BO126" i="21"/>
  <c r="BP126" i="21"/>
  <c r="BQ126" i="21"/>
  <c r="BR126" i="21"/>
  <c r="BS126" i="21"/>
  <c r="BT126" i="21"/>
  <c r="BU126" i="21"/>
  <c r="BV126" i="21"/>
  <c r="BW126" i="21"/>
  <c r="BX126" i="21"/>
  <c r="BY126" i="21"/>
  <c r="BZ126" i="21"/>
  <c r="CA126" i="21"/>
  <c r="CB126" i="21"/>
  <c r="CC126" i="21"/>
  <c r="CD126" i="21"/>
  <c r="CE126" i="21"/>
  <c r="CF126" i="21"/>
  <c r="CG126" i="21"/>
  <c r="CH126" i="21"/>
  <c r="CI126" i="21"/>
  <c r="CJ126" i="21"/>
  <c r="CK126" i="21"/>
  <c r="CL126" i="21"/>
  <c r="D129" i="21"/>
  <c r="E129" i="21"/>
  <c r="F129" i="21"/>
  <c r="G129" i="21"/>
  <c r="H129" i="21"/>
  <c r="I129" i="21"/>
  <c r="J129" i="21"/>
  <c r="K129" i="21"/>
  <c r="L129" i="21"/>
  <c r="M129" i="21"/>
  <c r="N129" i="21"/>
  <c r="O129" i="21"/>
  <c r="P129" i="21"/>
  <c r="Q129" i="21"/>
  <c r="R129" i="21"/>
  <c r="S129" i="21"/>
  <c r="T129" i="21"/>
  <c r="U129" i="21"/>
  <c r="V129" i="21"/>
  <c r="W129" i="21"/>
  <c r="X129" i="21"/>
  <c r="Y129" i="21"/>
  <c r="Z129" i="21"/>
  <c r="AA129" i="21"/>
  <c r="AB129" i="21"/>
  <c r="AC129" i="21"/>
  <c r="AD129" i="21"/>
  <c r="AE129" i="21"/>
  <c r="AF129" i="21"/>
  <c r="AG129" i="21"/>
  <c r="AH129" i="21"/>
  <c r="AI129" i="21"/>
  <c r="AJ129" i="21"/>
  <c r="AK129" i="21"/>
  <c r="AL129" i="21"/>
  <c r="AM129" i="21"/>
  <c r="AN129" i="21"/>
  <c r="AO129" i="21"/>
  <c r="AP129" i="21"/>
  <c r="AQ129" i="21"/>
  <c r="AR129" i="21"/>
  <c r="AS129" i="21"/>
  <c r="AT129" i="21"/>
  <c r="AU129" i="21"/>
  <c r="AV129" i="21"/>
  <c r="AW129" i="21"/>
  <c r="AX129" i="21"/>
  <c r="AY129" i="21"/>
  <c r="AZ129" i="21"/>
  <c r="BA129" i="21"/>
  <c r="BB129" i="21"/>
  <c r="BC129" i="21"/>
  <c r="BD129" i="21"/>
  <c r="BE129" i="21"/>
  <c r="BF129" i="21"/>
  <c r="BG129" i="21"/>
  <c r="BH129" i="21"/>
  <c r="BI129" i="21"/>
  <c r="BJ129" i="21"/>
  <c r="BK129" i="21"/>
  <c r="BL129" i="21"/>
  <c r="BM129" i="21"/>
  <c r="BN129" i="21"/>
  <c r="BO129" i="21"/>
  <c r="BP129" i="21"/>
  <c r="BQ129" i="21"/>
  <c r="BR129" i="21"/>
  <c r="BS129" i="21"/>
  <c r="BT129" i="21"/>
  <c r="BU129" i="21"/>
  <c r="BV129" i="21"/>
  <c r="BW129" i="21"/>
  <c r="BX129" i="21"/>
  <c r="BY129" i="21"/>
  <c r="BZ129" i="21"/>
  <c r="CA129" i="21"/>
  <c r="CB129" i="21"/>
  <c r="CC129" i="21"/>
  <c r="CD129" i="21"/>
  <c r="CE129" i="21"/>
  <c r="CF129" i="21"/>
  <c r="CG129" i="21"/>
  <c r="CH129" i="21"/>
  <c r="CI129" i="21"/>
  <c r="CJ129" i="21"/>
  <c r="CK129" i="21"/>
  <c r="CL129" i="21"/>
  <c r="D130" i="21"/>
  <c r="E130" i="21"/>
  <c r="F130" i="21"/>
  <c r="G130" i="21"/>
  <c r="H130" i="21"/>
  <c r="I130" i="21"/>
  <c r="J130" i="21"/>
  <c r="K130" i="21"/>
  <c r="L130" i="21"/>
  <c r="M130" i="21"/>
  <c r="N130" i="21"/>
  <c r="O130" i="21"/>
  <c r="P130" i="21"/>
  <c r="Q130" i="21"/>
  <c r="R130" i="21"/>
  <c r="S130" i="21"/>
  <c r="T130" i="21"/>
  <c r="U130" i="21"/>
  <c r="V130" i="21"/>
  <c r="W130" i="21"/>
  <c r="X130" i="21"/>
  <c r="Y130" i="21"/>
  <c r="Z130" i="21"/>
  <c r="AA130" i="21"/>
  <c r="AB130" i="21"/>
  <c r="AC130" i="21"/>
  <c r="AD130" i="21"/>
  <c r="AE130" i="21"/>
  <c r="AF130" i="21"/>
  <c r="AG130" i="21"/>
  <c r="AH130" i="21"/>
  <c r="AI130" i="21"/>
  <c r="AJ130" i="21"/>
  <c r="AK130" i="21"/>
  <c r="AL130" i="21"/>
  <c r="AM130" i="21"/>
  <c r="AN130" i="21"/>
  <c r="AO130" i="21"/>
  <c r="AP130" i="21"/>
  <c r="AQ130" i="21"/>
  <c r="AR130" i="21"/>
  <c r="AS130" i="21"/>
  <c r="AT130" i="21"/>
  <c r="AU130" i="21"/>
  <c r="AV130" i="21"/>
  <c r="AW130" i="21"/>
  <c r="AX130" i="21"/>
  <c r="AY130" i="21"/>
  <c r="AZ130" i="21"/>
  <c r="BA130" i="21"/>
  <c r="BB130" i="21"/>
  <c r="BC130" i="21"/>
  <c r="BD130" i="21"/>
  <c r="BE130" i="21"/>
  <c r="BF130" i="21"/>
  <c r="BG130" i="21"/>
  <c r="BH130" i="21"/>
  <c r="BI130" i="21"/>
  <c r="BJ130" i="21"/>
  <c r="BK130" i="21"/>
  <c r="BL130" i="21"/>
  <c r="BM130" i="21"/>
  <c r="BN130" i="21"/>
  <c r="BO130" i="21"/>
  <c r="BP130" i="21"/>
  <c r="BQ130" i="21"/>
  <c r="BR130" i="21"/>
  <c r="BS130" i="21"/>
  <c r="BT130" i="21"/>
  <c r="BU130" i="21"/>
  <c r="BV130" i="21"/>
  <c r="BW130" i="21"/>
  <c r="BX130" i="21"/>
  <c r="BY130" i="21"/>
  <c r="BZ130" i="21"/>
  <c r="CA130" i="21"/>
  <c r="CB130" i="21"/>
  <c r="CC130" i="21"/>
  <c r="CD130" i="21"/>
  <c r="CE130" i="21"/>
  <c r="CF130" i="21"/>
  <c r="CG130" i="21"/>
  <c r="CH130" i="21"/>
  <c r="CI130" i="21"/>
  <c r="CJ130" i="21"/>
  <c r="CK130" i="21"/>
  <c r="CL130" i="21"/>
  <c r="D131" i="21"/>
  <c r="E131" i="21"/>
  <c r="F131" i="21"/>
  <c r="G131" i="21"/>
  <c r="H131" i="21"/>
  <c r="I131" i="21"/>
  <c r="J131" i="21"/>
  <c r="K131" i="21"/>
  <c r="L131" i="21"/>
  <c r="M131" i="21"/>
  <c r="N131" i="21"/>
  <c r="O131" i="21"/>
  <c r="P131" i="21"/>
  <c r="Q131" i="21"/>
  <c r="R131" i="21"/>
  <c r="S131" i="21"/>
  <c r="T131" i="21"/>
  <c r="U131" i="21"/>
  <c r="V131" i="21"/>
  <c r="W131" i="21"/>
  <c r="X131" i="21"/>
  <c r="Y131" i="21"/>
  <c r="Z131" i="21"/>
  <c r="AA131" i="21"/>
  <c r="AB131" i="21"/>
  <c r="AC131" i="21"/>
  <c r="AD131" i="21"/>
  <c r="AE131" i="21"/>
  <c r="AF131" i="21"/>
  <c r="AG131" i="21"/>
  <c r="AH131" i="21"/>
  <c r="AI131" i="21"/>
  <c r="AJ131" i="21"/>
  <c r="AK131" i="21"/>
  <c r="AL131" i="21"/>
  <c r="AM131" i="21"/>
  <c r="AN131" i="21"/>
  <c r="AO131" i="21"/>
  <c r="AP131" i="21"/>
  <c r="AQ131" i="21"/>
  <c r="AR131" i="21"/>
  <c r="AS131" i="21"/>
  <c r="AT131" i="21"/>
  <c r="AU131" i="21"/>
  <c r="AV131" i="21"/>
  <c r="AW131" i="21"/>
  <c r="AX131" i="21"/>
  <c r="AY131" i="21"/>
  <c r="AZ131" i="21"/>
  <c r="BA131" i="21"/>
  <c r="BB131" i="21"/>
  <c r="BC131" i="21"/>
  <c r="BD131" i="21"/>
  <c r="BE131" i="21"/>
  <c r="BF131" i="21"/>
  <c r="BG131" i="21"/>
  <c r="BH131" i="21"/>
  <c r="BI131" i="21"/>
  <c r="BJ131" i="21"/>
  <c r="BK131" i="21"/>
  <c r="BL131" i="21"/>
  <c r="BM131" i="21"/>
  <c r="BN131" i="21"/>
  <c r="BO131" i="21"/>
  <c r="BP131" i="21"/>
  <c r="BQ131" i="21"/>
  <c r="BR131" i="21"/>
  <c r="BS131" i="21"/>
  <c r="BT131" i="21"/>
  <c r="BU131" i="21"/>
  <c r="BV131" i="21"/>
  <c r="BW131" i="21"/>
  <c r="BX131" i="21"/>
  <c r="BY131" i="21"/>
  <c r="BZ131" i="21"/>
  <c r="CA131" i="21"/>
  <c r="CB131" i="21"/>
  <c r="CC131" i="21"/>
  <c r="CD131" i="21"/>
  <c r="CE131" i="21"/>
  <c r="CF131" i="21"/>
  <c r="CG131" i="21"/>
  <c r="CH131" i="21"/>
  <c r="CI131" i="21"/>
  <c r="CJ131" i="21"/>
  <c r="CK131" i="21"/>
  <c r="CL131" i="21"/>
  <c r="D132" i="21"/>
  <c r="E132" i="21"/>
  <c r="F132" i="21"/>
  <c r="G132" i="21"/>
  <c r="H132" i="21"/>
  <c r="I132" i="21"/>
  <c r="J132" i="21"/>
  <c r="K132" i="21"/>
  <c r="L132" i="21"/>
  <c r="M132" i="21"/>
  <c r="N132" i="21"/>
  <c r="O132" i="21"/>
  <c r="P132" i="21"/>
  <c r="Q132" i="21"/>
  <c r="R132" i="21"/>
  <c r="S132" i="21"/>
  <c r="T132" i="21"/>
  <c r="U132" i="21"/>
  <c r="V132" i="21"/>
  <c r="W132" i="21"/>
  <c r="X132" i="21"/>
  <c r="Y132" i="21"/>
  <c r="Z132" i="21"/>
  <c r="AA132" i="21"/>
  <c r="AB132" i="21"/>
  <c r="AC132" i="21"/>
  <c r="AD132" i="21"/>
  <c r="AE132" i="21"/>
  <c r="AF132" i="21"/>
  <c r="AG132" i="21"/>
  <c r="AH132" i="21"/>
  <c r="AI132" i="21"/>
  <c r="AJ132" i="21"/>
  <c r="AK132" i="21"/>
  <c r="AL132" i="21"/>
  <c r="AM132" i="21"/>
  <c r="AN132" i="21"/>
  <c r="AO132" i="21"/>
  <c r="AP132" i="21"/>
  <c r="AQ132" i="21"/>
  <c r="AR132" i="21"/>
  <c r="AS132" i="21"/>
  <c r="AT132" i="21"/>
  <c r="AU132" i="21"/>
  <c r="AV132" i="21"/>
  <c r="AW132" i="21"/>
  <c r="AX132" i="21"/>
  <c r="AY132" i="21"/>
  <c r="AZ132" i="21"/>
  <c r="BA132" i="21"/>
  <c r="BB132" i="21"/>
  <c r="BC132" i="21"/>
  <c r="BD132" i="21"/>
  <c r="BE132" i="21"/>
  <c r="BF132" i="21"/>
  <c r="BG132" i="21"/>
  <c r="BH132" i="21"/>
  <c r="BI132" i="21"/>
  <c r="BJ132" i="21"/>
  <c r="BK132" i="21"/>
  <c r="BL132" i="21"/>
  <c r="BM132" i="21"/>
  <c r="BN132" i="21"/>
  <c r="BO132" i="21"/>
  <c r="BP132" i="21"/>
  <c r="BQ132" i="21"/>
  <c r="BR132" i="21"/>
  <c r="BS132" i="21"/>
  <c r="BT132" i="21"/>
  <c r="BU132" i="21"/>
  <c r="BV132" i="21"/>
  <c r="BW132" i="21"/>
  <c r="BX132" i="21"/>
  <c r="BY132" i="21"/>
  <c r="BZ132" i="21"/>
  <c r="CA132" i="21"/>
  <c r="CB132" i="21"/>
  <c r="CC132" i="21"/>
  <c r="CD132" i="21"/>
  <c r="CE132" i="21"/>
  <c r="CF132" i="21"/>
  <c r="CG132" i="21"/>
  <c r="CH132" i="21"/>
  <c r="CI132" i="21"/>
  <c r="CJ132" i="21"/>
  <c r="CK132" i="21"/>
  <c r="CL132" i="21"/>
  <c r="D133" i="21"/>
  <c r="E133" i="21"/>
  <c r="F133" i="21"/>
  <c r="G133" i="21"/>
  <c r="H133" i="21"/>
  <c r="I133" i="21"/>
  <c r="J133" i="21"/>
  <c r="K133" i="21"/>
  <c r="L133" i="21"/>
  <c r="M133" i="21"/>
  <c r="N133" i="21"/>
  <c r="O133" i="21"/>
  <c r="P133" i="21"/>
  <c r="Q133" i="21"/>
  <c r="R133" i="21"/>
  <c r="S133" i="21"/>
  <c r="T133" i="21"/>
  <c r="U133" i="21"/>
  <c r="V133" i="21"/>
  <c r="W133" i="21"/>
  <c r="X133" i="21"/>
  <c r="Y133" i="21"/>
  <c r="Z133" i="21"/>
  <c r="AA133" i="21"/>
  <c r="AB133" i="21"/>
  <c r="AC133" i="21"/>
  <c r="AD133" i="21"/>
  <c r="AE133" i="21"/>
  <c r="AF133" i="21"/>
  <c r="AG133" i="21"/>
  <c r="AH133" i="21"/>
  <c r="AI133" i="21"/>
  <c r="AJ133" i="21"/>
  <c r="AK133" i="21"/>
  <c r="AL133" i="21"/>
  <c r="AM133" i="21"/>
  <c r="AN133" i="21"/>
  <c r="AO133" i="21"/>
  <c r="AP133" i="21"/>
  <c r="AQ133" i="21"/>
  <c r="AR133" i="21"/>
  <c r="AS133" i="21"/>
  <c r="AT133" i="21"/>
  <c r="AU133" i="21"/>
  <c r="AV133" i="21"/>
  <c r="AW133" i="21"/>
  <c r="AX133" i="21"/>
  <c r="AY133" i="21"/>
  <c r="AZ133" i="21"/>
  <c r="BA133" i="21"/>
  <c r="BB133" i="21"/>
  <c r="BC133" i="21"/>
  <c r="BD133" i="21"/>
  <c r="BE133" i="21"/>
  <c r="BF133" i="21"/>
  <c r="BG133" i="21"/>
  <c r="BH133" i="21"/>
  <c r="BI133" i="21"/>
  <c r="BJ133" i="21"/>
  <c r="BK133" i="21"/>
  <c r="BL133" i="21"/>
  <c r="BM133" i="21"/>
  <c r="BN133" i="21"/>
  <c r="BO133" i="21"/>
  <c r="BP133" i="21"/>
  <c r="BQ133" i="21"/>
  <c r="BR133" i="21"/>
  <c r="BS133" i="21"/>
  <c r="BU133" i="21"/>
  <c r="BV133" i="21"/>
  <c r="BW133" i="21"/>
  <c r="BX133" i="21"/>
  <c r="BY133" i="21"/>
  <c r="BZ133" i="21"/>
  <c r="CA133" i="21"/>
  <c r="CB133" i="21"/>
  <c r="CC133" i="21"/>
  <c r="CD133" i="21"/>
  <c r="CE133" i="21"/>
  <c r="CF133" i="21"/>
  <c r="CH133" i="21"/>
  <c r="CI133" i="21"/>
  <c r="CJ133" i="21"/>
  <c r="CK133" i="21"/>
  <c r="CL133" i="21"/>
  <c r="D134" i="21"/>
  <c r="E134" i="21"/>
  <c r="F134" i="21"/>
  <c r="G134" i="21"/>
  <c r="H134" i="21"/>
  <c r="I134" i="21"/>
  <c r="J134" i="21"/>
  <c r="K134" i="21"/>
  <c r="L134" i="21"/>
  <c r="M134" i="21"/>
  <c r="N134" i="21"/>
  <c r="P134" i="21"/>
  <c r="Q134" i="21"/>
  <c r="R134" i="21"/>
  <c r="S134" i="21"/>
  <c r="T134" i="21"/>
  <c r="U134" i="21"/>
  <c r="V134" i="21"/>
  <c r="W134" i="21"/>
  <c r="X134" i="21"/>
  <c r="Y134" i="21"/>
  <c r="Z134" i="21"/>
  <c r="AA134" i="21"/>
  <c r="AB134" i="21"/>
  <c r="AC134" i="21"/>
  <c r="AD134" i="21"/>
  <c r="AE134" i="21"/>
  <c r="AF134" i="21"/>
  <c r="AG134" i="21"/>
  <c r="AH134" i="21"/>
  <c r="AI134" i="21"/>
  <c r="AJ134" i="21"/>
  <c r="AK134" i="21"/>
  <c r="AL134" i="21"/>
  <c r="AM134" i="21"/>
  <c r="AN134" i="21"/>
  <c r="AO134" i="21"/>
  <c r="AP134" i="21"/>
  <c r="AQ134" i="21"/>
  <c r="AR134" i="21"/>
  <c r="AS134" i="21"/>
  <c r="AT134" i="21"/>
  <c r="AU134" i="21"/>
  <c r="AV134" i="21"/>
  <c r="AW134" i="21"/>
  <c r="AX134" i="21"/>
  <c r="AY134" i="21"/>
  <c r="AZ134" i="21"/>
  <c r="BA134" i="21"/>
  <c r="BB134" i="21"/>
  <c r="BC134" i="21"/>
  <c r="BD134" i="21"/>
  <c r="BE134" i="21"/>
  <c r="BF134" i="21"/>
  <c r="BG134" i="21"/>
  <c r="BH134" i="21"/>
  <c r="BI134" i="21"/>
  <c r="BJ134" i="21"/>
  <c r="BK134" i="21"/>
  <c r="BL134" i="21"/>
  <c r="BM134" i="21"/>
  <c r="BN134" i="21"/>
  <c r="BO134" i="21"/>
  <c r="BP134" i="21"/>
  <c r="BQ134" i="21"/>
  <c r="BR134" i="21"/>
  <c r="BS134" i="21"/>
  <c r="BT134" i="21"/>
  <c r="BU134" i="21"/>
  <c r="BV134" i="21"/>
  <c r="BW134" i="21"/>
  <c r="BX134" i="21"/>
  <c r="BY134" i="21"/>
  <c r="BZ134" i="21"/>
  <c r="CA134" i="21"/>
  <c r="CB134" i="21"/>
  <c r="CC134" i="21"/>
  <c r="CD134" i="21"/>
  <c r="CE134" i="21"/>
  <c r="CF134" i="21"/>
  <c r="CG134" i="21"/>
  <c r="CH134" i="21"/>
  <c r="CI134" i="21"/>
  <c r="CJ134" i="21"/>
  <c r="CK134" i="21"/>
  <c r="CL134" i="21"/>
  <c r="D135" i="21"/>
  <c r="E135" i="21"/>
  <c r="F135" i="21"/>
  <c r="G135" i="21"/>
  <c r="H135" i="21"/>
  <c r="I135" i="21"/>
  <c r="J135" i="21"/>
  <c r="K135" i="21"/>
  <c r="L135" i="21"/>
  <c r="M135" i="21"/>
  <c r="N135" i="21"/>
  <c r="O135" i="21"/>
  <c r="P135" i="21"/>
  <c r="Q135" i="21"/>
  <c r="R135" i="21"/>
  <c r="S135" i="21"/>
  <c r="T135" i="21"/>
  <c r="U135" i="21"/>
  <c r="V135" i="21"/>
  <c r="W135" i="21"/>
  <c r="X135" i="21"/>
  <c r="Y135" i="21"/>
  <c r="Z135" i="21"/>
  <c r="AA135" i="21"/>
  <c r="AB135" i="21"/>
  <c r="AC135" i="21"/>
  <c r="AD135" i="21"/>
  <c r="AE135" i="21"/>
  <c r="AF135" i="21"/>
  <c r="AG135" i="21"/>
  <c r="AH135" i="21"/>
  <c r="AI135" i="21"/>
  <c r="AJ135" i="21"/>
  <c r="AK135" i="21"/>
  <c r="AL135" i="21"/>
  <c r="AM135" i="21"/>
  <c r="AN135" i="21"/>
  <c r="AO135" i="21"/>
  <c r="AP135" i="21"/>
  <c r="AQ135" i="21"/>
  <c r="AR135" i="21"/>
  <c r="AS135" i="21"/>
  <c r="AT135" i="21"/>
  <c r="AU135" i="21"/>
  <c r="AV135" i="21"/>
  <c r="AW135" i="21"/>
  <c r="AX135" i="21"/>
  <c r="AY135" i="21"/>
  <c r="AZ135" i="21"/>
  <c r="BA135" i="21"/>
  <c r="BB135" i="21"/>
  <c r="BC135" i="21"/>
  <c r="BD135" i="21"/>
  <c r="BE135" i="21"/>
  <c r="BF135" i="21"/>
  <c r="BG135" i="21"/>
  <c r="BH135" i="21"/>
  <c r="BI135" i="21"/>
  <c r="BJ135" i="21"/>
  <c r="BK135" i="21"/>
  <c r="BL135" i="21"/>
  <c r="BM135" i="21"/>
  <c r="BN135" i="21"/>
  <c r="BO135" i="21"/>
  <c r="BP135" i="21"/>
  <c r="BQ135" i="21"/>
  <c r="BR135" i="21"/>
  <c r="BS135" i="21"/>
  <c r="BT135" i="21"/>
  <c r="BU135" i="21"/>
  <c r="BV135" i="21"/>
  <c r="BW135" i="21"/>
  <c r="BX135" i="21"/>
  <c r="BY135" i="21"/>
  <c r="BZ135" i="21"/>
  <c r="CA135" i="21"/>
  <c r="CB135" i="21"/>
  <c r="CC135" i="21"/>
  <c r="CD135" i="21"/>
  <c r="CE135" i="21"/>
  <c r="CF135" i="21"/>
  <c r="CG135" i="21"/>
  <c r="CH135" i="21"/>
  <c r="CI135" i="21"/>
  <c r="CJ135" i="21"/>
  <c r="CK135" i="21"/>
  <c r="CL135" i="21"/>
  <c r="D136" i="21"/>
  <c r="E136" i="21"/>
  <c r="F136" i="21"/>
  <c r="G136" i="21"/>
  <c r="H136" i="21"/>
  <c r="I136" i="21"/>
  <c r="J136" i="21"/>
  <c r="K136" i="21"/>
  <c r="L136" i="21"/>
  <c r="M136" i="21"/>
  <c r="N136" i="21"/>
  <c r="O136" i="21"/>
  <c r="P136" i="21"/>
  <c r="Q136" i="21"/>
  <c r="R136" i="21"/>
  <c r="S136" i="21"/>
  <c r="T136" i="21"/>
  <c r="U136" i="21"/>
  <c r="V136" i="21"/>
  <c r="W136" i="21"/>
  <c r="X136" i="21"/>
  <c r="Y136" i="21"/>
  <c r="Z136" i="21"/>
  <c r="AA136" i="21"/>
  <c r="AB136" i="21"/>
  <c r="AC136" i="21"/>
  <c r="AD136" i="21"/>
  <c r="AE136" i="21"/>
  <c r="AF136" i="21"/>
  <c r="AG136" i="21"/>
  <c r="AH136" i="21"/>
  <c r="AI136" i="21"/>
  <c r="AJ136" i="21"/>
  <c r="AK136" i="21"/>
  <c r="AL136" i="21"/>
  <c r="AM136" i="21"/>
  <c r="AN136" i="21"/>
  <c r="AO136" i="21"/>
  <c r="AP136" i="21"/>
  <c r="AQ136" i="21"/>
  <c r="AR136" i="21"/>
  <c r="AS136" i="21"/>
  <c r="AT136" i="21"/>
  <c r="AU136" i="21"/>
  <c r="AV136" i="21"/>
  <c r="AW136" i="21"/>
  <c r="AX136" i="21"/>
  <c r="AY136" i="21"/>
  <c r="AZ136" i="21"/>
  <c r="BA136" i="21"/>
  <c r="BB136" i="21"/>
  <c r="BC136" i="21"/>
  <c r="BD136" i="21"/>
  <c r="BE136" i="21"/>
  <c r="BF136" i="21"/>
  <c r="BG136" i="21"/>
  <c r="BH136" i="21"/>
  <c r="BI136" i="21"/>
  <c r="BJ136" i="21"/>
  <c r="BK136" i="21"/>
  <c r="BL136" i="21"/>
  <c r="BM136" i="21"/>
  <c r="BN136" i="21"/>
  <c r="BO136" i="21"/>
  <c r="BP136" i="21"/>
  <c r="BQ136" i="21"/>
  <c r="BR136" i="21"/>
  <c r="BS136" i="21"/>
  <c r="BT136" i="21"/>
  <c r="BU136" i="21"/>
  <c r="BV136" i="21"/>
  <c r="BW136" i="21"/>
  <c r="BX136" i="21"/>
  <c r="BY136" i="21"/>
  <c r="BZ136" i="21"/>
  <c r="CA136" i="21"/>
  <c r="CB136" i="21"/>
  <c r="CC136" i="21"/>
  <c r="CD136" i="21"/>
  <c r="CE136" i="21"/>
  <c r="CF136" i="21"/>
  <c r="CG136" i="21"/>
  <c r="CH136" i="21"/>
  <c r="CI136" i="21"/>
  <c r="CJ136" i="21"/>
  <c r="CK136" i="21"/>
  <c r="CL136" i="21"/>
  <c r="C130" i="21"/>
  <c r="C131" i="21"/>
  <c r="C132" i="21"/>
  <c r="C133" i="21"/>
  <c r="C134" i="21"/>
  <c r="C135" i="21"/>
  <c r="C136" i="21"/>
  <c r="C116" i="21"/>
  <c r="C117" i="21"/>
  <c r="C118" i="21"/>
  <c r="C119" i="21"/>
  <c r="C120" i="21"/>
  <c r="C121" i="21"/>
  <c r="C122" i="21"/>
  <c r="C123" i="21"/>
  <c r="C124" i="21"/>
  <c r="C125" i="21"/>
  <c r="C126" i="21"/>
  <c r="C115" i="21"/>
  <c r="C112" i="21"/>
  <c r="C113" i="21"/>
  <c r="C111" i="21"/>
  <c r="BR91" i="21" l="1"/>
  <c r="F38" i="2" l="1"/>
  <c r="G38" i="2"/>
  <c r="H38" i="2"/>
  <c r="I38" i="2"/>
  <c r="J38" i="2"/>
  <c r="K38" i="2"/>
  <c r="L38" i="2"/>
  <c r="M38" i="2"/>
  <c r="N38" i="2"/>
  <c r="O38" i="2"/>
  <c r="P38" i="2"/>
  <c r="Q38" i="2"/>
  <c r="S38" i="2"/>
  <c r="T38" i="2"/>
  <c r="U38" i="2"/>
  <c r="U39" i="2" s="1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K40" i="2" s="1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J38" i="2"/>
  <c r="CK38" i="2"/>
  <c r="CL38" i="2"/>
  <c r="CM38" i="2"/>
  <c r="CM40" i="2" s="1"/>
  <c r="CN38" i="2"/>
  <c r="BT39" i="2"/>
  <c r="BT36" i="2"/>
  <c r="CO38" i="2" l="1"/>
  <c r="K34" i="19" s="1"/>
  <c r="BT37" i="2"/>
  <c r="BT151" i="2"/>
  <c r="BT40" i="2"/>
  <c r="BT41" i="2" s="1"/>
  <c r="BT149" i="2" s="1"/>
  <c r="BU151" i="2"/>
  <c r="BW36" i="2"/>
  <c r="BW151" i="2" s="1"/>
  <c r="BT20" i="2"/>
  <c r="F12" i="28" l="1"/>
  <c r="E12" i="28"/>
  <c r="D12" i="28"/>
  <c r="Z39" i="2" l="1"/>
  <c r="R39" i="2"/>
  <c r="R20" i="2"/>
  <c r="R36" i="2"/>
  <c r="R151" i="2" s="1"/>
  <c r="V20" i="2" l="1"/>
  <c r="C102" i="21" l="1"/>
  <c r="O77" i="21" l="1"/>
  <c r="O78" i="21"/>
  <c r="O79" i="21"/>
  <c r="O80" i="21"/>
  <c r="O81" i="21"/>
  <c r="O82" i="21"/>
  <c r="O83" i="21"/>
  <c r="O84" i="21"/>
  <c r="O85" i="21"/>
  <c r="O86" i="21"/>
  <c r="O87" i="21"/>
  <c r="O88" i="21"/>
  <c r="D77" i="21"/>
  <c r="E77" i="21"/>
  <c r="F77" i="21"/>
  <c r="G77" i="21"/>
  <c r="H77" i="21"/>
  <c r="I77" i="21"/>
  <c r="J77" i="21"/>
  <c r="K77" i="21"/>
  <c r="L77" i="21"/>
  <c r="M77" i="21"/>
  <c r="N77" i="21"/>
  <c r="D78" i="21"/>
  <c r="E78" i="21"/>
  <c r="F78" i="21"/>
  <c r="G78" i="21"/>
  <c r="H78" i="21"/>
  <c r="I78" i="21"/>
  <c r="J78" i="21"/>
  <c r="K78" i="21"/>
  <c r="L78" i="21"/>
  <c r="M78" i="21"/>
  <c r="N78" i="21"/>
  <c r="D79" i="21"/>
  <c r="E79" i="21"/>
  <c r="F79" i="21"/>
  <c r="G79" i="21"/>
  <c r="H79" i="21"/>
  <c r="I79" i="21"/>
  <c r="J79" i="21"/>
  <c r="K79" i="21"/>
  <c r="L79" i="21"/>
  <c r="M79" i="21"/>
  <c r="N79" i="21"/>
  <c r="D80" i="21"/>
  <c r="E80" i="21"/>
  <c r="F80" i="21"/>
  <c r="G80" i="21"/>
  <c r="H80" i="21"/>
  <c r="I80" i="21"/>
  <c r="J80" i="21"/>
  <c r="K80" i="21"/>
  <c r="L80" i="21"/>
  <c r="M80" i="21"/>
  <c r="N80" i="21"/>
  <c r="D81" i="21"/>
  <c r="E81" i="21"/>
  <c r="F81" i="21"/>
  <c r="G81" i="21"/>
  <c r="H81" i="21"/>
  <c r="I81" i="21"/>
  <c r="J81" i="21"/>
  <c r="K81" i="21"/>
  <c r="L81" i="21"/>
  <c r="M81" i="21"/>
  <c r="N81" i="21"/>
  <c r="D82" i="21"/>
  <c r="E82" i="21"/>
  <c r="F82" i="21"/>
  <c r="G82" i="21"/>
  <c r="H82" i="21"/>
  <c r="I82" i="21"/>
  <c r="J82" i="21"/>
  <c r="K82" i="21"/>
  <c r="L82" i="21"/>
  <c r="M82" i="21"/>
  <c r="N82" i="21"/>
  <c r="D83" i="21"/>
  <c r="E83" i="21"/>
  <c r="F83" i="21"/>
  <c r="G83" i="21"/>
  <c r="H83" i="21"/>
  <c r="I83" i="21"/>
  <c r="J83" i="21"/>
  <c r="K83" i="21"/>
  <c r="L83" i="21"/>
  <c r="M83" i="21"/>
  <c r="N83" i="21"/>
  <c r="D84" i="21"/>
  <c r="E84" i="21"/>
  <c r="F84" i="21"/>
  <c r="G84" i="21"/>
  <c r="H84" i="21"/>
  <c r="I84" i="21"/>
  <c r="J84" i="21"/>
  <c r="K84" i="21"/>
  <c r="L84" i="21"/>
  <c r="M84" i="21"/>
  <c r="N84" i="21"/>
  <c r="D85" i="21"/>
  <c r="E85" i="21"/>
  <c r="F85" i="21"/>
  <c r="G85" i="21"/>
  <c r="H85" i="21"/>
  <c r="I85" i="21"/>
  <c r="J85" i="21"/>
  <c r="K85" i="21"/>
  <c r="L85" i="21"/>
  <c r="M85" i="21"/>
  <c r="N85" i="21"/>
  <c r="D86" i="21"/>
  <c r="E86" i="21"/>
  <c r="F86" i="21"/>
  <c r="G86" i="21"/>
  <c r="H86" i="21"/>
  <c r="I86" i="21"/>
  <c r="J86" i="21"/>
  <c r="K86" i="21"/>
  <c r="L86" i="21"/>
  <c r="M86" i="21"/>
  <c r="N86" i="21"/>
  <c r="D87" i="21"/>
  <c r="E87" i="21"/>
  <c r="F87" i="21"/>
  <c r="G87" i="21"/>
  <c r="H87" i="21"/>
  <c r="I87" i="21"/>
  <c r="J87" i="21"/>
  <c r="K87" i="21"/>
  <c r="L87" i="21"/>
  <c r="M87" i="21"/>
  <c r="N87" i="21"/>
  <c r="D88" i="21"/>
  <c r="E88" i="21"/>
  <c r="F88" i="21"/>
  <c r="G88" i="21"/>
  <c r="H88" i="21"/>
  <c r="I88" i="21"/>
  <c r="J88" i="21"/>
  <c r="K88" i="21"/>
  <c r="L88" i="21"/>
  <c r="M88" i="21"/>
  <c r="N88" i="21"/>
  <c r="C78" i="21"/>
  <c r="C79" i="21"/>
  <c r="C80" i="21"/>
  <c r="C81" i="21"/>
  <c r="C82" i="21"/>
  <c r="C83" i="21"/>
  <c r="C84" i="21"/>
  <c r="C85" i="21"/>
  <c r="C86" i="21"/>
  <c r="C87" i="21"/>
  <c r="C88" i="21"/>
  <c r="C94" i="21" l="1"/>
  <c r="CF36" i="2"/>
  <c r="CF151" i="2" s="1"/>
  <c r="CE36" i="2"/>
  <c r="CE151" i="2" s="1"/>
  <c r="AL36" i="2"/>
  <c r="AL151" i="2" s="1"/>
  <c r="D90" i="21" l="1"/>
  <c r="E90" i="21"/>
  <c r="F90" i="21"/>
  <c r="G90" i="21"/>
  <c r="H90" i="21"/>
  <c r="I90" i="21"/>
  <c r="J90" i="21"/>
  <c r="K90" i="21"/>
  <c r="L90" i="21"/>
  <c r="M90" i="21"/>
  <c r="N90" i="21"/>
  <c r="O90" i="21"/>
  <c r="P90" i="21"/>
  <c r="Q90" i="21"/>
  <c r="R90" i="21"/>
  <c r="S90" i="21"/>
  <c r="T90" i="21"/>
  <c r="U90" i="21"/>
  <c r="V90" i="21"/>
  <c r="W90" i="21"/>
  <c r="X90" i="21"/>
  <c r="Y90" i="21"/>
  <c r="Z90" i="21"/>
  <c r="AA90" i="21"/>
  <c r="AB90" i="21"/>
  <c r="AC90" i="21"/>
  <c r="AD90" i="21"/>
  <c r="AE90" i="21"/>
  <c r="AF90" i="21"/>
  <c r="AG90" i="21"/>
  <c r="AH90" i="21"/>
  <c r="AI90" i="21"/>
  <c r="AJ90" i="21"/>
  <c r="AK90" i="21"/>
  <c r="AL90" i="21"/>
  <c r="AM90" i="21"/>
  <c r="AN90" i="21"/>
  <c r="AO90" i="21"/>
  <c r="AP90" i="21"/>
  <c r="AQ90" i="21"/>
  <c r="AR90" i="21"/>
  <c r="AS90" i="21"/>
  <c r="AT90" i="21"/>
  <c r="AU90" i="21"/>
  <c r="AV90" i="21"/>
  <c r="AW90" i="21"/>
  <c r="AX90" i="21"/>
  <c r="AY90" i="21"/>
  <c r="AZ90" i="21"/>
  <c r="BA90" i="21"/>
  <c r="BB90" i="21"/>
  <c r="BC90" i="21"/>
  <c r="BD90" i="21"/>
  <c r="BE90" i="21"/>
  <c r="BF90" i="21"/>
  <c r="BG90" i="21"/>
  <c r="BH90" i="21"/>
  <c r="BI90" i="21"/>
  <c r="BJ90" i="21"/>
  <c r="BK90" i="21"/>
  <c r="BL90" i="21"/>
  <c r="BM90" i="21"/>
  <c r="BN90" i="21"/>
  <c r="BO90" i="21"/>
  <c r="BP90" i="21"/>
  <c r="BQ90" i="21"/>
  <c r="BR90" i="21"/>
  <c r="BS90" i="21"/>
  <c r="BT90" i="21"/>
  <c r="BU90" i="21"/>
  <c r="BV90" i="21"/>
  <c r="BW90" i="21"/>
  <c r="BX90" i="21"/>
  <c r="BY90" i="21"/>
  <c r="BZ90" i="21"/>
  <c r="CA90" i="21"/>
  <c r="CB90" i="21"/>
  <c r="CC90" i="21"/>
  <c r="CD90" i="21"/>
  <c r="CE90" i="21"/>
  <c r="CF90" i="21"/>
  <c r="CG90" i="21"/>
  <c r="CH90" i="21"/>
  <c r="CI90" i="21"/>
  <c r="CJ90" i="21"/>
  <c r="CK90" i="21"/>
  <c r="CL90" i="21"/>
  <c r="D91" i="21"/>
  <c r="E91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R91" i="21"/>
  <c r="S91" i="21"/>
  <c r="T91" i="21"/>
  <c r="U91" i="21"/>
  <c r="V91" i="21"/>
  <c r="W91" i="21"/>
  <c r="X91" i="21"/>
  <c r="Y91" i="21"/>
  <c r="Z91" i="21"/>
  <c r="AA91" i="21"/>
  <c r="AB91" i="21"/>
  <c r="AC91" i="21"/>
  <c r="AD91" i="21"/>
  <c r="AE91" i="21"/>
  <c r="AF91" i="21"/>
  <c r="AG91" i="21"/>
  <c r="AH91" i="21"/>
  <c r="AI91" i="21"/>
  <c r="AJ91" i="21"/>
  <c r="AK91" i="21"/>
  <c r="AL91" i="21"/>
  <c r="AM91" i="21"/>
  <c r="AN91" i="21"/>
  <c r="AO91" i="21"/>
  <c r="AP91" i="21"/>
  <c r="AQ91" i="21"/>
  <c r="AR91" i="21"/>
  <c r="AS91" i="21"/>
  <c r="AT91" i="21"/>
  <c r="AU91" i="21"/>
  <c r="AV91" i="21"/>
  <c r="AW91" i="21"/>
  <c r="AX91" i="21"/>
  <c r="AY91" i="21"/>
  <c r="AZ91" i="21"/>
  <c r="BA91" i="21"/>
  <c r="BB91" i="21"/>
  <c r="BC91" i="21"/>
  <c r="BD91" i="21"/>
  <c r="BE91" i="21"/>
  <c r="BF91" i="21"/>
  <c r="BG91" i="21"/>
  <c r="BH91" i="21"/>
  <c r="BI91" i="21"/>
  <c r="BJ91" i="21"/>
  <c r="BK91" i="21"/>
  <c r="BL91" i="21"/>
  <c r="BM91" i="21"/>
  <c r="BN91" i="21"/>
  <c r="BO91" i="21"/>
  <c r="BP91" i="21"/>
  <c r="BQ91" i="21"/>
  <c r="BS91" i="21"/>
  <c r="BT91" i="21"/>
  <c r="BU91" i="21"/>
  <c r="BV91" i="21"/>
  <c r="BW91" i="21"/>
  <c r="BX91" i="21"/>
  <c r="BY91" i="21"/>
  <c r="BZ91" i="21"/>
  <c r="CA91" i="21"/>
  <c r="CB91" i="21"/>
  <c r="CC91" i="21"/>
  <c r="CD91" i="21"/>
  <c r="CE91" i="21"/>
  <c r="CF91" i="21"/>
  <c r="CG91" i="21"/>
  <c r="CH91" i="21"/>
  <c r="CI91" i="21"/>
  <c r="CJ91" i="21"/>
  <c r="CK91" i="21"/>
  <c r="CL91" i="21"/>
  <c r="D92" i="21"/>
  <c r="E92" i="21"/>
  <c r="F92" i="21"/>
  <c r="G92" i="21"/>
  <c r="H92" i="21"/>
  <c r="I92" i="21"/>
  <c r="J92" i="21"/>
  <c r="K92" i="21"/>
  <c r="L92" i="21"/>
  <c r="M92" i="21"/>
  <c r="N92" i="21"/>
  <c r="O92" i="21"/>
  <c r="P92" i="21"/>
  <c r="Q92" i="21"/>
  <c r="R92" i="21"/>
  <c r="S92" i="21"/>
  <c r="T92" i="21"/>
  <c r="U92" i="21"/>
  <c r="V92" i="21"/>
  <c r="W92" i="21"/>
  <c r="X92" i="21"/>
  <c r="Y92" i="21"/>
  <c r="Z92" i="21"/>
  <c r="AA92" i="21"/>
  <c r="AB92" i="21"/>
  <c r="AC92" i="21"/>
  <c r="AD92" i="21"/>
  <c r="AE92" i="21"/>
  <c r="AF92" i="21"/>
  <c r="AG92" i="21"/>
  <c r="AH92" i="21"/>
  <c r="AI92" i="21"/>
  <c r="AJ92" i="21"/>
  <c r="AK92" i="21"/>
  <c r="AL92" i="21"/>
  <c r="AM92" i="21"/>
  <c r="AN92" i="21"/>
  <c r="AO92" i="21"/>
  <c r="AP92" i="21"/>
  <c r="AQ92" i="21"/>
  <c r="AR92" i="21"/>
  <c r="AS92" i="21"/>
  <c r="AT92" i="21"/>
  <c r="AU92" i="21"/>
  <c r="AV92" i="21"/>
  <c r="AW92" i="21"/>
  <c r="AX92" i="21"/>
  <c r="AY92" i="21"/>
  <c r="AZ92" i="21"/>
  <c r="BA92" i="21"/>
  <c r="BB92" i="21"/>
  <c r="BC92" i="21"/>
  <c r="BD92" i="21"/>
  <c r="BE92" i="21"/>
  <c r="BF92" i="21"/>
  <c r="BG92" i="21"/>
  <c r="BH92" i="21"/>
  <c r="BI92" i="21"/>
  <c r="BJ92" i="21"/>
  <c r="BK92" i="21"/>
  <c r="BL92" i="21"/>
  <c r="BM92" i="21"/>
  <c r="BN92" i="21"/>
  <c r="BO92" i="21"/>
  <c r="BP92" i="21"/>
  <c r="BQ92" i="21"/>
  <c r="BR92" i="21"/>
  <c r="BS92" i="21"/>
  <c r="BT92" i="21"/>
  <c r="BU92" i="21"/>
  <c r="BV92" i="21"/>
  <c r="BW92" i="21"/>
  <c r="BX92" i="21"/>
  <c r="BY92" i="21"/>
  <c r="BZ92" i="21"/>
  <c r="CA92" i="21"/>
  <c r="CB92" i="21"/>
  <c r="CC92" i="21"/>
  <c r="CD92" i="21"/>
  <c r="CE92" i="21"/>
  <c r="CF92" i="21"/>
  <c r="CG92" i="21"/>
  <c r="CH92" i="21"/>
  <c r="CI92" i="21"/>
  <c r="CJ92" i="21"/>
  <c r="CK92" i="21"/>
  <c r="CL92" i="21"/>
  <c r="D93" i="21"/>
  <c r="E93" i="21"/>
  <c r="F93" i="21"/>
  <c r="G93" i="21"/>
  <c r="H93" i="21"/>
  <c r="I93" i="21"/>
  <c r="J93" i="21"/>
  <c r="K93" i="21"/>
  <c r="L93" i="21"/>
  <c r="M93" i="21"/>
  <c r="N93" i="21"/>
  <c r="O93" i="21"/>
  <c r="P93" i="21"/>
  <c r="Q93" i="21"/>
  <c r="R93" i="21"/>
  <c r="S93" i="21"/>
  <c r="T93" i="21"/>
  <c r="U93" i="21"/>
  <c r="V93" i="21"/>
  <c r="W93" i="21"/>
  <c r="X93" i="21"/>
  <c r="Y93" i="21"/>
  <c r="Z93" i="21"/>
  <c r="AA93" i="21"/>
  <c r="AB93" i="21"/>
  <c r="AC93" i="21"/>
  <c r="AD93" i="21"/>
  <c r="AE93" i="21"/>
  <c r="AF93" i="21"/>
  <c r="AG93" i="21"/>
  <c r="AH93" i="21"/>
  <c r="AI93" i="21"/>
  <c r="AJ93" i="21"/>
  <c r="AK93" i="21"/>
  <c r="AL93" i="21"/>
  <c r="AM93" i="21"/>
  <c r="AN93" i="21"/>
  <c r="AO93" i="21"/>
  <c r="AP93" i="21"/>
  <c r="AQ93" i="21"/>
  <c r="AR93" i="21"/>
  <c r="AS93" i="21"/>
  <c r="AT93" i="21"/>
  <c r="AU93" i="21"/>
  <c r="AV93" i="21"/>
  <c r="AW93" i="21"/>
  <c r="AX93" i="21"/>
  <c r="AY93" i="21"/>
  <c r="AZ93" i="21"/>
  <c r="BA93" i="21"/>
  <c r="BB93" i="21"/>
  <c r="BC93" i="21"/>
  <c r="BD93" i="21"/>
  <c r="BE93" i="21"/>
  <c r="BF93" i="21"/>
  <c r="BG93" i="21"/>
  <c r="BH93" i="21"/>
  <c r="BI93" i="21"/>
  <c r="BJ93" i="21"/>
  <c r="BK93" i="21"/>
  <c r="BL93" i="21"/>
  <c r="BM93" i="21"/>
  <c r="BN93" i="21"/>
  <c r="BO93" i="21"/>
  <c r="BP93" i="21"/>
  <c r="BQ93" i="21"/>
  <c r="BR93" i="21"/>
  <c r="BS93" i="21"/>
  <c r="BT93" i="21"/>
  <c r="BU93" i="21"/>
  <c r="BV93" i="21"/>
  <c r="BW93" i="21"/>
  <c r="BX93" i="21"/>
  <c r="BY93" i="21"/>
  <c r="BZ93" i="21"/>
  <c r="CA93" i="21"/>
  <c r="CB93" i="21"/>
  <c r="CC93" i="21"/>
  <c r="CD93" i="21"/>
  <c r="CE93" i="21"/>
  <c r="CF93" i="21"/>
  <c r="CG93" i="21"/>
  <c r="CH93" i="21"/>
  <c r="CI93" i="21"/>
  <c r="CJ93" i="21"/>
  <c r="CK93" i="21"/>
  <c r="CL93" i="21"/>
  <c r="D94" i="21"/>
  <c r="E94" i="21"/>
  <c r="F94" i="21"/>
  <c r="G94" i="21"/>
  <c r="H94" i="21"/>
  <c r="I94" i="21"/>
  <c r="J94" i="21"/>
  <c r="K94" i="21"/>
  <c r="L94" i="21"/>
  <c r="M94" i="21"/>
  <c r="N94" i="21"/>
  <c r="O94" i="21"/>
  <c r="P94" i="21"/>
  <c r="Q94" i="21"/>
  <c r="R94" i="21"/>
  <c r="S94" i="21"/>
  <c r="T94" i="21"/>
  <c r="U94" i="21"/>
  <c r="V94" i="21"/>
  <c r="W94" i="21"/>
  <c r="X94" i="21"/>
  <c r="Y94" i="21"/>
  <c r="Z94" i="21"/>
  <c r="AA94" i="21"/>
  <c r="AB94" i="21"/>
  <c r="AC94" i="21"/>
  <c r="AD94" i="21"/>
  <c r="AE94" i="21"/>
  <c r="AF94" i="21"/>
  <c r="AG94" i="21"/>
  <c r="AH94" i="21"/>
  <c r="AI94" i="21"/>
  <c r="AJ94" i="21"/>
  <c r="AK94" i="21"/>
  <c r="AL94" i="21"/>
  <c r="AM94" i="21"/>
  <c r="AN94" i="21"/>
  <c r="AO94" i="21"/>
  <c r="AP94" i="21"/>
  <c r="AQ94" i="21"/>
  <c r="AR94" i="21"/>
  <c r="AS94" i="21"/>
  <c r="AT94" i="21"/>
  <c r="AU94" i="21"/>
  <c r="AV94" i="21"/>
  <c r="AW94" i="21"/>
  <c r="AX94" i="21"/>
  <c r="AY94" i="21"/>
  <c r="AZ94" i="21"/>
  <c r="BA94" i="21"/>
  <c r="BB94" i="21"/>
  <c r="BC94" i="21"/>
  <c r="BD94" i="21"/>
  <c r="BE94" i="21"/>
  <c r="BF94" i="21"/>
  <c r="BG94" i="21"/>
  <c r="BH94" i="21"/>
  <c r="BI94" i="21"/>
  <c r="BJ94" i="21"/>
  <c r="BK94" i="21"/>
  <c r="BL94" i="21"/>
  <c r="BM94" i="21"/>
  <c r="BN94" i="21"/>
  <c r="BO94" i="21"/>
  <c r="BP94" i="21"/>
  <c r="BQ94" i="21"/>
  <c r="BR94" i="21"/>
  <c r="BS94" i="21"/>
  <c r="BT94" i="21"/>
  <c r="BU94" i="21"/>
  <c r="BV94" i="21"/>
  <c r="BW94" i="21"/>
  <c r="BX94" i="21"/>
  <c r="BY94" i="21"/>
  <c r="BZ94" i="21"/>
  <c r="CA94" i="21"/>
  <c r="CB94" i="21"/>
  <c r="CC94" i="21"/>
  <c r="CD94" i="21"/>
  <c r="CE94" i="21"/>
  <c r="CF94" i="21"/>
  <c r="CG94" i="21"/>
  <c r="CH94" i="21"/>
  <c r="CI94" i="21"/>
  <c r="CJ94" i="21"/>
  <c r="CK94" i="21"/>
  <c r="CL94" i="21"/>
  <c r="D95" i="21"/>
  <c r="E95" i="21"/>
  <c r="F95" i="21"/>
  <c r="G95" i="21"/>
  <c r="H95" i="21"/>
  <c r="I95" i="21"/>
  <c r="J95" i="21"/>
  <c r="K95" i="21"/>
  <c r="L95" i="21"/>
  <c r="M95" i="21"/>
  <c r="N95" i="21"/>
  <c r="O95" i="21"/>
  <c r="P95" i="21"/>
  <c r="Q95" i="21"/>
  <c r="R95" i="21"/>
  <c r="S95" i="21"/>
  <c r="T95" i="21"/>
  <c r="U95" i="21"/>
  <c r="V95" i="21"/>
  <c r="W95" i="21"/>
  <c r="X95" i="21"/>
  <c r="Y95" i="21"/>
  <c r="Z95" i="21"/>
  <c r="AA95" i="21"/>
  <c r="AB95" i="21"/>
  <c r="AC95" i="21"/>
  <c r="AD95" i="21"/>
  <c r="AE95" i="21"/>
  <c r="AF95" i="21"/>
  <c r="AG95" i="21"/>
  <c r="AH95" i="21"/>
  <c r="AI95" i="21"/>
  <c r="AJ95" i="21"/>
  <c r="AK95" i="21"/>
  <c r="AL95" i="21"/>
  <c r="AM95" i="21"/>
  <c r="AN95" i="21"/>
  <c r="AO95" i="21"/>
  <c r="AP95" i="21"/>
  <c r="AQ95" i="21"/>
  <c r="AR95" i="21"/>
  <c r="AS95" i="21"/>
  <c r="AT95" i="21"/>
  <c r="AU95" i="21"/>
  <c r="AV95" i="21"/>
  <c r="AW95" i="21"/>
  <c r="AX95" i="21"/>
  <c r="AY95" i="21"/>
  <c r="AZ95" i="21"/>
  <c r="BA95" i="21"/>
  <c r="BB95" i="21"/>
  <c r="BC95" i="21"/>
  <c r="BD95" i="21"/>
  <c r="BE95" i="21"/>
  <c r="BF95" i="21"/>
  <c r="BG95" i="21"/>
  <c r="BH95" i="21"/>
  <c r="BI95" i="21"/>
  <c r="BJ95" i="21"/>
  <c r="BK95" i="21"/>
  <c r="BL95" i="21"/>
  <c r="BM95" i="21"/>
  <c r="BN95" i="21"/>
  <c r="BO95" i="21"/>
  <c r="BP95" i="21"/>
  <c r="BQ95" i="21"/>
  <c r="BR95" i="21"/>
  <c r="BS95" i="21"/>
  <c r="BT95" i="21"/>
  <c r="BU95" i="21"/>
  <c r="BV95" i="21"/>
  <c r="BW95" i="21"/>
  <c r="BX95" i="21"/>
  <c r="BY95" i="21"/>
  <c r="BZ95" i="21"/>
  <c r="CA95" i="21"/>
  <c r="CB95" i="21"/>
  <c r="CC95" i="21"/>
  <c r="CD95" i="21"/>
  <c r="CE95" i="21"/>
  <c r="CF95" i="21"/>
  <c r="CG95" i="21"/>
  <c r="CH95" i="21"/>
  <c r="CI95" i="21"/>
  <c r="CJ95" i="21"/>
  <c r="CK95" i="21"/>
  <c r="CL95" i="21"/>
  <c r="D96" i="21"/>
  <c r="E96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R96" i="21"/>
  <c r="S96" i="21"/>
  <c r="T96" i="21"/>
  <c r="U96" i="21"/>
  <c r="V96" i="21"/>
  <c r="W96" i="21"/>
  <c r="X96" i="21"/>
  <c r="Y96" i="21"/>
  <c r="Z96" i="21"/>
  <c r="AA96" i="21"/>
  <c r="AB96" i="21"/>
  <c r="AC96" i="21"/>
  <c r="AD96" i="21"/>
  <c r="AE96" i="21"/>
  <c r="AF96" i="21"/>
  <c r="AG96" i="21"/>
  <c r="AH96" i="21"/>
  <c r="AI96" i="21"/>
  <c r="AJ96" i="21"/>
  <c r="AK96" i="21"/>
  <c r="AL96" i="21"/>
  <c r="AM96" i="21"/>
  <c r="AN96" i="21"/>
  <c r="AO96" i="21"/>
  <c r="AP96" i="21"/>
  <c r="AQ96" i="21"/>
  <c r="AR96" i="21"/>
  <c r="AS96" i="21"/>
  <c r="AT96" i="21"/>
  <c r="AU96" i="21"/>
  <c r="AV96" i="21"/>
  <c r="AW96" i="21"/>
  <c r="AX96" i="21"/>
  <c r="AY96" i="21"/>
  <c r="AZ96" i="21"/>
  <c r="BA96" i="21"/>
  <c r="BB96" i="21"/>
  <c r="BC96" i="21"/>
  <c r="BD96" i="21"/>
  <c r="BE96" i="21"/>
  <c r="BF96" i="21"/>
  <c r="BG96" i="21"/>
  <c r="BH96" i="21"/>
  <c r="BI96" i="21"/>
  <c r="BJ96" i="21"/>
  <c r="BK96" i="21"/>
  <c r="BL96" i="21"/>
  <c r="BM96" i="21"/>
  <c r="BN96" i="21"/>
  <c r="BO96" i="21"/>
  <c r="BP96" i="21"/>
  <c r="BQ96" i="21"/>
  <c r="BR96" i="21"/>
  <c r="BS96" i="21"/>
  <c r="BT96" i="21"/>
  <c r="BU96" i="21"/>
  <c r="BV96" i="21"/>
  <c r="BW96" i="21"/>
  <c r="BX96" i="21"/>
  <c r="BY96" i="21"/>
  <c r="BZ96" i="21"/>
  <c r="CA96" i="21"/>
  <c r="CB96" i="21"/>
  <c r="CC96" i="21"/>
  <c r="CD96" i="21"/>
  <c r="CE96" i="21"/>
  <c r="CF96" i="21"/>
  <c r="CG96" i="21"/>
  <c r="CH96" i="21"/>
  <c r="CI96" i="21"/>
  <c r="CJ96" i="21"/>
  <c r="CK96" i="21"/>
  <c r="CL96" i="21"/>
  <c r="D97" i="21"/>
  <c r="E97" i="21"/>
  <c r="F97" i="21"/>
  <c r="G97" i="21"/>
  <c r="H97" i="21"/>
  <c r="I97" i="21"/>
  <c r="J97" i="21"/>
  <c r="K97" i="21"/>
  <c r="L97" i="21"/>
  <c r="M97" i="21"/>
  <c r="N97" i="21"/>
  <c r="O97" i="21"/>
  <c r="P97" i="21"/>
  <c r="Q97" i="21"/>
  <c r="R97" i="21"/>
  <c r="S97" i="21"/>
  <c r="T97" i="21"/>
  <c r="U97" i="21"/>
  <c r="V97" i="21"/>
  <c r="W97" i="21"/>
  <c r="X97" i="21"/>
  <c r="Y97" i="21"/>
  <c r="Z97" i="21"/>
  <c r="AA97" i="21"/>
  <c r="AB97" i="21"/>
  <c r="AC97" i="21"/>
  <c r="AD97" i="21"/>
  <c r="AE97" i="21"/>
  <c r="AF97" i="21"/>
  <c r="AG97" i="21"/>
  <c r="AH97" i="21"/>
  <c r="AI97" i="21"/>
  <c r="AJ97" i="21"/>
  <c r="AK97" i="21"/>
  <c r="AL97" i="21"/>
  <c r="AM97" i="21"/>
  <c r="AN97" i="21"/>
  <c r="AO97" i="21"/>
  <c r="AP97" i="21"/>
  <c r="AQ97" i="21"/>
  <c r="AR97" i="21"/>
  <c r="AS97" i="21"/>
  <c r="AT97" i="21"/>
  <c r="AU97" i="21"/>
  <c r="AV97" i="21"/>
  <c r="AW97" i="21"/>
  <c r="AX97" i="21"/>
  <c r="AY97" i="21"/>
  <c r="AZ97" i="21"/>
  <c r="BA97" i="21"/>
  <c r="BB97" i="21"/>
  <c r="BC97" i="21"/>
  <c r="BD97" i="21"/>
  <c r="BE97" i="21"/>
  <c r="BF97" i="21"/>
  <c r="BG97" i="21"/>
  <c r="BH97" i="21"/>
  <c r="BI97" i="21"/>
  <c r="BJ97" i="21"/>
  <c r="BK97" i="21"/>
  <c r="BL97" i="21"/>
  <c r="BM97" i="21"/>
  <c r="BN97" i="21"/>
  <c r="BO97" i="21"/>
  <c r="BP97" i="21"/>
  <c r="BQ97" i="21"/>
  <c r="BR97" i="21"/>
  <c r="BS97" i="21"/>
  <c r="BT97" i="21"/>
  <c r="BU97" i="21"/>
  <c r="BV97" i="21"/>
  <c r="BW97" i="21"/>
  <c r="BX97" i="21"/>
  <c r="BY97" i="21"/>
  <c r="BZ97" i="21"/>
  <c r="CA97" i="21"/>
  <c r="CB97" i="21"/>
  <c r="CC97" i="21"/>
  <c r="CD97" i="21"/>
  <c r="CE97" i="21"/>
  <c r="CF97" i="21"/>
  <c r="CG97" i="21"/>
  <c r="CH97" i="21"/>
  <c r="CI97" i="21"/>
  <c r="CJ97" i="21"/>
  <c r="CK97" i="21"/>
  <c r="CL97" i="21"/>
  <c r="D98" i="21"/>
  <c r="E98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R98" i="21"/>
  <c r="S98" i="21"/>
  <c r="T98" i="21"/>
  <c r="U98" i="21"/>
  <c r="V98" i="21"/>
  <c r="W98" i="21"/>
  <c r="X98" i="21"/>
  <c r="Y98" i="21"/>
  <c r="Z98" i="21"/>
  <c r="AA98" i="21"/>
  <c r="AB98" i="21"/>
  <c r="AC98" i="21"/>
  <c r="AD98" i="21"/>
  <c r="AE98" i="21"/>
  <c r="AF98" i="21"/>
  <c r="AG98" i="21"/>
  <c r="AH98" i="21"/>
  <c r="AI98" i="21"/>
  <c r="AJ98" i="21"/>
  <c r="AK98" i="21"/>
  <c r="AL98" i="21"/>
  <c r="AM98" i="21"/>
  <c r="AN98" i="21"/>
  <c r="AO98" i="21"/>
  <c r="AP98" i="21"/>
  <c r="AQ98" i="21"/>
  <c r="AR98" i="21"/>
  <c r="AS98" i="21"/>
  <c r="AT98" i="21"/>
  <c r="AU98" i="21"/>
  <c r="AV98" i="21"/>
  <c r="AW98" i="21"/>
  <c r="AX98" i="21"/>
  <c r="AY98" i="21"/>
  <c r="AZ98" i="21"/>
  <c r="BA98" i="21"/>
  <c r="BB98" i="21"/>
  <c r="BC98" i="21"/>
  <c r="BD98" i="21"/>
  <c r="BE98" i="21"/>
  <c r="BF98" i="21"/>
  <c r="BG98" i="21"/>
  <c r="BH98" i="21"/>
  <c r="BI98" i="21"/>
  <c r="BJ98" i="21"/>
  <c r="BK98" i="21"/>
  <c r="BL98" i="21"/>
  <c r="BM98" i="21"/>
  <c r="BN98" i="21"/>
  <c r="BO98" i="21"/>
  <c r="BP98" i="21"/>
  <c r="BQ98" i="21"/>
  <c r="BR98" i="21"/>
  <c r="BS98" i="21"/>
  <c r="BT98" i="21"/>
  <c r="BU98" i="21"/>
  <c r="BV98" i="21"/>
  <c r="BW98" i="21"/>
  <c r="BX98" i="21"/>
  <c r="BY98" i="21"/>
  <c r="BZ98" i="21"/>
  <c r="CA98" i="21"/>
  <c r="CB98" i="21"/>
  <c r="CC98" i="21"/>
  <c r="CD98" i="21"/>
  <c r="CE98" i="21"/>
  <c r="CF98" i="21"/>
  <c r="CG98" i="21"/>
  <c r="CH98" i="21"/>
  <c r="CI98" i="21"/>
  <c r="CJ98" i="21"/>
  <c r="CK98" i="21"/>
  <c r="CL98" i="21"/>
  <c r="D99" i="21"/>
  <c r="E99" i="21"/>
  <c r="F99" i="21"/>
  <c r="G99" i="2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AM99" i="21"/>
  <c r="AN99" i="21"/>
  <c r="AO99" i="21"/>
  <c r="AP99" i="21"/>
  <c r="AQ99" i="21"/>
  <c r="AR99" i="21"/>
  <c r="AS99" i="21"/>
  <c r="AT99" i="21"/>
  <c r="AU99" i="21"/>
  <c r="AV99" i="21"/>
  <c r="AW99" i="21"/>
  <c r="AX99" i="21"/>
  <c r="AY99" i="21"/>
  <c r="AZ99" i="21"/>
  <c r="BA99" i="21"/>
  <c r="BB99" i="21"/>
  <c r="BC99" i="21"/>
  <c r="BD99" i="21"/>
  <c r="BE99" i="21"/>
  <c r="BF99" i="21"/>
  <c r="BG99" i="21"/>
  <c r="BH99" i="21"/>
  <c r="BI99" i="21"/>
  <c r="BJ99" i="21"/>
  <c r="BK99" i="21"/>
  <c r="BL99" i="21"/>
  <c r="BM99" i="21"/>
  <c r="BN99" i="21"/>
  <c r="BO99" i="21"/>
  <c r="BP99" i="21"/>
  <c r="BQ99" i="21"/>
  <c r="BR99" i="21"/>
  <c r="BS99" i="21"/>
  <c r="BT99" i="21"/>
  <c r="BU99" i="21"/>
  <c r="BV99" i="21"/>
  <c r="BW99" i="21"/>
  <c r="BX99" i="21"/>
  <c r="BY99" i="21"/>
  <c r="BZ99" i="21"/>
  <c r="CA99" i="21"/>
  <c r="CB99" i="21"/>
  <c r="CC99" i="21"/>
  <c r="CD99" i="21"/>
  <c r="CE99" i="21"/>
  <c r="CF99" i="21"/>
  <c r="CG99" i="21"/>
  <c r="CH99" i="21"/>
  <c r="CI99" i="21"/>
  <c r="CJ99" i="21"/>
  <c r="CK99" i="21"/>
  <c r="CL99" i="21"/>
  <c r="D100" i="21"/>
  <c r="E100" i="21"/>
  <c r="F100" i="21"/>
  <c r="G100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AM100" i="21"/>
  <c r="AN100" i="21"/>
  <c r="AO100" i="21"/>
  <c r="AP100" i="21"/>
  <c r="AQ100" i="21"/>
  <c r="AR100" i="21"/>
  <c r="AS100" i="21"/>
  <c r="AT100" i="21"/>
  <c r="AU100" i="21"/>
  <c r="AV100" i="21"/>
  <c r="AW100" i="21"/>
  <c r="AX100" i="21"/>
  <c r="AY100" i="21"/>
  <c r="AZ100" i="21"/>
  <c r="BA100" i="21"/>
  <c r="BB100" i="21"/>
  <c r="BC100" i="21"/>
  <c r="BD100" i="21"/>
  <c r="BE100" i="21"/>
  <c r="BF100" i="21"/>
  <c r="BG100" i="21"/>
  <c r="BH100" i="21"/>
  <c r="BI100" i="21"/>
  <c r="BJ100" i="21"/>
  <c r="BK100" i="21"/>
  <c r="BL100" i="21"/>
  <c r="BM100" i="21"/>
  <c r="BN100" i="21"/>
  <c r="BO100" i="21"/>
  <c r="BP100" i="21"/>
  <c r="BQ100" i="21"/>
  <c r="BR100" i="21"/>
  <c r="BS100" i="21"/>
  <c r="BT100" i="21"/>
  <c r="BU100" i="21"/>
  <c r="BV100" i="21"/>
  <c r="BW100" i="21"/>
  <c r="BX100" i="21"/>
  <c r="BY100" i="21"/>
  <c r="BZ100" i="21"/>
  <c r="CA100" i="21"/>
  <c r="CB100" i="21"/>
  <c r="CC100" i="21"/>
  <c r="CD100" i="21"/>
  <c r="CE100" i="21"/>
  <c r="CF100" i="21"/>
  <c r="CG100" i="21"/>
  <c r="CH100" i="21"/>
  <c r="CI100" i="21"/>
  <c r="CJ100" i="21"/>
  <c r="CK100" i="21"/>
  <c r="CL100" i="21"/>
  <c r="D101" i="21"/>
  <c r="E101" i="21"/>
  <c r="F101" i="21"/>
  <c r="G101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AM101" i="21"/>
  <c r="AN101" i="21"/>
  <c r="AO101" i="21"/>
  <c r="AP101" i="21"/>
  <c r="AQ101" i="21"/>
  <c r="AR101" i="21"/>
  <c r="AS101" i="21"/>
  <c r="AT101" i="21"/>
  <c r="AU101" i="21"/>
  <c r="AV101" i="21"/>
  <c r="AW101" i="21"/>
  <c r="AX101" i="21"/>
  <c r="AY101" i="21"/>
  <c r="AZ101" i="21"/>
  <c r="BA101" i="21"/>
  <c r="BB101" i="21"/>
  <c r="BC101" i="21"/>
  <c r="BD101" i="21"/>
  <c r="BE101" i="21"/>
  <c r="BF101" i="21"/>
  <c r="BG101" i="21"/>
  <c r="BH101" i="21"/>
  <c r="BI101" i="21"/>
  <c r="BJ101" i="21"/>
  <c r="BK101" i="21"/>
  <c r="BL101" i="21"/>
  <c r="BM101" i="21"/>
  <c r="BN101" i="21"/>
  <c r="BO101" i="21"/>
  <c r="BP101" i="21"/>
  <c r="BQ101" i="21"/>
  <c r="BR101" i="21"/>
  <c r="BS101" i="21"/>
  <c r="BT101" i="21"/>
  <c r="BU101" i="21"/>
  <c r="BV101" i="21"/>
  <c r="BW101" i="21"/>
  <c r="BX101" i="21"/>
  <c r="BY101" i="21"/>
  <c r="BZ101" i="21"/>
  <c r="CA101" i="21"/>
  <c r="CB101" i="21"/>
  <c r="CC101" i="21"/>
  <c r="CD101" i="21"/>
  <c r="CE101" i="21"/>
  <c r="CF101" i="21"/>
  <c r="CG101" i="21"/>
  <c r="CH101" i="21"/>
  <c r="CI101" i="21"/>
  <c r="CJ101" i="21"/>
  <c r="CK101" i="21"/>
  <c r="CL101" i="21"/>
  <c r="D102" i="21"/>
  <c r="E102" i="21"/>
  <c r="F102" i="21"/>
  <c r="G102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AM102" i="21"/>
  <c r="AN102" i="21"/>
  <c r="AO102" i="21"/>
  <c r="AP102" i="21"/>
  <c r="AQ102" i="21"/>
  <c r="AR102" i="21"/>
  <c r="AS102" i="21"/>
  <c r="AT102" i="21"/>
  <c r="AU102" i="21"/>
  <c r="AV102" i="21"/>
  <c r="AW102" i="21"/>
  <c r="AX102" i="21"/>
  <c r="AY102" i="21"/>
  <c r="AZ102" i="21"/>
  <c r="BA102" i="21"/>
  <c r="BB102" i="21"/>
  <c r="BC102" i="21"/>
  <c r="BD102" i="21"/>
  <c r="BE102" i="21"/>
  <c r="BF102" i="21"/>
  <c r="BG102" i="21"/>
  <c r="BH102" i="21"/>
  <c r="BI102" i="21"/>
  <c r="BJ102" i="21"/>
  <c r="BK102" i="21"/>
  <c r="BL102" i="21"/>
  <c r="BM102" i="21"/>
  <c r="BN102" i="21"/>
  <c r="BO102" i="21"/>
  <c r="BP102" i="21"/>
  <c r="BQ102" i="21"/>
  <c r="BR102" i="21"/>
  <c r="BS102" i="21"/>
  <c r="BT102" i="21"/>
  <c r="BU102" i="21"/>
  <c r="BV102" i="21"/>
  <c r="BW102" i="21"/>
  <c r="BX102" i="21"/>
  <c r="BY102" i="21"/>
  <c r="BZ102" i="21"/>
  <c r="CA102" i="21"/>
  <c r="CB102" i="21"/>
  <c r="CC102" i="21"/>
  <c r="CD102" i="21"/>
  <c r="CE102" i="21"/>
  <c r="CF102" i="21"/>
  <c r="CG102" i="21"/>
  <c r="CH102" i="21"/>
  <c r="CI102" i="21"/>
  <c r="CJ102" i="21"/>
  <c r="CK102" i="21"/>
  <c r="CL102" i="21"/>
  <c r="D103" i="21"/>
  <c r="E103" i="21"/>
  <c r="F103" i="21"/>
  <c r="G103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AM103" i="21"/>
  <c r="AN103" i="21"/>
  <c r="AO103" i="21"/>
  <c r="AP103" i="21"/>
  <c r="AQ103" i="21"/>
  <c r="AR103" i="21"/>
  <c r="AS103" i="21"/>
  <c r="AT103" i="21"/>
  <c r="AU103" i="21"/>
  <c r="AV103" i="21"/>
  <c r="AW103" i="21"/>
  <c r="AX103" i="21"/>
  <c r="AY103" i="21"/>
  <c r="AZ103" i="21"/>
  <c r="BA103" i="21"/>
  <c r="BB103" i="21"/>
  <c r="BC103" i="21"/>
  <c r="BD103" i="21"/>
  <c r="BE103" i="21"/>
  <c r="BF103" i="21"/>
  <c r="BG103" i="21"/>
  <c r="BH103" i="21"/>
  <c r="BI103" i="21"/>
  <c r="BJ103" i="21"/>
  <c r="BK103" i="21"/>
  <c r="BL103" i="21"/>
  <c r="BM103" i="21"/>
  <c r="BN103" i="21"/>
  <c r="BO103" i="21"/>
  <c r="BP103" i="21"/>
  <c r="BQ103" i="21"/>
  <c r="BR103" i="21"/>
  <c r="BS103" i="21"/>
  <c r="BT103" i="21"/>
  <c r="BU103" i="21"/>
  <c r="BV103" i="21"/>
  <c r="BW103" i="21"/>
  <c r="BX103" i="21"/>
  <c r="BY103" i="21"/>
  <c r="BZ103" i="21"/>
  <c r="CA103" i="21"/>
  <c r="CB103" i="21"/>
  <c r="CC103" i="21"/>
  <c r="CD103" i="21"/>
  <c r="CE103" i="21"/>
  <c r="CF103" i="21"/>
  <c r="CG103" i="21"/>
  <c r="CH103" i="21"/>
  <c r="CI103" i="21"/>
  <c r="CJ103" i="21"/>
  <c r="CK103" i="21"/>
  <c r="CL103" i="21"/>
  <c r="D104" i="21"/>
  <c r="E104" i="21"/>
  <c r="F104" i="21"/>
  <c r="G104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AM104" i="21"/>
  <c r="AN104" i="21"/>
  <c r="AO104" i="21"/>
  <c r="AP104" i="21"/>
  <c r="AQ104" i="21"/>
  <c r="AR104" i="21"/>
  <c r="AS104" i="21"/>
  <c r="AT104" i="21"/>
  <c r="AU104" i="21"/>
  <c r="AV104" i="21"/>
  <c r="AW104" i="21"/>
  <c r="AX104" i="21"/>
  <c r="AY104" i="21"/>
  <c r="AZ104" i="21"/>
  <c r="BA104" i="21"/>
  <c r="BB104" i="21"/>
  <c r="BC104" i="21"/>
  <c r="BD104" i="21"/>
  <c r="BE104" i="21"/>
  <c r="BF104" i="21"/>
  <c r="BG104" i="21"/>
  <c r="BH104" i="21"/>
  <c r="BI104" i="21"/>
  <c r="BJ104" i="21"/>
  <c r="BK104" i="21"/>
  <c r="BL104" i="21"/>
  <c r="BM104" i="21"/>
  <c r="BN104" i="21"/>
  <c r="BO104" i="21"/>
  <c r="BP104" i="21"/>
  <c r="BQ104" i="21"/>
  <c r="BR104" i="21"/>
  <c r="BS104" i="21"/>
  <c r="BT104" i="21"/>
  <c r="BU104" i="21"/>
  <c r="BV104" i="21"/>
  <c r="BW104" i="21"/>
  <c r="BX104" i="21"/>
  <c r="BY104" i="21"/>
  <c r="BZ104" i="21"/>
  <c r="CA104" i="21"/>
  <c r="CB104" i="21"/>
  <c r="CC104" i="21"/>
  <c r="CD104" i="21"/>
  <c r="CE104" i="21"/>
  <c r="CF104" i="21"/>
  <c r="CG104" i="21"/>
  <c r="CH104" i="21"/>
  <c r="CI104" i="21"/>
  <c r="CJ104" i="21"/>
  <c r="CK104" i="21"/>
  <c r="CL104" i="21"/>
  <c r="C91" i="21"/>
  <c r="C92" i="21"/>
  <c r="C93" i="21"/>
  <c r="C95" i="21"/>
  <c r="C96" i="21"/>
  <c r="C97" i="21"/>
  <c r="C98" i="21"/>
  <c r="C99" i="21"/>
  <c r="C100" i="21"/>
  <c r="C101" i="21"/>
  <c r="C103" i="21"/>
  <c r="C104" i="21"/>
  <c r="C90" i="21"/>
  <c r="P77" i="21"/>
  <c r="Q77" i="21"/>
  <c r="R77" i="21"/>
  <c r="S77" i="21"/>
  <c r="T77" i="21"/>
  <c r="U77" i="21"/>
  <c r="V77" i="21"/>
  <c r="W77" i="21"/>
  <c r="X77" i="21"/>
  <c r="Y77" i="21"/>
  <c r="Z77" i="21"/>
  <c r="AA77" i="21"/>
  <c r="AB77" i="21"/>
  <c r="AC77" i="21"/>
  <c r="AD77" i="21"/>
  <c r="AE77" i="21"/>
  <c r="AF77" i="21"/>
  <c r="AG77" i="21"/>
  <c r="AH77" i="21"/>
  <c r="AI77" i="21"/>
  <c r="AJ77" i="21"/>
  <c r="AK77" i="21"/>
  <c r="AL77" i="21"/>
  <c r="AM77" i="21"/>
  <c r="AN77" i="21"/>
  <c r="AO77" i="21"/>
  <c r="AP77" i="21"/>
  <c r="AQ77" i="21"/>
  <c r="AR77" i="21"/>
  <c r="AS77" i="21"/>
  <c r="AT77" i="21"/>
  <c r="AU77" i="21"/>
  <c r="AV77" i="21"/>
  <c r="AW77" i="21"/>
  <c r="AX77" i="21"/>
  <c r="AY77" i="21"/>
  <c r="AZ77" i="21"/>
  <c r="BA77" i="21"/>
  <c r="BB77" i="21"/>
  <c r="BC77" i="21"/>
  <c r="BD77" i="21"/>
  <c r="BE77" i="21"/>
  <c r="BF77" i="21"/>
  <c r="BG77" i="21"/>
  <c r="BH77" i="21"/>
  <c r="BI77" i="21"/>
  <c r="BJ77" i="21"/>
  <c r="BK77" i="21"/>
  <c r="BL77" i="21"/>
  <c r="BM77" i="21"/>
  <c r="BN77" i="21"/>
  <c r="BO77" i="21"/>
  <c r="BP77" i="21"/>
  <c r="BQ77" i="21"/>
  <c r="BR77" i="21"/>
  <c r="BS77" i="21"/>
  <c r="BT77" i="21"/>
  <c r="BU77" i="21"/>
  <c r="BV77" i="21"/>
  <c r="BW77" i="21"/>
  <c r="BX77" i="21"/>
  <c r="BY77" i="21"/>
  <c r="BZ77" i="21"/>
  <c r="CA77" i="21"/>
  <c r="CB77" i="21"/>
  <c r="CC77" i="21"/>
  <c r="CD77" i="21"/>
  <c r="CE77" i="21"/>
  <c r="CF77" i="21"/>
  <c r="CH77" i="21"/>
  <c r="CI77" i="21"/>
  <c r="CJ77" i="21"/>
  <c r="CK77" i="21"/>
  <c r="CL77" i="21"/>
  <c r="P78" i="21"/>
  <c r="Q78" i="21"/>
  <c r="R78" i="21"/>
  <c r="S78" i="21"/>
  <c r="T78" i="21"/>
  <c r="U78" i="21"/>
  <c r="V78" i="21"/>
  <c r="W78" i="21"/>
  <c r="X78" i="21"/>
  <c r="Y78" i="21"/>
  <c r="Z78" i="21"/>
  <c r="AA78" i="21"/>
  <c r="AB78" i="21"/>
  <c r="AC78" i="21"/>
  <c r="AD78" i="21"/>
  <c r="AE78" i="21"/>
  <c r="AF78" i="21"/>
  <c r="AG78" i="21"/>
  <c r="AH78" i="21"/>
  <c r="AI78" i="21"/>
  <c r="AJ78" i="21"/>
  <c r="AK78" i="21"/>
  <c r="AL78" i="21"/>
  <c r="AM78" i="21"/>
  <c r="AN78" i="21"/>
  <c r="AO78" i="21"/>
  <c r="AP78" i="21"/>
  <c r="AQ78" i="21"/>
  <c r="AR78" i="21"/>
  <c r="AS78" i="21"/>
  <c r="AT78" i="21"/>
  <c r="AU78" i="21"/>
  <c r="AV78" i="21"/>
  <c r="AW78" i="21"/>
  <c r="AX78" i="21"/>
  <c r="AY78" i="21"/>
  <c r="AZ78" i="21"/>
  <c r="BA78" i="21"/>
  <c r="BB78" i="21"/>
  <c r="BC78" i="21"/>
  <c r="BD78" i="21"/>
  <c r="BE78" i="21"/>
  <c r="BF78" i="21"/>
  <c r="BG78" i="21"/>
  <c r="BH78" i="21"/>
  <c r="BI78" i="21"/>
  <c r="BJ78" i="21"/>
  <c r="BK78" i="21"/>
  <c r="BL78" i="21"/>
  <c r="BM78" i="21"/>
  <c r="BN78" i="21"/>
  <c r="BO78" i="21"/>
  <c r="BP78" i="21"/>
  <c r="BQ78" i="21"/>
  <c r="BR78" i="21"/>
  <c r="BS78" i="21"/>
  <c r="BT78" i="21"/>
  <c r="BU78" i="21"/>
  <c r="BV78" i="21"/>
  <c r="BW78" i="21"/>
  <c r="BX78" i="21"/>
  <c r="BY78" i="21"/>
  <c r="BZ78" i="21"/>
  <c r="CA78" i="21"/>
  <c r="CB78" i="21"/>
  <c r="CC78" i="21"/>
  <c r="CD78" i="21"/>
  <c r="CE78" i="21"/>
  <c r="CF78" i="21"/>
  <c r="CG78" i="21"/>
  <c r="CH78" i="21"/>
  <c r="CI78" i="21"/>
  <c r="CJ78" i="21"/>
  <c r="CK78" i="21"/>
  <c r="CL78" i="21"/>
  <c r="P79" i="21"/>
  <c r="Q79" i="21"/>
  <c r="R79" i="21"/>
  <c r="S79" i="21"/>
  <c r="T79" i="21"/>
  <c r="U79" i="21"/>
  <c r="V79" i="21"/>
  <c r="W79" i="21"/>
  <c r="X79" i="21"/>
  <c r="Y79" i="21"/>
  <c r="Z79" i="21"/>
  <c r="AA79" i="21"/>
  <c r="AB79" i="21"/>
  <c r="AC79" i="21"/>
  <c r="AD79" i="21"/>
  <c r="AE79" i="21"/>
  <c r="AF79" i="21"/>
  <c r="AG79" i="21"/>
  <c r="AH79" i="21"/>
  <c r="AI79" i="21"/>
  <c r="AJ79" i="21"/>
  <c r="AK79" i="21"/>
  <c r="AL79" i="21"/>
  <c r="AM79" i="21"/>
  <c r="AN79" i="21"/>
  <c r="AO79" i="21"/>
  <c r="AP79" i="21"/>
  <c r="AQ79" i="21"/>
  <c r="AR79" i="21"/>
  <c r="AS79" i="21"/>
  <c r="AT79" i="21"/>
  <c r="AU79" i="21"/>
  <c r="AV79" i="21"/>
  <c r="AW79" i="21"/>
  <c r="AX79" i="21"/>
  <c r="AY79" i="21"/>
  <c r="AZ79" i="21"/>
  <c r="BA79" i="21"/>
  <c r="BB79" i="21"/>
  <c r="BC79" i="21"/>
  <c r="BD79" i="21"/>
  <c r="BE79" i="21"/>
  <c r="BF79" i="21"/>
  <c r="BG79" i="21"/>
  <c r="BH79" i="21"/>
  <c r="BI79" i="21"/>
  <c r="BJ79" i="21"/>
  <c r="BK79" i="21"/>
  <c r="BL79" i="21"/>
  <c r="BM79" i="21"/>
  <c r="BN79" i="21"/>
  <c r="BO79" i="21"/>
  <c r="BP79" i="21"/>
  <c r="BQ79" i="21"/>
  <c r="BR79" i="21"/>
  <c r="BS79" i="21"/>
  <c r="BT79" i="21"/>
  <c r="BU79" i="21"/>
  <c r="BV79" i="21"/>
  <c r="BW79" i="21"/>
  <c r="BX79" i="21"/>
  <c r="BY79" i="21"/>
  <c r="BZ79" i="21"/>
  <c r="CA79" i="21"/>
  <c r="CB79" i="21"/>
  <c r="CC79" i="21"/>
  <c r="CD79" i="21"/>
  <c r="CE79" i="21"/>
  <c r="CF79" i="21"/>
  <c r="CG79" i="21"/>
  <c r="CH79" i="21"/>
  <c r="CI79" i="21"/>
  <c r="CJ79" i="21"/>
  <c r="CK79" i="21"/>
  <c r="CL79" i="21"/>
  <c r="P80" i="21"/>
  <c r="Q80" i="21"/>
  <c r="R80" i="21"/>
  <c r="S80" i="21"/>
  <c r="T80" i="21"/>
  <c r="U80" i="21"/>
  <c r="V80" i="21"/>
  <c r="W80" i="21"/>
  <c r="X80" i="21"/>
  <c r="Y80" i="21"/>
  <c r="Z80" i="21"/>
  <c r="AA80" i="21"/>
  <c r="AB80" i="21"/>
  <c r="AC80" i="21"/>
  <c r="AD80" i="21"/>
  <c r="AE80" i="21"/>
  <c r="AF80" i="21"/>
  <c r="AG80" i="21"/>
  <c r="AH80" i="21"/>
  <c r="AI80" i="21"/>
  <c r="AJ80" i="21"/>
  <c r="AK80" i="21"/>
  <c r="AL80" i="21"/>
  <c r="AM80" i="21"/>
  <c r="AN80" i="21"/>
  <c r="AO80" i="21"/>
  <c r="AP80" i="21"/>
  <c r="AQ80" i="21"/>
  <c r="AR80" i="21"/>
  <c r="AS80" i="21"/>
  <c r="AT80" i="21"/>
  <c r="AU80" i="21"/>
  <c r="AV80" i="21"/>
  <c r="AW80" i="21"/>
  <c r="AX80" i="21"/>
  <c r="AY80" i="21"/>
  <c r="AZ80" i="21"/>
  <c r="BA80" i="21"/>
  <c r="BB80" i="21"/>
  <c r="BC80" i="21"/>
  <c r="BD80" i="21"/>
  <c r="BE80" i="21"/>
  <c r="BF80" i="21"/>
  <c r="BG80" i="21"/>
  <c r="BH80" i="21"/>
  <c r="BI80" i="21"/>
  <c r="BJ80" i="21"/>
  <c r="BK80" i="21"/>
  <c r="BL80" i="21"/>
  <c r="BM80" i="21"/>
  <c r="BN80" i="21"/>
  <c r="BO80" i="21"/>
  <c r="BP80" i="21"/>
  <c r="BQ80" i="21"/>
  <c r="BR80" i="21"/>
  <c r="BS80" i="21"/>
  <c r="BT80" i="21"/>
  <c r="BU80" i="21"/>
  <c r="BV80" i="21"/>
  <c r="BW80" i="21"/>
  <c r="BX80" i="21"/>
  <c r="BY80" i="21"/>
  <c r="BZ80" i="21"/>
  <c r="CA80" i="21"/>
  <c r="CB80" i="21"/>
  <c r="CC80" i="21"/>
  <c r="CD80" i="21"/>
  <c r="CE80" i="21"/>
  <c r="CF80" i="21"/>
  <c r="CG80" i="21"/>
  <c r="CH80" i="21"/>
  <c r="CI80" i="21"/>
  <c r="CJ80" i="21"/>
  <c r="CK80" i="21"/>
  <c r="CL80" i="21"/>
  <c r="P81" i="21"/>
  <c r="Q81" i="21"/>
  <c r="R81" i="21"/>
  <c r="S81" i="21"/>
  <c r="T81" i="21"/>
  <c r="U81" i="21"/>
  <c r="V81" i="21"/>
  <c r="W81" i="21"/>
  <c r="X81" i="21"/>
  <c r="Y81" i="21"/>
  <c r="Z81" i="21"/>
  <c r="AA81" i="21"/>
  <c r="AB81" i="21"/>
  <c r="AC81" i="21"/>
  <c r="AD81" i="21"/>
  <c r="AE81" i="21"/>
  <c r="AF81" i="21"/>
  <c r="AG81" i="21"/>
  <c r="AH81" i="21"/>
  <c r="AI81" i="21"/>
  <c r="AJ81" i="21"/>
  <c r="AK81" i="21"/>
  <c r="AL81" i="21"/>
  <c r="AM81" i="21"/>
  <c r="AN81" i="21"/>
  <c r="AO81" i="21"/>
  <c r="AP81" i="21"/>
  <c r="AQ81" i="21"/>
  <c r="AR81" i="21"/>
  <c r="AS81" i="21"/>
  <c r="AT81" i="21"/>
  <c r="AU81" i="21"/>
  <c r="AV81" i="21"/>
  <c r="AW81" i="21"/>
  <c r="AX81" i="21"/>
  <c r="AY81" i="21"/>
  <c r="AZ81" i="21"/>
  <c r="BA81" i="21"/>
  <c r="BB81" i="21"/>
  <c r="BC81" i="21"/>
  <c r="BD81" i="21"/>
  <c r="BE81" i="21"/>
  <c r="BF81" i="21"/>
  <c r="BG81" i="21"/>
  <c r="BH81" i="21"/>
  <c r="BI81" i="21"/>
  <c r="BJ81" i="21"/>
  <c r="BK81" i="21"/>
  <c r="BL81" i="21"/>
  <c r="BM81" i="21"/>
  <c r="BN81" i="21"/>
  <c r="BO81" i="21"/>
  <c r="BP81" i="21"/>
  <c r="BQ81" i="21"/>
  <c r="BR81" i="21"/>
  <c r="BS81" i="21"/>
  <c r="BT81" i="21"/>
  <c r="BU81" i="21"/>
  <c r="BV81" i="21"/>
  <c r="BW81" i="21"/>
  <c r="BX81" i="21"/>
  <c r="BY81" i="21"/>
  <c r="BZ81" i="21"/>
  <c r="CA81" i="21"/>
  <c r="CB81" i="21"/>
  <c r="CC81" i="21"/>
  <c r="CD81" i="21"/>
  <c r="CE81" i="21"/>
  <c r="CF81" i="21"/>
  <c r="CG81" i="21"/>
  <c r="CH81" i="21"/>
  <c r="CI81" i="21"/>
  <c r="CJ81" i="21"/>
  <c r="CK81" i="21"/>
  <c r="CL81" i="21"/>
  <c r="P82" i="21"/>
  <c r="Q82" i="21"/>
  <c r="R82" i="21"/>
  <c r="S82" i="21"/>
  <c r="T82" i="21"/>
  <c r="U82" i="21"/>
  <c r="V82" i="21"/>
  <c r="W82" i="21"/>
  <c r="X82" i="21"/>
  <c r="Y82" i="21"/>
  <c r="Z82" i="21"/>
  <c r="AA82" i="21"/>
  <c r="AB82" i="21"/>
  <c r="AC82" i="21"/>
  <c r="AD82" i="21"/>
  <c r="AE82" i="21"/>
  <c r="AF82" i="21"/>
  <c r="AG82" i="21"/>
  <c r="AH82" i="21"/>
  <c r="AI82" i="21"/>
  <c r="AJ82" i="21"/>
  <c r="AK82" i="21"/>
  <c r="AL82" i="21"/>
  <c r="AM82" i="21"/>
  <c r="AN82" i="21"/>
  <c r="AO82" i="21"/>
  <c r="AP82" i="21"/>
  <c r="AQ82" i="21"/>
  <c r="AR82" i="21"/>
  <c r="AS82" i="21"/>
  <c r="AT82" i="21"/>
  <c r="AU82" i="21"/>
  <c r="AV82" i="21"/>
  <c r="AW82" i="21"/>
  <c r="AX82" i="21"/>
  <c r="AY82" i="21"/>
  <c r="AZ82" i="21"/>
  <c r="BA82" i="21"/>
  <c r="BB82" i="21"/>
  <c r="BC82" i="21"/>
  <c r="BD82" i="21"/>
  <c r="BE82" i="21"/>
  <c r="BF82" i="21"/>
  <c r="BG82" i="21"/>
  <c r="BH82" i="21"/>
  <c r="BI82" i="21"/>
  <c r="BJ82" i="21"/>
  <c r="BK82" i="21"/>
  <c r="BL82" i="21"/>
  <c r="BM82" i="21"/>
  <c r="BN82" i="21"/>
  <c r="BO82" i="21"/>
  <c r="BP82" i="21"/>
  <c r="BQ82" i="21"/>
  <c r="BR82" i="21"/>
  <c r="BS82" i="21"/>
  <c r="BT82" i="21"/>
  <c r="BU82" i="21"/>
  <c r="BV82" i="21"/>
  <c r="BW82" i="21"/>
  <c r="BX82" i="21"/>
  <c r="BY82" i="21"/>
  <c r="BZ82" i="21"/>
  <c r="CA82" i="21"/>
  <c r="CB82" i="21"/>
  <c r="CC82" i="21"/>
  <c r="CD82" i="21"/>
  <c r="CE82" i="21"/>
  <c r="CF82" i="21"/>
  <c r="CG82" i="21"/>
  <c r="CH82" i="21"/>
  <c r="CI82" i="21"/>
  <c r="CJ82" i="21"/>
  <c r="CK82" i="21"/>
  <c r="CL82" i="21"/>
  <c r="P83" i="21"/>
  <c r="Q83" i="21"/>
  <c r="R83" i="21"/>
  <c r="S83" i="21"/>
  <c r="T83" i="21"/>
  <c r="U83" i="21"/>
  <c r="V83" i="21"/>
  <c r="W83" i="21"/>
  <c r="X83" i="21"/>
  <c r="Y83" i="21"/>
  <c r="Z83" i="21"/>
  <c r="AA83" i="21"/>
  <c r="AB83" i="21"/>
  <c r="AC83" i="21"/>
  <c r="AD83" i="21"/>
  <c r="AE83" i="21"/>
  <c r="AF83" i="21"/>
  <c r="AG83" i="21"/>
  <c r="AH83" i="21"/>
  <c r="AI83" i="21"/>
  <c r="AJ83" i="21"/>
  <c r="AK83" i="21"/>
  <c r="AL83" i="21"/>
  <c r="AM83" i="21"/>
  <c r="AN83" i="21"/>
  <c r="AO83" i="21"/>
  <c r="AP83" i="21"/>
  <c r="AQ83" i="21"/>
  <c r="AR83" i="21"/>
  <c r="AS83" i="21"/>
  <c r="AT83" i="21"/>
  <c r="AU83" i="21"/>
  <c r="AV83" i="21"/>
  <c r="AW83" i="21"/>
  <c r="AX83" i="21"/>
  <c r="AY83" i="21"/>
  <c r="AZ83" i="21"/>
  <c r="BA83" i="21"/>
  <c r="BB83" i="21"/>
  <c r="BC83" i="21"/>
  <c r="BD83" i="21"/>
  <c r="BE83" i="21"/>
  <c r="BF83" i="21"/>
  <c r="BG83" i="21"/>
  <c r="BH83" i="21"/>
  <c r="BI83" i="21"/>
  <c r="BJ83" i="21"/>
  <c r="BK83" i="21"/>
  <c r="BL83" i="21"/>
  <c r="BM83" i="21"/>
  <c r="BN83" i="21"/>
  <c r="BO83" i="21"/>
  <c r="BP83" i="21"/>
  <c r="BQ83" i="21"/>
  <c r="BR83" i="21"/>
  <c r="BS83" i="21"/>
  <c r="BT83" i="21"/>
  <c r="BU83" i="21"/>
  <c r="BV83" i="21"/>
  <c r="BW83" i="21"/>
  <c r="BX83" i="21"/>
  <c r="BY83" i="21"/>
  <c r="BZ83" i="21"/>
  <c r="CA83" i="21"/>
  <c r="CB83" i="21"/>
  <c r="CC83" i="21"/>
  <c r="CD83" i="21"/>
  <c r="CE83" i="21"/>
  <c r="CF83" i="21"/>
  <c r="CG83" i="21"/>
  <c r="CH83" i="21"/>
  <c r="CI83" i="21"/>
  <c r="CJ83" i="21"/>
  <c r="CK83" i="21"/>
  <c r="CL83" i="21"/>
  <c r="P84" i="21"/>
  <c r="Q84" i="21"/>
  <c r="R84" i="21"/>
  <c r="S84" i="21"/>
  <c r="T84" i="21"/>
  <c r="U84" i="21"/>
  <c r="V84" i="21"/>
  <c r="W84" i="21"/>
  <c r="X84" i="21"/>
  <c r="Y84" i="21"/>
  <c r="Z84" i="21"/>
  <c r="AA84" i="21"/>
  <c r="AB84" i="21"/>
  <c r="AC84" i="21"/>
  <c r="AD84" i="21"/>
  <c r="AE84" i="21"/>
  <c r="AF84" i="21"/>
  <c r="AG84" i="21"/>
  <c r="AH84" i="21"/>
  <c r="AI84" i="21"/>
  <c r="AJ84" i="21"/>
  <c r="AK84" i="21"/>
  <c r="AL84" i="21"/>
  <c r="AM84" i="21"/>
  <c r="AN84" i="21"/>
  <c r="AO84" i="21"/>
  <c r="AP84" i="21"/>
  <c r="AQ84" i="21"/>
  <c r="AR84" i="21"/>
  <c r="AS84" i="21"/>
  <c r="AT84" i="21"/>
  <c r="AU84" i="21"/>
  <c r="AV84" i="21"/>
  <c r="AW84" i="21"/>
  <c r="AX84" i="21"/>
  <c r="AY84" i="21"/>
  <c r="AZ84" i="21"/>
  <c r="BA84" i="21"/>
  <c r="BB84" i="21"/>
  <c r="BC84" i="21"/>
  <c r="BD84" i="21"/>
  <c r="BE84" i="21"/>
  <c r="BF84" i="21"/>
  <c r="BG84" i="21"/>
  <c r="BH84" i="21"/>
  <c r="BI84" i="21"/>
  <c r="BJ84" i="21"/>
  <c r="BK84" i="21"/>
  <c r="BL84" i="21"/>
  <c r="BM84" i="21"/>
  <c r="BN84" i="21"/>
  <c r="BO84" i="21"/>
  <c r="BP84" i="21"/>
  <c r="BQ84" i="21"/>
  <c r="BR84" i="21"/>
  <c r="BS84" i="21"/>
  <c r="BT84" i="21"/>
  <c r="BU84" i="21"/>
  <c r="BV84" i="21"/>
  <c r="BW84" i="21"/>
  <c r="BX84" i="21"/>
  <c r="BY84" i="21"/>
  <c r="BZ84" i="21"/>
  <c r="CA84" i="21"/>
  <c r="CB84" i="21"/>
  <c r="CC84" i="21"/>
  <c r="CD84" i="21"/>
  <c r="CE84" i="21"/>
  <c r="CF84" i="21"/>
  <c r="CG84" i="21"/>
  <c r="CH84" i="21"/>
  <c r="CI84" i="21"/>
  <c r="CJ84" i="21"/>
  <c r="CK84" i="21"/>
  <c r="CL84" i="21"/>
  <c r="P85" i="21"/>
  <c r="Q85" i="21"/>
  <c r="R85" i="21"/>
  <c r="S85" i="21"/>
  <c r="T85" i="21"/>
  <c r="U85" i="21"/>
  <c r="V85" i="21"/>
  <c r="W85" i="21"/>
  <c r="X85" i="21"/>
  <c r="Y85" i="21"/>
  <c r="Z85" i="21"/>
  <c r="AA85" i="21"/>
  <c r="AB85" i="21"/>
  <c r="AC85" i="21"/>
  <c r="AD85" i="21"/>
  <c r="AE85" i="21"/>
  <c r="AF85" i="21"/>
  <c r="AG85" i="21"/>
  <c r="AH85" i="21"/>
  <c r="AI85" i="21"/>
  <c r="AJ85" i="21"/>
  <c r="AK85" i="21"/>
  <c r="AL85" i="21"/>
  <c r="AM85" i="21"/>
  <c r="AN85" i="21"/>
  <c r="AO85" i="21"/>
  <c r="AP85" i="21"/>
  <c r="AQ85" i="21"/>
  <c r="AR85" i="21"/>
  <c r="AS85" i="21"/>
  <c r="AT85" i="21"/>
  <c r="AU85" i="21"/>
  <c r="AV85" i="21"/>
  <c r="AW85" i="21"/>
  <c r="AX85" i="21"/>
  <c r="AY85" i="21"/>
  <c r="AZ85" i="21"/>
  <c r="BA85" i="21"/>
  <c r="BB85" i="21"/>
  <c r="BC85" i="21"/>
  <c r="BD85" i="21"/>
  <c r="BE85" i="21"/>
  <c r="BF85" i="21"/>
  <c r="BG85" i="21"/>
  <c r="BH85" i="21"/>
  <c r="BI85" i="21"/>
  <c r="BJ85" i="21"/>
  <c r="BK85" i="21"/>
  <c r="BL85" i="21"/>
  <c r="BM85" i="21"/>
  <c r="BN85" i="21"/>
  <c r="BO85" i="21"/>
  <c r="BP85" i="21"/>
  <c r="BQ85" i="21"/>
  <c r="BR85" i="21"/>
  <c r="BS85" i="21"/>
  <c r="BT85" i="21"/>
  <c r="BU85" i="21"/>
  <c r="BV85" i="21"/>
  <c r="BW85" i="21"/>
  <c r="BX85" i="21"/>
  <c r="BY85" i="21"/>
  <c r="BZ85" i="21"/>
  <c r="CA85" i="21"/>
  <c r="CB85" i="21"/>
  <c r="CC85" i="21"/>
  <c r="CD85" i="21"/>
  <c r="CE85" i="21"/>
  <c r="CF85" i="21"/>
  <c r="CG85" i="21"/>
  <c r="CH85" i="21"/>
  <c r="CI85" i="21"/>
  <c r="CJ85" i="21"/>
  <c r="CK85" i="21"/>
  <c r="CL85" i="21"/>
  <c r="P86" i="21"/>
  <c r="Q86" i="21"/>
  <c r="R86" i="21"/>
  <c r="S86" i="21"/>
  <c r="T86" i="21"/>
  <c r="U86" i="21"/>
  <c r="V86" i="21"/>
  <c r="W86" i="21"/>
  <c r="X86" i="21"/>
  <c r="Y86" i="21"/>
  <c r="Z86" i="21"/>
  <c r="AA86" i="21"/>
  <c r="AB86" i="21"/>
  <c r="AC86" i="21"/>
  <c r="AD86" i="21"/>
  <c r="AE86" i="21"/>
  <c r="AF86" i="21"/>
  <c r="AG86" i="21"/>
  <c r="AH86" i="21"/>
  <c r="AI86" i="21"/>
  <c r="AJ86" i="21"/>
  <c r="AK86" i="21"/>
  <c r="AL86" i="21"/>
  <c r="AM86" i="21"/>
  <c r="AN86" i="21"/>
  <c r="AO86" i="21"/>
  <c r="AP86" i="21"/>
  <c r="AQ86" i="21"/>
  <c r="AR86" i="21"/>
  <c r="AS86" i="21"/>
  <c r="AT86" i="21"/>
  <c r="AU86" i="21"/>
  <c r="AV86" i="21"/>
  <c r="AW86" i="21"/>
  <c r="AX86" i="21"/>
  <c r="AY86" i="21"/>
  <c r="AZ86" i="21"/>
  <c r="BA86" i="21"/>
  <c r="BB86" i="21"/>
  <c r="BC86" i="21"/>
  <c r="BD86" i="21"/>
  <c r="BE86" i="21"/>
  <c r="BF86" i="21"/>
  <c r="BG86" i="21"/>
  <c r="BH86" i="21"/>
  <c r="BI86" i="21"/>
  <c r="BJ86" i="21"/>
  <c r="BK86" i="21"/>
  <c r="BL86" i="21"/>
  <c r="BM86" i="21"/>
  <c r="BN86" i="21"/>
  <c r="BO86" i="21"/>
  <c r="BP86" i="21"/>
  <c r="BQ86" i="21"/>
  <c r="BR86" i="21"/>
  <c r="BS86" i="21"/>
  <c r="BT86" i="21"/>
  <c r="BU86" i="21"/>
  <c r="BV86" i="21"/>
  <c r="BW86" i="21"/>
  <c r="BX86" i="21"/>
  <c r="BY86" i="21"/>
  <c r="BZ86" i="21"/>
  <c r="CA86" i="21"/>
  <c r="CB86" i="21"/>
  <c r="CC86" i="21"/>
  <c r="CD86" i="21"/>
  <c r="CE86" i="21"/>
  <c r="CF86" i="21"/>
  <c r="CG86" i="21"/>
  <c r="CH86" i="21"/>
  <c r="CI86" i="21"/>
  <c r="CJ86" i="21"/>
  <c r="CK86" i="21"/>
  <c r="CL86" i="21"/>
  <c r="P87" i="21"/>
  <c r="Q87" i="21"/>
  <c r="R87" i="21"/>
  <c r="S87" i="21"/>
  <c r="T87" i="21"/>
  <c r="U87" i="21"/>
  <c r="V87" i="21"/>
  <c r="W87" i="21"/>
  <c r="X87" i="21"/>
  <c r="Y87" i="21"/>
  <c r="Z87" i="21"/>
  <c r="AA87" i="21"/>
  <c r="AB87" i="21"/>
  <c r="AC87" i="21"/>
  <c r="AD87" i="21"/>
  <c r="AE87" i="21"/>
  <c r="AF87" i="21"/>
  <c r="AG87" i="21"/>
  <c r="AH87" i="21"/>
  <c r="AI87" i="21"/>
  <c r="AJ87" i="21"/>
  <c r="AK87" i="21"/>
  <c r="AL87" i="21"/>
  <c r="AM87" i="21"/>
  <c r="AN87" i="21"/>
  <c r="AO87" i="21"/>
  <c r="AP87" i="21"/>
  <c r="AQ87" i="21"/>
  <c r="AR87" i="21"/>
  <c r="AS87" i="21"/>
  <c r="AT87" i="21"/>
  <c r="AU87" i="21"/>
  <c r="AV87" i="21"/>
  <c r="AW87" i="21"/>
  <c r="AX87" i="21"/>
  <c r="AY87" i="21"/>
  <c r="AZ87" i="21"/>
  <c r="BA87" i="21"/>
  <c r="BB87" i="21"/>
  <c r="BC87" i="21"/>
  <c r="BD87" i="21"/>
  <c r="BE87" i="21"/>
  <c r="BF87" i="21"/>
  <c r="BG87" i="21"/>
  <c r="BH87" i="21"/>
  <c r="BI87" i="21"/>
  <c r="BJ87" i="21"/>
  <c r="BK87" i="21"/>
  <c r="BL87" i="21"/>
  <c r="BM87" i="21"/>
  <c r="BN87" i="21"/>
  <c r="BO87" i="21"/>
  <c r="BP87" i="21"/>
  <c r="BQ87" i="21"/>
  <c r="BR87" i="21"/>
  <c r="BS87" i="21"/>
  <c r="BT87" i="21"/>
  <c r="BU87" i="21"/>
  <c r="BV87" i="21"/>
  <c r="BW87" i="21"/>
  <c r="BX87" i="21"/>
  <c r="BY87" i="21"/>
  <c r="BZ87" i="21"/>
  <c r="CA87" i="21"/>
  <c r="CB87" i="21"/>
  <c r="CC87" i="21"/>
  <c r="CD87" i="21"/>
  <c r="CE87" i="21"/>
  <c r="CF87" i="21"/>
  <c r="CG87" i="21"/>
  <c r="CH87" i="21"/>
  <c r="CI87" i="21"/>
  <c r="CJ87" i="21"/>
  <c r="CK87" i="21"/>
  <c r="CL87" i="21"/>
  <c r="P88" i="21"/>
  <c r="Q88" i="21"/>
  <c r="R88" i="21"/>
  <c r="S88" i="21"/>
  <c r="T88" i="21"/>
  <c r="U88" i="21"/>
  <c r="V88" i="21"/>
  <c r="W88" i="21"/>
  <c r="X88" i="21"/>
  <c r="Y88" i="21"/>
  <c r="Z88" i="21"/>
  <c r="AA88" i="21"/>
  <c r="AB88" i="21"/>
  <c r="AC88" i="21"/>
  <c r="AD88" i="21"/>
  <c r="AE88" i="21"/>
  <c r="AF88" i="21"/>
  <c r="AG88" i="21"/>
  <c r="AH88" i="21"/>
  <c r="AI88" i="21"/>
  <c r="AJ88" i="21"/>
  <c r="AK88" i="21"/>
  <c r="AL88" i="21"/>
  <c r="AM88" i="21"/>
  <c r="AN88" i="21"/>
  <c r="AO88" i="21"/>
  <c r="AP88" i="21"/>
  <c r="AQ88" i="21"/>
  <c r="AR88" i="21"/>
  <c r="AS88" i="21"/>
  <c r="AT88" i="21"/>
  <c r="AU88" i="21"/>
  <c r="AV88" i="21"/>
  <c r="AW88" i="21"/>
  <c r="AX88" i="21"/>
  <c r="AY88" i="21"/>
  <c r="AZ88" i="21"/>
  <c r="BA88" i="21"/>
  <c r="BB88" i="21"/>
  <c r="BC88" i="21"/>
  <c r="BD88" i="21"/>
  <c r="BE88" i="21"/>
  <c r="BF88" i="21"/>
  <c r="BG88" i="21"/>
  <c r="BH88" i="21"/>
  <c r="BI88" i="21"/>
  <c r="BJ88" i="21"/>
  <c r="BK88" i="21"/>
  <c r="BL88" i="21"/>
  <c r="BM88" i="21"/>
  <c r="BN88" i="21"/>
  <c r="BO88" i="21"/>
  <c r="BP88" i="21"/>
  <c r="BQ88" i="21"/>
  <c r="BR88" i="21"/>
  <c r="BS88" i="21"/>
  <c r="BT88" i="21"/>
  <c r="BU88" i="21"/>
  <c r="BV88" i="21"/>
  <c r="BW88" i="21"/>
  <c r="BX88" i="21"/>
  <c r="BY88" i="21"/>
  <c r="BZ88" i="21"/>
  <c r="CA88" i="21"/>
  <c r="CB88" i="21"/>
  <c r="CC88" i="21"/>
  <c r="CD88" i="21"/>
  <c r="CE88" i="21"/>
  <c r="CF88" i="21"/>
  <c r="CG88" i="21"/>
  <c r="CH88" i="21"/>
  <c r="CI88" i="21"/>
  <c r="CJ88" i="21"/>
  <c r="CK88" i="21"/>
  <c r="CL88" i="21"/>
  <c r="G16" i="6" l="1"/>
  <c r="C89" i="21"/>
  <c r="AA89" i="21" l="1"/>
  <c r="AU105" i="21"/>
  <c r="BK105" i="21"/>
  <c r="BG89" i="21"/>
  <c r="K89" i="21"/>
  <c r="CA105" i="21"/>
  <c r="AE105" i="21"/>
  <c r="BW89" i="21"/>
  <c r="AQ89" i="21"/>
  <c r="O105" i="21"/>
  <c r="CE89" i="21"/>
  <c r="BS89" i="21"/>
  <c r="BO89" i="21"/>
  <c r="BC89" i="21"/>
  <c r="AU89" i="21"/>
  <c r="AE89" i="21"/>
  <c r="S89" i="21"/>
  <c r="G89" i="21"/>
  <c r="CE105" i="21"/>
  <c r="BS105" i="21"/>
  <c r="BG105" i="21"/>
  <c r="AY105" i="21"/>
  <c r="AQ105" i="21"/>
  <c r="AI105" i="21"/>
  <c r="W105" i="21"/>
  <c r="G105" i="21"/>
  <c r="CI89" i="21"/>
  <c r="CA89" i="21"/>
  <c r="BK89" i="21"/>
  <c r="AY89" i="21"/>
  <c r="AM89" i="21"/>
  <c r="AI89" i="21"/>
  <c r="O89" i="21"/>
  <c r="CI105" i="21"/>
  <c r="BW105" i="21"/>
  <c r="BO105" i="21"/>
  <c r="BC105" i="21"/>
  <c r="AM105" i="21"/>
  <c r="AA105" i="21"/>
  <c r="S105" i="21"/>
  <c r="K105" i="21"/>
  <c r="W89" i="21"/>
  <c r="C105" i="21"/>
  <c r="CL89" i="21"/>
  <c r="CH89" i="21"/>
  <c r="CD89" i="21"/>
  <c r="BZ89" i="21"/>
  <c r="BV89" i="21"/>
  <c r="BR89" i="21"/>
  <c r="BN89" i="21"/>
  <c r="BJ89" i="21"/>
  <c r="BF89" i="21"/>
  <c r="BB89" i="21"/>
  <c r="AX89" i="21"/>
  <c r="AT89" i="21"/>
  <c r="AP89" i="21"/>
  <c r="AL89" i="21"/>
  <c r="AH89" i="21"/>
  <c r="AD89" i="21"/>
  <c r="Z89" i="21"/>
  <c r="V89" i="21"/>
  <c r="R89" i="21"/>
  <c r="N89" i="21"/>
  <c r="J89" i="21"/>
  <c r="F89" i="21"/>
  <c r="CK89" i="21"/>
  <c r="CG89" i="21"/>
  <c r="CC89" i="21"/>
  <c r="BY89" i="21"/>
  <c r="BU89" i="21"/>
  <c r="BQ89" i="21"/>
  <c r="BM89" i="21"/>
  <c r="BI89" i="21"/>
  <c r="BE89" i="21"/>
  <c r="BA89" i="21"/>
  <c r="AW89" i="21"/>
  <c r="AS89" i="21"/>
  <c r="AO89" i="21"/>
  <c r="AK89" i="21"/>
  <c r="AG89" i="21"/>
  <c r="AC89" i="21"/>
  <c r="Y89" i="21"/>
  <c r="U89" i="21"/>
  <c r="Q89" i="21"/>
  <c r="M89" i="21"/>
  <c r="I89" i="21"/>
  <c r="E89" i="21"/>
  <c r="CJ89" i="21"/>
  <c r="CF89" i="21"/>
  <c r="CB89" i="21"/>
  <c r="BX89" i="21"/>
  <c r="BT89" i="21"/>
  <c r="BP89" i="21"/>
  <c r="BL89" i="21"/>
  <c r="BH89" i="21"/>
  <c r="BD89" i="21"/>
  <c r="AZ89" i="21"/>
  <c r="AV89" i="21"/>
  <c r="AR89" i="21"/>
  <c r="AN89" i="21"/>
  <c r="AJ89" i="21"/>
  <c r="AF89" i="21"/>
  <c r="AB89" i="21"/>
  <c r="X89" i="21"/>
  <c r="T89" i="21"/>
  <c r="P89" i="21"/>
  <c r="L89" i="21"/>
  <c r="H89" i="21"/>
  <c r="D89" i="21"/>
  <c r="CL105" i="21"/>
  <c r="CH105" i="21"/>
  <c r="CD105" i="21"/>
  <c r="BZ105" i="21"/>
  <c r="BV105" i="21"/>
  <c r="BR105" i="21"/>
  <c r="BN105" i="21"/>
  <c r="BJ105" i="21"/>
  <c r="BF105" i="21"/>
  <c r="BB105" i="21"/>
  <c r="AX105" i="21"/>
  <c r="AT105" i="21"/>
  <c r="AP105" i="21"/>
  <c r="AL105" i="21"/>
  <c r="AH105" i="21"/>
  <c r="AD105" i="21"/>
  <c r="Z105" i="21"/>
  <c r="V105" i="21"/>
  <c r="R105" i="21"/>
  <c r="N105" i="21"/>
  <c r="J105" i="21"/>
  <c r="F105" i="21"/>
  <c r="CK105" i="21"/>
  <c r="CG105" i="21"/>
  <c r="CC105" i="21"/>
  <c r="BY105" i="21"/>
  <c r="BU105" i="21"/>
  <c r="BQ105" i="21"/>
  <c r="BM105" i="21"/>
  <c r="BI105" i="21"/>
  <c r="BE105" i="21"/>
  <c r="BA105" i="21"/>
  <c r="AW105" i="21"/>
  <c r="AS105" i="21"/>
  <c r="AO105" i="21"/>
  <c r="AK105" i="21"/>
  <c r="AG105" i="21"/>
  <c r="AC105" i="21"/>
  <c r="Y105" i="21"/>
  <c r="U105" i="21"/>
  <c r="Q105" i="21"/>
  <c r="M105" i="21"/>
  <c r="I105" i="21"/>
  <c r="E105" i="21"/>
  <c r="CJ105" i="21"/>
  <c r="CF105" i="21"/>
  <c r="CB105" i="21"/>
  <c r="BX105" i="21"/>
  <c r="BT105" i="21"/>
  <c r="BP105" i="21"/>
  <c r="BL105" i="21"/>
  <c r="BH105" i="21"/>
  <c r="BD105" i="21"/>
  <c r="AZ105" i="21"/>
  <c r="AV105" i="21"/>
  <c r="AR105" i="21"/>
  <c r="AN105" i="21"/>
  <c r="AJ105" i="21"/>
  <c r="AF105" i="21"/>
  <c r="AB105" i="21"/>
  <c r="X105" i="21"/>
  <c r="T105" i="21"/>
  <c r="P105" i="21"/>
  <c r="L105" i="21"/>
  <c r="H105" i="21"/>
  <c r="D105" i="21"/>
  <c r="F39" i="2" l="1"/>
  <c r="G39" i="2"/>
  <c r="H39" i="2"/>
  <c r="I39" i="2"/>
  <c r="J39" i="2"/>
  <c r="K39" i="2"/>
  <c r="L39" i="2"/>
  <c r="M39" i="2"/>
  <c r="N39" i="2"/>
  <c r="O39" i="2"/>
  <c r="P39" i="2"/>
  <c r="Q39" i="2"/>
  <c r="S39" i="2"/>
  <c r="T39" i="2"/>
  <c r="V39" i="2"/>
  <c r="W39" i="2"/>
  <c r="X39" i="2"/>
  <c r="Y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U39" i="2"/>
  <c r="BV39" i="2"/>
  <c r="BW39" i="2"/>
  <c r="BX39" i="2"/>
  <c r="BY39" i="2"/>
  <c r="BZ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E42" i="2"/>
  <c r="BZ20" i="2"/>
  <c r="CA40" i="2" l="1"/>
  <c r="CA41" i="2" s="1"/>
  <c r="CA39" i="2"/>
  <c r="CO39" i="2" l="1"/>
  <c r="J40" i="19" l="1"/>
  <c r="G56" i="6"/>
  <c r="H56" i="6" s="1"/>
  <c r="C12" i="19" l="1"/>
  <c r="D38" i="19"/>
  <c r="C37" i="19"/>
  <c r="G38" i="19"/>
  <c r="E38" i="19"/>
  <c r="C38" i="19"/>
  <c r="F37" i="19"/>
  <c r="I37" i="19"/>
  <c r="H37" i="19"/>
  <c r="F38" i="19"/>
  <c r="G37" i="19"/>
  <c r="E37" i="19"/>
  <c r="D37" i="19"/>
  <c r="I38" i="19"/>
  <c r="H38" i="19"/>
  <c r="J38" i="19" l="1"/>
  <c r="J37" i="19"/>
  <c r="C13" i="19" l="1"/>
  <c r="C14" i="19"/>
  <c r="C11" i="19"/>
  <c r="G71" i="6"/>
  <c r="G5" i="18" l="1"/>
  <c r="G8" i="18"/>
  <c r="G9" i="18"/>
  <c r="K40" i="2"/>
  <c r="K41" i="2" s="1"/>
  <c r="G12" i="18"/>
  <c r="G13" i="18"/>
  <c r="G16" i="18"/>
  <c r="G17" i="18"/>
  <c r="G21" i="18"/>
  <c r="G22" i="18"/>
  <c r="G25" i="18"/>
  <c r="G26" i="18"/>
  <c r="G27" i="18"/>
  <c r="G28" i="18"/>
  <c r="G29" i="18"/>
  <c r="G30" i="18"/>
  <c r="G32" i="18"/>
  <c r="G33" i="18"/>
  <c r="G34" i="18"/>
  <c r="G35" i="18"/>
  <c r="G36" i="18"/>
  <c r="G37" i="18"/>
  <c r="G40" i="18"/>
  <c r="G41" i="18"/>
  <c r="G42" i="18"/>
  <c r="G44" i="18"/>
  <c r="G45" i="18"/>
  <c r="G46" i="18"/>
  <c r="G48" i="18"/>
  <c r="G49" i="18"/>
  <c r="G50" i="18"/>
  <c r="G52" i="18"/>
  <c r="G53" i="18"/>
  <c r="G54" i="18"/>
  <c r="G57" i="18"/>
  <c r="G58" i="18"/>
  <c r="G60" i="18"/>
  <c r="G61" i="18"/>
  <c r="G64" i="18"/>
  <c r="G68" i="18"/>
  <c r="G69" i="18"/>
  <c r="G72" i="18"/>
  <c r="G74" i="18"/>
  <c r="G76" i="18"/>
  <c r="G77" i="18"/>
  <c r="G78" i="18"/>
  <c r="G80" i="18"/>
  <c r="G81" i="18"/>
  <c r="G82" i="18"/>
  <c r="G84" i="18"/>
  <c r="G85" i="18"/>
  <c r="G86" i="18"/>
  <c r="G88" i="18"/>
  <c r="G89" i="18"/>
  <c r="G90" i="18"/>
  <c r="F36" i="2"/>
  <c r="G36" i="2"/>
  <c r="G151" i="2" s="1"/>
  <c r="H36" i="2"/>
  <c r="H151" i="2" s="1"/>
  <c r="I36" i="2"/>
  <c r="I151" i="2" s="1"/>
  <c r="J36" i="2"/>
  <c r="J151" i="2" s="1"/>
  <c r="K36" i="2"/>
  <c r="K151" i="2" s="1"/>
  <c r="L36" i="2"/>
  <c r="L151" i="2" s="1"/>
  <c r="M36" i="2"/>
  <c r="M151" i="2" s="1"/>
  <c r="N36" i="2"/>
  <c r="N151" i="2" s="1"/>
  <c r="O36" i="2"/>
  <c r="O151" i="2" s="1"/>
  <c r="P36" i="2"/>
  <c r="P151" i="2" s="1"/>
  <c r="Q36" i="2"/>
  <c r="Q151" i="2" s="1"/>
  <c r="S36" i="2"/>
  <c r="S151" i="2" s="1"/>
  <c r="T36" i="2"/>
  <c r="T151" i="2" s="1"/>
  <c r="U36" i="2"/>
  <c r="U151" i="2" s="1"/>
  <c r="V36" i="2"/>
  <c r="V151" i="2" s="1"/>
  <c r="W36" i="2"/>
  <c r="W151" i="2" s="1"/>
  <c r="X36" i="2"/>
  <c r="X151" i="2" s="1"/>
  <c r="Y36" i="2"/>
  <c r="Y151" i="2" s="1"/>
  <c r="Z36" i="2"/>
  <c r="Z151" i="2" s="1"/>
  <c r="AA36" i="2"/>
  <c r="AA151" i="2" s="1"/>
  <c r="AB36" i="2"/>
  <c r="AB151" i="2" s="1"/>
  <c r="AC36" i="2"/>
  <c r="AC151" i="2" s="1"/>
  <c r="AD36" i="2"/>
  <c r="AD151" i="2" s="1"/>
  <c r="AE36" i="2"/>
  <c r="AE151" i="2" s="1"/>
  <c r="AF36" i="2"/>
  <c r="AF151" i="2" s="1"/>
  <c r="AG36" i="2"/>
  <c r="AG151" i="2" s="1"/>
  <c r="AH36" i="2"/>
  <c r="AH151" i="2" s="1"/>
  <c r="AI36" i="2"/>
  <c r="AI151" i="2" s="1"/>
  <c r="AJ36" i="2"/>
  <c r="AJ151" i="2" s="1"/>
  <c r="AK36" i="2"/>
  <c r="AK151" i="2" s="1"/>
  <c r="AM36" i="2"/>
  <c r="AM151" i="2" s="1"/>
  <c r="AN36" i="2"/>
  <c r="AN151" i="2" s="1"/>
  <c r="AO151" i="2"/>
  <c r="AP36" i="2"/>
  <c r="AP151" i="2" s="1"/>
  <c r="AQ36" i="2"/>
  <c r="AQ151" i="2" s="1"/>
  <c r="AR36" i="2"/>
  <c r="AR151" i="2" s="1"/>
  <c r="AS36" i="2"/>
  <c r="AS151" i="2" s="1"/>
  <c r="AT36" i="2"/>
  <c r="AT151" i="2" s="1"/>
  <c r="AU36" i="2"/>
  <c r="AU151" i="2" s="1"/>
  <c r="AV36" i="2"/>
  <c r="AV151" i="2" s="1"/>
  <c r="AW36" i="2"/>
  <c r="AW151" i="2" s="1"/>
  <c r="AX151" i="2"/>
  <c r="AY36" i="2"/>
  <c r="AY151" i="2" s="1"/>
  <c r="AZ36" i="2"/>
  <c r="AZ151" i="2" s="1"/>
  <c r="BA36" i="2"/>
  <c r="BA151" i="2" s="1"/>
  <c r="BB151" i="2"/>
  <c r="BC36" i="2"/>
  <c r="BC151" i="2" s="1"/>
  <c r="BD36" i="2"/>
  <c r="BD151" i="2" s="1"/>
  <c r="BE36" i="2"/>
  <c r="BE151" i="2" s="1"/>
  <c r="BG36" i="2"/>
  <c r="BG151" i="2" s="1"/>
  <c r="BH36" i="2"/>
  <c r="BH151" i="2" s="1"/>
  <c r="BI36" i="2"/>
  <c r="BI151" i="2" s="1"/>
  <c r="BJ36" i="2"/>
  <c r="BJ151" i="2" s="1"/>
  <c r="BL36" i="2"/>
  <c r="BL151" i="2" s="1"/>
  <c r="BM151" i="2"/>
  <c r="BN36" i="2"/>
  <c r="BN151" i="2" s="1"/>
  <c r="BO36" i="2"/>
  <c r="BO151" i="2" s="1"/>
  <c r="BP36" i="2"/>
  <c r="BP151" i="2" s="1"/>
  <c r="BQ36" i="2"/>
  <c r="BQ151" i="2" s="1"/>
  <c r="BR36" i="2"/>
  <c r="BR151" i="2" s="1"/>
  <c r="BS36" i="2"/>
  <c r="BS151" i="2" s="1"/>
  <c r="BX36" i="2"/>
  <c r="BX151" i="2" s="1"/>
  <c r="BY36" i="2"/>
  <c r="BY151" i="2" s="1"/>
  <c r="BZ36" i="2"/>
  <c r="BZ151" i="2" s="1"/>
  <c r="CA36" i="2"/>
  <c r="CA151" i="2" s="1"/>
  <c r="CB36" i="2"/>
  <c r="CB151" i="2" s="1"/>
  <c r="CC36" i="2"/>
  <c r="CC151" i="2" s="1"/>
  <c r="CD36" i="2"/>
  <c r="CD151" i="2" s="1"/>
  <c r="CG36" i="2"/>
  <c r="CG151" i="2" s="1"/>
  <c r="CH36" i="2"/>
  <c r="CH151" i="2" s="1"/>
  <c r="CI36" i="2"/>
  <c r="CI151" i="2" s="1"/>
  <c r="CJ36" i="2"/>
  <c r="CJ151" i="2" s="1"/>
  <c r="CK151" i="2"/>
  <c r="CL36" i="2"/>
  <c r="CL151" i="2" s="1"/>
  <c r="CM36" i="2"/>
  <c r="CM151" i="2" s="1"/>
  <c r="AQ20" i="2"/>
  <c r="AN20" i="2"/>
  <c r="AM20" i="2"/>
  <c r="G30" i="6"/>
  <c r="H30" i="6" s="1"/>
  <c r="G33" i="6"/>
  <c r="H33" i="6" s="1"/>
  <c r="F20" i="2"/>
  <c r="G20" i="2"/>
  <c r="H20" i="2"/>
  <c r="I20" i="2"/>
  <c r="J20" i="2"/>
  <c r="K20" i="2"/>
  <c r="L20" i="2"/>
  <c r="M20" i="2"/>
  <c r="N20" i="2"/>
  <c r="O20" i="2"/>
  <c r="P20" i="2"/>
  <c r="Q20" i="2"/>
  <c r="S20" i="2"/>
  <c r="T20" i="2"/>
  <c r="U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K20" i="2"/>
  <c r="AL20" i="2"/>
  <c r="AP20" i="2"/>
  <c r="AR20" i="2"/>
  <c r="AS20" i="2"/>
  <c r="AT20" i="2"/>
  <c r="AU20" i="2"/>
  <c r="AV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P20" i="2"/>
  <c r="BQ20" i="2"/>
  <c r="BR20" i="2"/>
  <c r="BS20" i="2"/>
  <c r="BV20" i="2"/>
  <c r="BW20" i="2"/>
  <c r="BX20" i="2"/>
  <c r="BY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G5" i="6"/>
  <c r="H5" i="6" s="1"/>
  <c r="G6" i="6"/>
  <c r="H6" i="6" s="1"/>
  <c r="G7" i="6"/>
  <c r="H7" i="6" s="1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H16" i="6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29" i="6"/>
  <c r="H29" i="6" s="1"/>
  <c r="G31" i="6"/>
  <c r="H31" i="6" s="1"/>
  <c r="G32" i="6"/>
  <c r="H32" i="6" s="1"/>
  <c r="G34" i="6"/>
  <c r="H34" i="6" s="1"/>
  <c r="G35" i="6"/>
  <c r="H35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H48" i="6" s="1"/>
  <c r="G49" i="6"/>
  <c r="H49" i="6" s="1"/>
  <c r="G50" i="6"/>
  <c r="H50" i="6" s="1"/>
  <c r="G51" i="6"/>
  <c r="H51" i="6" s="1"/>
  <c r="G52" i="6"/>
  <c r="H52" i="6" s="1"/>
  <c r="G53" i="6"/>
  <c r="H53" i="6" s="1"/>
  <c r="G54" i="6"/>
  <c r="H54" i="6" s="1"/>
  <c r="G55" i="6"/>
  <c r="H55" i="6" s="1"/>
  <c r="G57" i="6"/>
  <c r="H57" i="6" s="1"/>
  <c r="G58" i="6"/>
  <c r="H58" i="6" s="1"/>
  <c r="G59" i="6"/>
  <c r="H59" i="6" s="1"/>
  <c r="G60" i="6"/>
  <c r="H60" i="6" s="1"/>
  <c r="G61" i="6"/>
  <c r="H61" i="6" s="1"/>
  <c r="G62" i="6"/>
  <c r="H62" i="6" s="1"/>
  <c r="G63" i="6"/>
  <c r="H63" i="6" s="1"/>
  <c r="G64" i="6"/>
  <c r="H64" i="6" s="1"/>
  <c r="G65" i="6"/>
  <c r="H65" i="6" s="1"/>
  <c r="G66" i="6"/>
  <c r="H66" i="6" s="1"/>
  <c r="G67" i="6"/>
  <c r="H67" i="6" s="1"/>
  <c r="G68" i="6"/>
  <c r="H68" i="6" s="1"/>
  <c r="G69" i="6"/>
  <c r="H69" i="6" s="1"/>
  <c r="G70" i="6"/>
  <c r="H70" i="6" s="1"/>
  <c r="H71" i="6"/>
  <c r="G72" i="6"/>
  <c r="H72" i="6" s="1"/>
  <c r="G73" i="6"/>
  <c r="H73" i="6" s="1"/>
  <c r="G74" i="6"/>
  <c r="H74" i="6" s="1"/>
  <c r="G75" i="6"/>
  <c r="H75" i="6" s="1"/>
  <c r="G76" i="6"/>
  <c r="H76" i="6" s="1"/>
  <c r="G77" i="6"/>
  <c r="H77" i="6" s="1"/>
  <c r="G78" i="6"/>
  <c r="H78" i="6" s="1"/>
  <c r="G79" i="6"/>
  <c r="H79" i="6" s="1"/>
  <c r="G80" i="6"/>
  <c r="H80" i="6" s="1"/>
  <c r="G81" i="6"/>
  <c r="H81" i="6" s="1"/>
  <c r="G82" i="6"/>
  <c r="H82" i="6" s="1"/>
  <c r="G83" i="6"/>
  <c r="H83" i="6" s="1"/>
  <c r="G84" i="6"/>
  <c r="H84" i="6" s="1"/>
  <c r="G85" i="6"/>
  <c r="H85" i="6" s="1"/>
  <c r="G86" i="6"/>
  <c r="H86" i="6" s="1"/>
  <c r="G87" i="6"/>
  <c r="H87" i="6" s="1"/>
  <c r="G88" i="6"/>
  <c r="H88" i="6" s="1"/>
  <c r="G89" i="6"/>
  <c r="H89" i="6" s="1"/>
  <c r="G90" i="6"/>
  <c r="H90" i="6" s="1"/>
  <c r="G91" i="6"/>
  <c r="H91" i="6" s="1"/>
  <c r="CQ212" i="2" l="1"/>
  <c r="CP214" i="2"/>
  <c r="CP213" i="2"/>
  <c r="CP212" i="2"/>
  <c r="H10" i="18"/>
  <c r="K149" i="2"/>
  <c r="CO36" i="2"/>
  <c r="CO20" i="2"/>
  <c r="C31" i="19"/>
  <c r="F151" i="2"/>
  <c r="I5" i="18" s="1"/>
  <c r="L5" i="18" s="1"/>
  <c r="C9" i="19"/>
  <c r="J81" i="18"/>
  <c r="J52" i="18"/>
  <c r="J90" i="18"/>
  <c r="J80" i="18"/>
  <c r="J64" i="18"/>
  <c r="J89" i="18"/>
  <c r="J61" i="18"/>
  <c r="J13" i="18"/>
  <c r="J88" i="18"/>
  <c r="J77" i="18"/>
  <c r="J60" i="18"/>
  <c r="J12" i="18"/>
  <c r="J86" i="18"/>
  <c r="J76" i="18"/>
  <c r="J58" i="18"/>
  <c r="J85" i="18"/>
  <c r="J74" i="18"/>
  <c r="J57" i="18"/>
  <c r="J9" i="18"/>
  <c r="J84" i="18"/>
  <c r="J72" i="18"/>
  <c r="J54" i="18"/>
  <c r="J8" i="18"/>
  <c r="J82" i="18"/>
  <c r="J69" i="18"/>
  <c r="J53" i="18"/>
  <c r="J5" i="18"/>
  <c r="J50" i="18"/>
  <c r="J40" i="18"/>
  <c r="J41" i="18"/>
  <c r="J49" i="18"/>
  <c r="J48" i="18"/>
  <c r="J46" i="18"/>
  <c r="J45" i="18"/>
  <c r="J44" i="18"/>
  <c r="J42" i="18"/>
  <c r="J37" i="18"/>
  <c r="J36" i="18"/>
  <c r="J35" i="18"/>
  <c r="J34" i="18"/>
  <c r="J33" i="18"/>
  <c r="J32" i="18"/>
  <c r="J30" i="18"/>
  <c r="J29" i="18"/>
  <c r="J28" i="18"/>
  <c r="J27" i="18"/>
  <c r="J26" i="18"/>
  <c r="J25" i="18"/>
  <c r="J22" i="18"/>
  <c r="J21" i="18"/>
  <c r="J17" i="18"/>
  <c r="J16" i="18"/>
  <c r="J68" i="18"/>
  <c r="J78" i="18"/>
  <c r="CA37" i="2"/>
  <c r="I69" i="18"/>
  <c r="L69" i="18" s="1"/>
  <c r="BZ37" i="2"/>
  <c r="I4" i="18"/>
  <c r="L4" i="18" s="1"/>
  <c r="G4" i="18"/>
  <c r="D36" i="19"/>
  <c r="C36" i="19"/>
  <c r="G35" i="19"/>
  <c r="I36" i="19"/>
  <c r="H36" i="19"/>
  <c r="F35" i="19"/>
  <c r="I32" i="19"/>
  <c r="I65" i="18"/>
  <c r="L65" i="18" s="1"/>
  <c r="H32" i="19"/>
  <c r="BJ37" i="2"/>
  <c r="BB37" i="2"/>
  <c r="AX37" i="2"/>
  <c r="AT37" i="2"/>
  <c r="AL37" i="2"/>
  <c r="Z37" i="2"/>
  <c r="V37" i="2"/>
  <c r="R37" i="2"/>
  <c r="C34" i="19"/>
  <c r="G36" i="19"/>
  <c r="F36" i="19"/>
  <c r="BM37" i="2"/>
  <c r="BE37" i="2"/>
  <c r="G32" i="19"/>
  <c r="AS37" i="2"/>
  <c r="AO37" i="2"/>
  <c r="AG37" i="2"/>
  <c r="AC37" i="2"/>
  <c r="I24" i="18"/>
  <c r="L24" i="18" s="1"/>
  <c r="E32" i="19"/>
  <c r="Q37" i="2"/>
  <c r="G38" i="18"/>
  <c r="F34" i="19"/>
  <c r="H31" i="19"/>
  <c r="E36" i="19"/>
  <c r="BP37" i="2"/>
  <c r="BL37" i="2"/>
  <c r="BH37" i="2"/>
  <c r="I55" i="18"/>
  <c r="L55" i="18" s="1"/>
  <c r="AZ37" i="2"/>
  <c r="AV37" i="2"/>
  <c r="AR37" i="2"/>
  <c r="AN37" i="2"/>
  <c r="AJ37" i="2"/>
  <c r="AF37" i="2"/>
  <c r="AB37" i="2"/>
  <c r="X37" i="2"/>
  <c r="C32" i="19"/>
  <c r="H34" i="19"/>
  <c r="G31" i="19"/>
  <c r="E31" i="19"/>
  <c r="I35" i="19"/>
  <c r="H35" i="19"/>
  <c r="E35" i="19"/>
  <c r="D35" i="19"/>
  <c r="F31" i="19"/>
  <c r="BS37" i="2"/>
  <c r="BO37" i="2"/>
  <c r="BK37" i="2"/>
  <c r="BG37" i="2"/>
  <c r="BC37" i="2"/>
  <c r="AY37" i="2"/>
  <c r="AU37" i="2"/>
  <c r="AQ37" i="2"/>
  <c r="AM37" i="2"/>
  <c r="F32" i="19"/>
  <c r="AI37" i="2"/>
  <c r="AE37" i="2"/>
  <c r="W37" i="2"/>
  <c r="S37" i="2"/>
  <c r="G56" i="18"/>
  <c r="G34" i="19"/>
  <c r="G24" i="18"/>
  <c r="E34" i="19"/>
  <c r="I31" i="19"/>
  <c r="G73" i="18"/>
  <c r="I34" i="19"/>
  <c r="D32" i="19"/>
  <c r="D31" i="19"/>
  <c r="G20" i="18"/>
  <c r="D34" i="19"/>
  <c r="P37" i="2"/>
  <c r="G37" i="2"/>
  <c r="I37" i="2"/>
  <c r="M37" i="2"/>
  <c r="K37" i="2"/>
  <c r="H37" i="2"/>
  <c r="L37" i="2"/>
  <c r="J37" i="2"/>
  <c r="N37" i="2"/>
  <c r="O37" i="2"/>
  <c r="BR37" i="2"/>
  <c r="AD37" i="2"/>
  <c r="AA37" i="2"/>
  <c r="T37" i="2"/>
  <c r="CM37" i="2"/>
  <c r="CK37" i="2"/>
  <c r="CJ37" i="2"/>
  <c r="CI37" i="2"/>
  <c r="I85" i="18"/>
  <c r="L85" i="18" s="1"/>
  <c r="CG37" i="2"/>
  <c r="CF37" i="2"/>
  <c r="CE37" i="2"/>
  <c r="I80" i="18"/>
  <c r="L80" i="18" s="1"/>
  <c r="I77" i="18"/>
  <c r="L77" i="18" s="1"/>
  <c r="BY37" i="2"/>
  <c r="BX37" i="2"/>
  <c r="BV37" i="2"/>
  <c r="BU37" i="2"/>
  <c r="CB37" i="2"/>
  <c r="I89" i="18"/>
  <c r="L89" i="18" s="1"/>
  <c r="I44" i="18"/>
  <c r="L44" i="18" s="1"/>
  <c r="I46" i="18"/>
  <c r="L46" i="18" s="1"/>
  <c r="I12" i="18"/>
  <c r="L12" i="18" s="1"/>
  <c r="I87" i="18"/>
  <c r="L87" i="18" s="1"/>
  <c r="I8" i="18"/>
  <c r="L8" i="18" s="1"/>
  <c r="I59" i="18"/>
  <c r="L59" i="18" s="1"/>
  <c r="I83" i="18"/>
  <c r="L83" i="18" s="1"/>
  <c r="I31" i="18"/>
  <c r="L31" i="18" s="1"/>
  <c r="I43" i="18"/>
  <c r="L43" i="18" s="1"/>
  <c r="I50" i="18"/>
  <c r="L50" i="18" s="1"/>
  <c r="I66" i="18"/>
  <c r="L66" i="18" s="1"/>
  <c r="I58" i="18"/>
  <c r="L58" i="18" s="1"/>
  <c r="I62" i="18"/>
  <c r="L62" i="18" s="1"/>
  <c r="I90" i="18"/>
  <c r="L90" i="18" s="1"/>
  <c r="I54" i="18"/>
  <c r="L54" i="18" s="1"/>
  <c r="I35" i="18"/>
  <c r="L35" i="18" s="1"/>
  <c r="I39" i="18"/>
  <c r="L39" i="18" s="1"/>
  <c r="I70" i="18"/>
  <c r="L70" i="18" s="1"/>
  <c r="I40" i="18"/>
  <c r="L40" i="18" s="1"/>
  <c r="I25" i="18"/>
  <c r="L25" i="18" s="1"/>
  <c r="F37" i="2"/>
  <c r="I13" i="18"/>
  <c r="L13" i="18" s="1"/>
  <c r="I21" i="18"/>
  <c r="L21" i="18" s="1"/>
  <c r="I45" i="18"/>
  <c r="L45" i="18" s="1"/>
  <c r="I57" i="18"/>
  <c r="L57" i="18" s="1"/>
  <c r="I61" i="18"/>
  <c r="L61" i="18" s="1"/>
  <c r="I38" i="18"/>
  <c r="L38" i="18" s="1"/>
  <c r="CL40" i="2"/>
  <c r="CL41" i="2" s="1"/>
  <c r="I76" i="18"/>
  <c r="L76" i="18" s="1"/>
  <c r="I17" i="18"/>
  <c r="L17" i="18" s="1"/>
  <c r="I29" i="18"/>
  <c r="L29" i="18" s="1"/>
  <c r="I42" i="18"/>
  <c r="L42" i="18" s="1"/>
  <c r="I53" i="18"/>
  <c r="L53" i="18" s="1"/>
  <c r="I49" i="18"/>
  <c r="L49" i="18" s="1"/>
  <c r="I73" i="18"/>
  <c r="L73" i="18" s="1"/>
  <c r="I9" i="18"/>
  <c r="L9" i="18" s="1"/>
  <c r="I84" i="18"/>
  <c r="L84" i="18" s="1"/>
  <c r="I91" i="18"/>
  <c r="L91" i="18" s="1"/>
  <c r="I32" i="18"/>
  <c r="L32" i="18" s="1"/>
  <c r="BZ40" i="2"/>
  <c r="BZ41" i="2" s="1"/>
  <c r="BZ149" i="2" s="1"/>
  <c r="I64" i="18"/>
  <c r="L64" i="18" s="1"/>
  <c r="CC37" i="2"/>
  <c r="AL40" i="2"/>
  <c r="I10" i="18"/>
  <c r="L10" i="18" s="1"/>
  <c r="L88" i="18"/>
  <c r="AC40" i="2"/>
  <c r="BV40" i="2"/>
  <c r="BV41" i="2" s="1"/>
  <c r="R40" i="2"/>
  <c r="BM40" i="2"/>
  <c r="C10" i="19"/>
  <c r="BN37" i="2"/>
  <c r="G65" i="18"/>
  <c r="BN40" i="2"/>
  <c r="BN41" i="2" s="1"/>
  <c r="BN149" i="2" s="1"/>
  <c r="CL37" i="2"/>
  <c r="I15" i="18"/>
  <c r="L15" i="18" s="1"/>
  <c r="I79" i="18"/>
  <c r="L79" i="18" s="1"/>
  <c r="I19" i="18"/>
  <c r="L19" i="18" s="1"/>
  <c r="BD37" i="2"/>
  <c r="I51" i="18"/>
  <c r="L51" i="18" s="1"/>
  <c r="I67" i="18"/>
  <c r="L67" i="18" s="1"/>
  <c r="I56" i="18"/>
  <c r="L56" i="18" s="1"/>
  <c r="I26" i="18"/>
  <c r="L26" i="18" s="1"/>
  <c r="I75" i="18"/>
  <c r="L75" i="18" s="1"/>
  <c r="I63" i="18"/>
  <c r="L63" i="18" s="1"/>
  <c r="I18" i="18"/>
  <c r="L18" i="18" s="1"/>
  <c r="I28" i="18"/>
  <c r="L28" i="18" s="1"/>
  <c r="CH40" i="2"/>
  <c r="CH41" i="2" s="1"/>
  <c r="BR40" i="2"/>
  <c r="BC40" i="2"/>
  <c r="Z40" i="2"/>
  <c r="F40" i="2"/>
  <c r="I23" i="18"/>
  <c r="L23" i="18" s="1"/>
  <c r="I7" i="18"/>
  <c r="L7" i="18" s="1"/>
  <c r="I22" i="18"/>
  <c r="L22" i="18" s="1"/>
  <c r="I82" i="18"/>
  <c r="L82" i="18" s="1"/>
  <c r="I86" i="18"/>
  <c r="L86" i="18" s="1"/>
  <c r="I6" i="18"/>
  <c r="L6" i="18" s="1"/>
  <c r="I11" i="18"/>
  <c r="L11" i="18" s="1"/>
  <c r="I47" i="18"/>
  <c r="L47" i="18" s="1"/>
  <c r="I72" i="18"/>
  <c r="L72" i="18" s="1"/>
  <c r="CD40" i="2"/>
  <c r="CD41" i="2" s="1"/>
  <c r="BQ40" i="2"/>
  <c r="AU40" i="2"/>
  <c r="V40" i="2"/>
  <c r="CD37" i="2"/>
  <c r="I81" i="18"/>
  <c r="L81" i="18" s="1"/>
  <c r="I78" i="18"/>
  <c r="L78" i="18" s="1"/>
  <c r="BW37" i="2"/>
  <c r="I74" i="18"/>
  <c r="L74" i="18" s="1"/>
  <c r="I71" i="18"/>
  <c r="L71" i="18" s="1"/>
  <c r="CH37" i="2"/>
  <c r="K10" i="18"/>
  <c r="K42" i="2"/>
  <c r="I37" i="18"/>
  <c r="L37" i="18" s="1"/>
  <c r="U37" i="2"/>
  <c r="I20" i="18"/>
  <c r="L20" i="18" s="1"/>
  <c r="G91" i="18"/>
  <c r="CN40" i="2"/>
  <c r="CN41" i="2" s="1"/>
  <c r="G87" i="18"/>
  <c r="CJ40" i="2"/>
  <c r="CJ41" i="2" s="1"/>
  <c r="G83" i="18"/>
  <c r="CF40" i="2"/>
  <c r="CF41" i="2" s="1"/>
  <c r="G79" i="18"/>
  <c r="CB40" i="2"/>
  <c r="CB41" i="2" s="1"/>
  <c r="G75" i="18"/>
  <c r="BX40" i="2"/>
  <c r="BX41" i="2" s="1"/>
  <c r="BX149" i="2" s="1"/>
  <c r="G71" i="18"/>
  <c r="G67" i="18"/>
  <c r="BP40" i="2"/>
  <c r="BP41" i="2" s="1"/>
  <c r="G63" i="18"/>
  <c r="BL40" i="2"/>
  <c r="BL41" i="2" s="1"/>
  <c r="BL149" i="2" s="1"/>
  <c r="G59" i="18"/>
  <c r="BH40" i="2"/>
  <c r="BH41" i="2" s="1"/>
  <c r="G55" i="18"/>
  <c r="BD40" i="2"/>
  <c r="BD41" i="2" s="1"/>
  <c r="BD149" i="2" s="1"/>
  <c r="G51" i="18"/>
  <c r="AZ40" i="2"/>
  <c r="AZ41" i="2" s="1"/>
  <c r="G47" i="18"/>
  <c r="AV40" i="2"/>
  <c r="AV41" i="2" s="1"/>
  <c r="G43" i="18"/>
  <c r="AR40" i="2"/>
  <c r="AR41" i="2" s="1"/>
  <c r="G39" i="18"/>
  <c r="AN40" i="2"/>
  <c r="AN41" i="2" s="1"/>
  <c r="AN149" i="2" s="1"/>
  <c r="G31" i="18"/>
  <c r="AF40" i="2"/>
  <c r="AF41" i="2" s="1"/>
  <c r="G23" i="18"/>
  <c r="X40" i="2"/>
  <c r="X41" i="2" s="1"/>
  <c r="G19" i="18"/>
  <c r="T40" i="2"/>
  <c r="T41" i="2" s="1"/>
  <c r="G15" i="18"/>
  <c r="P40" i="2"/>
  <c r="P41" i="2" s="1"/>
  <c r="G11" i="18"/>
  <c r="L40" i="2"/>
  <c r="L41" i="2" s="1"/>
  <c r="G7" i="18"/>
  <c r="H40" i="2"/>
  <c r="H41" i="2" s="1"/>
  <c r="I68" i="18"/>
  <c r="L68" i="18" s="1"/>
  <c r="BQ37" i="2"/>
  <c r="BI37" i="2"/>
  <c r="I60" i="18"/>
  <c r="L60" i="18" s="1"/>
  <c r="BA37" i="2"/>
  <c r="I52" i="18"/>
  <c r="L52" i="18" s="1"/>
  <c r="AW37" i="2"/>
  <c r="I48" i="18"/>
  <c r="L48" i="18" s="1"/>
  <c r="AP37" i="2"/>
  <c r="I41" i="18"/>
  <c r="L41" i="18" s="1"/>
  <c r="I33" i="18"/>
  <c r="L33" i="18" s="1"/>
  <c r="AH37" i="2"/>
  <c r="Y37" i="2"/>
  <c r="I36" i="18"/>
  <c r="L36" i="18" s="1"/>
  <c r="AK37" i="2"/>
  <c r="G70" i="18"/>
  <c r="BS40" i="2"/>
  <c r="BS41" i="2" s="1"/>
  <c r="G66" i="18"/>
  <c r="BO40" i="2"/>
  <c r="BO41" i="2" s="1"/>
  <c r="G62" i="18"/>
  <c r="BK40" i="2"/>
  <c r="BK41" i="2" s="1"/>
  <c r="G18" i="18"/>
  <c r="S40" i="2"/>
  <c r="S41" i="2" s="1"/>
  <c r="O40" i="2"/>
  <c r="O41" i="2" s="1"/>
  <c r="G14" i="18"/>
  <c r="G10" i="18"/>
  <c r="G40" i="2"/>
  <c r="G41" i="2" s="1"/>
  <c r="G149" i="2" s="1"/>
  <c r="G6" i="18"/>
  <c r="CI40" i="2"/>
  <c r="CI41" i="2" s="1"/>
  <c r="BG40" i="2"/>
  <c r="BG41" i="2" s="1"/>
  <c r="AY40" i="2"/>
  <c r="AY41" i="2" s="1"/>
  <c r="AQ40" i="2"/>
  <c r="AQ41" i="2" s="1"/>
  <c r="CM41" i="2"/>
  <c r="CE40" i="2"/>
  <c r="CE41" i="2" s="1"/>
  <c r="BW40" i="2"/>
  <c r="BW41" i="2" s="1"/>
  <c r="AM40" i="2"/>
  <c r="AM41" i="2" s="1"/>
  <c r="W40" i="2"/>
  <c r="W41" i="2" s="1"/>
  <c r="W149" i="2" s="1"/>
  <c r="CK40" i="2"/>
  <c r="CK41" i="2" s="1"/>
  <c r="CG40" i="2"/>
  <c r="CG41" i="2" s="1"/>
  <c r="CC40" i="2"/>
  <c r="CC41" i="2" s="1"/>
  <c r="CC149" i="2" s="1"/>
  <c r="BY40" i="2"/>
  <c r="BY41" i="2" s="1"/>
  <c r="BF40" i="2"/>
  <c r="BF41" i="2" s="1"/>
  <c r="BF149" i="2" s="1"/>
  <c r="BB40" i="2"/>
  <c r="BB41" i="2" s="1"/>
  <c r="BB149" i="2" s="1"/>
  <c r="AX40" i="2"/>
  <c r="AX41" i="2" s="1"/>
  <c r="AX149" i="2" s="1"/>
  <c r="AT40" i="2"/>
  <c r="AT41" i="2" s="1"/>
  <c r="AP40" i="2"/>
  <c r="AP41" i="2" s="1"/>
  <c r="AH40" i="2"/>
  <c r="AH41" i="2" s="1"/>
  <c r="Y40" i="2"/>
  <c r="Y41" i="2" s="1"/>
  <c r="N40" i="2"/>
  <c r="N41" i="2" s="1"/>
  <c r="J40" i="2"/>
  <c r="J41" i="2" s="1"/>
  <c r="BE40" i="2"/>
  <c r="BE41" i="2" s="1"/>
  <c r="BE149" i="2" s="1"/>
  <c r="BA40" i="2"/>
  <c r="BA41" i="2" s="1"/>
  <c r="AW40" i="2"/>
  <c r="AW41" i="2" s="1"/>
  <c r="AS40" i="2"/>
  <c r="AS41" i="2" s="1"/>
  <c r="AS149" i="2" s="1"/>
  <c r="M40" i="2"/>
  <c r="M41" i="2" s="1"/>
  <c r="I40" i="2"/>
  <c r="I41" i="2" s="1"/>
  <c r="BI40" i="2"/>
  <c r="BJ40" i="2"/>
  <c r="BJ41" i="2" s="1"/>
  <c r="BJ149" i="2" s="1"/>
  <c r="I16" i="18"/>
  <c r="L16" i="18" s="1"/>
  <c r="Q40" i="2"/>
  <c r="Q41" i="2" s="1"/>
  <c r="Q149" i="2" s="1"/>
  <c r="U40" i="2"/>
  <c r="U41" i="2" s="1"/>
  <c r="AJ40" i="2"/>
  <c r="AJ41" i="2" s="1"/>
  <c r="AK41" i="2"/>
  <c r="AA40" i="2"/>
  <c r="AA41" i="2" s="1"/>
  <c r="AD40" i="2"/>
  <c r="AG40" i="2"/>
  <c r="AG41" i="2" s="1"/>
  <c r="I34" i="18"/>
  <c r="L34" i="18" s="1"/>
  <c r="AI40" i="2"/>
  <c r="I27" i="18"/>
  <c r="L27" i="18" s="1"/>
  <c r="AB40" i="2"/>
  <c r="I30" i="18"/>
  <c r="L30" i="18" s="1"/>
  <c r="AE40" i="2"/>
  <c r="AE41" i="2" s="1"/>
  <c r="BU40" i="2"/>
  <c r="BU41" i="2" s="1"/>
  <c r="AO40" i="2"/>
  <c r="I14" i="18"/>
  <c r="L14" i="18" s="1"/>
  <c r="H14" i="18" l="1"/>
  <c r="H13" i="18"/>
  <c r="K13" i="18" s="1"/>
  <c r="M13" i="18" s="1"/>
  <c r="R13" i="30" s="1"/>
  <c r="N149" i="2"/>
  <c r="AK42" i="2"/>
  <c r="AK149" i="2"/>
  <c r="H12" i="18"/>
  <c r="K12" i="18" s="1"/>
  <c r="M12" i="18" s="1"/>
  <c r="R12" i="30" s="1"/>
  <c r="M149" i="2"/>
  <c r="H11" i="18"/>
  <c r="CO40" i="2"/>
  <c r="CO37" i="2"/>
  <c r="K33" i="19" s="1"/>
  <c r="J31" i="19"/>
  <c r="C6" i="19"/>
  <c r="K32" i="19"/>
  <c r="C5" i="19"/>
  <c r="K31" i="19"/>
  <c r="J83" i="18"/>
  <c r="J11" i="18"/>
  <c r="J73" i="18"/>
  <c r="J6" i="18"/>
  <c r="J63" i="18"/>
  <c r="J87" i="18"/>
  <c r="J70" i="18"/>
  <c r="J15" i="18"/>
  <c r="J10" i="18"/>
  <c r="M10" i="18" s="1"/>
  <c r="R10" i="30" s="1"/>
  <c r="J67" i="18"/>
  <c r="J79" i="18"/>
  <c r="J55" i="18"/>
  <c r="J62" i="18"/>
  <c r="J91" i="18"/>
  <c r="J65" i="18"/>
  <c r="J14" i="18"/>
  <c r="J7" i="18"/>
  <c r="J59" i="18"/>
  <c r="J71" i="18"/>
  <c r="J56" i="18"/>
  <c r="J4" i="18"/>
  <c r="J43" i="18"/>
  <c r="J47" i="18"/>
  <c r="J38" i="18"/>
  <c r="J39" i="18"/>
  <c r="J51" i="18"/>
  <c r="J31" i="18"/>
  <c r="J24" i="18"/>
  <c r="J23" i="18"/>
  <c r="J20" i="18"/>
  <c r="J19" i="18"/>
  <c r="J18" i="18"/>
  <c r="J66" i="18"/>
  <c r="J75" i="18"/>
  <c r="Z41" i="2"/>
  <c r="R41" i="2"/>
  <c r="AL41" i="2"/>
  <c r="AO41" i="2"/>
  <c r="BC41" i="2"/>
  <c r="AD41" i="2"/>
  <c r="BR41" i="2"/>
  <c r="BI41" i="2"/>
  <c r="AB41" i="2"/>
  <c r="AC41" i="2"/>
  <c r="V41" i="2"/>
  <c r="BM41" i="2"/>
  <c r="AI41" i="2"/>
  <c r="AU41" i="2"/>
  <c r="BQ41" i="2"/>
  <c r="F41" i="2"/>
  <c r="CL42" i="2"/>
  <c r="H85" i="18"/>
  <c r="K85" i="18" s="1"/>
  <c r="M85" i="18" s="1"/>
  <c r="R85" i="30" s="1"/>
  <c r="CD42" i="2"/>
  <c r="H77" i="18"/>
  <c r="K77" i="18" s="1"/>
  <c r="M77" i="18" s="1"/>
  <c r="H73" i="18"/>
  <c r="K73" i="18" s="1"/>
  <c r="C8" i="19"/>
  <c r="BN42" i="2"/>
  <c r="J35" i="19"/>
  <c r="H33" i="19"/>
  <c r="J36" i="19"/>
  <c r="D33" i="19"/>
  <c r="J32" i="19"/>
  <c r="I33" i="19"/>
  <c r="E33" i="19"/>
  <c r="C33" i="19"/>
  <c r="F33" i="19"/>
  <c r="G33" i="19"/>
  <c r="J34" i="19"/>
  <c r="BZ42" i="2"/>
  <c r="CH42" i="2"/>
  <c r="H65" i="18"/>
  <c r="K65" i="18" s="1"/>
  <c r="CN42" i="2"/>
  <c r="H8" i="18"/>
  <c r="K8" i="18" s="1"/>
  <c r="M8" i="18" s="1"/>
  <c r="R8" i="30" s="1"/>
  <c r="I42" i="2"/>
  <c r="H52" i="18"/>
  <c r="K52" i="18" s="1"/>
  <c r="M52" i="18" s="1"/>
  <c r="R52" i="30" s="1"/>
  <c r="BA42" i="2"/>
  <c r="H33" i="18"/>
  <c r="K33" i="18" s="1"/>
  <c r="M33" i="18" s="1"/>
  <c r="R33" i="30" s="1"/>
  <c r="AH42" i="2"/>
  <c r="H53" i="18"/>
  <c r="K53" i="18" s="1"/>
  <c r="M53" i="18" s="1"/>
  <c r="R53" i="30" s="1"/>
  <c r="BB42" i="2"/>
  <c r="H84" i="18"/>
  <c r="K84" i="18" s="1"/>
  <c r="M84" i="18" s="1"/>
  <c r="R84" i="30" s="1"/>
  <c r="CG42" i="2"/>
  <c r="H90" i="18"/>
  <c r="K90" i="18" s="1"/>
  <c r="M90" i="18" s="1"/>
  <c r="CM42" i="2"/>
  <c r="H58" i="18"/>
  <c r="K58" i="18" s="1"/>
  <c r="M58" i="18" s="1"/>
  <c r="R58" i="30" s="1"/>
  <c r="BG42" i="2"/>
  <c r="H62" i="18"/>
  <c r="K62" i="18" s="1"/>
  <c r="BK42" i="2"/>
  <c r="K11" i="18"/>
  <c r="L42" i="2"/>
  <c r="H31" i="18"/>
  <c r="K31" i="18" s="1"/>
  <c r="AF42" i="2"/>
  <c r="AZ42" i="2"/>
  <c r="H51" i="18"/>
  <c r="K51" i="18" s="1"/>
  <c r="H67" i="18"/>
  <c r="K67" i="18" s="1"/>
  <c r="BP42" i="2"/>
  <c r="H83" i="18"/>
  <c r="K83" i="18" s="1"/>
  <c r="CF42" i="2"/>
  <c r="M42" i="2"/>
  <c r="H56" i="18"/>
  <c r="K56" i="18" s="1"/>
  <c r="BE42" i="2"/>
  <c r="H9" i="18"/>
  <c r="K9" i="18" s="1"/>
  <c r="M9" i="18" s="1"/>
  <c r="R9" i="30" s="1"/>
  <c r="J42" i="2"/>
  <c r="H41" i="18"/>
  <c r="K41" i="18" s="1"/>
  <c r="M41" i="18" s="1"/>
  <c r="R41" i="30" s="1"/>
  <c r="AP42" i="2"/>
  <c r="H57" i="18"/>
  <c r="K57" i="18" s="1"/>
  <c r="M57" i="18" s="1"/>
  <c r="BF42" i="2"/>
  <c r="H88" i="18"/>
  <c r="K88" i="18" s="1"/>
  <c r="M88" i="18" s="1"/>
  <c r="R88" i="30" s="1"/>
  <c r="CK42" i="2"/>
  <c r="H78" i="18"/>
  <c r="K78" i="18" s="1"/>
  <c r="M78" i="18" s="1"/>
  <c r="R78" i="30" s="1"/>
  <c r="CA42" i="2"/>
  <c r="H18" i="18"/>
  <c r="K18" i="18" s="1"/>
  <c r="S42" i="2"/>
  <c r="H7" i="18"/>
  <c r="K7" i="18" s="1"/>
  <c r="H42" i="2"/>
  <c r="H23" i="18"/>
  <c r="K23" i="18" s="1"/>
  <c r="X42" i="2"/>
  <c r="H47" i="18"/>
  <c r="K47" i="18" s="1"/>
  <c r="AV42" i="2"/>
  <c r="H63" i="18"/>
  <c r="K63" i="18" s="1"/>
  <c r="BL42" i="2"/>
  <c r="H79" i="18"/>
  <c r="K79" i="18" s="1"/>
  <c r="CB42" i="2"/>
  <c r="H44" i="18"/>
  <c r="K44" i="18" s="1"/>
  <c r="M44" i="18" s="1"/>
  <c r="R44" i="30" s="1"/>
  <c r="AS42" i="2"/>
  <c r="N42" i="2"/>
  <c r="H45" i="18"/>
  <c r="K45" i="18" s="1"/>
  <c r="M45" i="18" s="1"/>
  <c r="R45" i="30" s="1"/>
  <c r="AT42" i="2"/>
  <c r="H76" i="18"/>
  <c r="K76" i="18" s="1"/>
  <c r="M76" i="18" s="1"/>
  <c r="R76" i="30" s="1"/>
  <c r="BY42" i="2"/>
  <c r="H22" i="18"/>
  <c r="K22" i="18" s="1"/>
  <c r="M22" i="18" s="1"/>
  <c r="W42" i="2"/>
  <c r="H74" i="18"/>
  <c r="K74" i="18" s="1"/>
  <c r="M74" i="18" s="1"/>
  <c r="R74" i="30" s="1"/>
  <c r="BW42" i="2"/>
  <c r="H42" i="18"/>
  <c r="K42" i="18" s="1"/>
  <c r="M42" i="18" s="1"/>
  <c r="R42" i="30" s="1"/>
  <c r="AQ42" i="2"/>
  <c r="H86" i="18"/>
  <c r="K86" i="18" s="1"/>
  <c r="M86" i="18" s="1"/>
  <c r="CI42" i="2"/>
  <c r="G42" i="2"/>
  <c r="H6" i="18"/>
  <c r="K6" i="18" s="1"/>
  <c r="H70" i="18"/>
  <c r="K70" i="18" s="1"/>
  <c r="BS42" i="2"/>
  <c r="H19" i="18"/>
  <c r="K19" i="18" s="1"/>
  <c r="T42" i="2"/>
  <c r="H43" i="18"/>
  <c r="K43" i="18" s="1"/>
  <c r="AR42" i="2"/>
  <c r="H59" i="18"/>
  <c r="K59" i="18" s="1"/>
  <c r="BH42" i="2"/>
  <c r="H75" i="18"/>
  <c r="K75" i="18" s="1"/>
  <c r="BX42" i="2"/>
  <c r="K4" i="18"/>
  <c r="H48" i="18"/>
  <c r="K48" i="18" s="1"/>
  <c r="M48" i="18" s="1"/>
  <c r="R48" i="30" s="1"/>
  <c r="AW42" i="2"/>
  <c r="H24" i="18"/>
  <c r="K24" i="18" s="1"/>
  <c r="Y42" i="2"/>
  <c r="H49" i="18"/>
  <c r="K49" i="18" s="1"/>
  <c r="M49" i="18" s="1"/>
  <c r="R49" i="30" s="1"/>
  <c r="AX42" i="2"/>
  <c r="H80" i="18"/>
  <c r="K80" i="18" s="1"/>
  <c r="M80" i="18" s="1"/>
  <c r="R80" i="30" s="1"/>
  <c r="CC42" i="2"/>
  <c r="H38" i="18"/>
  <c r="K38" i="18" s="1"/>
  <c r="AM42" i="2"/>
  <c r="H82" i="18"/>
  <c r="K82" i="18" s="1"/>
  <c r="M82" i="18" s="1"/>
  <c r="R82" i="30" s="1"/>
  <c r="CE42" i="2"/>
  <c r="H50" i="18"/>
  <c r="K50" i="18" s="1"/>
  <c r="M50" i="18" s="1"/>
  <c r="R50" i="30" s="1"/>
  <c r="AY42" i="2"/>
  <c r="O42" i="2"/>
  <c r="K14" i="18"/>
  <c r="H66" i="18"/>
  <c r="K66" i="18" s="1"/>
  <c r="BO42" i="2"/>
  <c r="H15" i="18"/>
  <c r="K15" i="18" s="1"/>
  <c r="P42" i="2"/>
  <c r="H39" i="18"/>
  <c r="K39" i="18" s="1"/>
  <c r="AN42" i="2"/>
  <c r="H55" i="18"/>
  <c r="K55" i="18" s="1"/>
  <c r="BD42" i="2"/>
  <c r="H71" i="18"/>
  <c r="K71" i="18" s="1"/>
  <c r="BT42" i="2"/>
  <c r="H87" i="18"/>
  <c r="K87" i="18" s="1"/>
  <c r="CJ42" i="2"/>
  <c r="H61" i="18"/>
  <c r="K61" i="18" s="1"/>
  <c r="M61" i="18" s="1"/>
  <c r="R61" i="30" s="1"/>
  <c r="BJ42" i="2"/>
  <c r="H16" i="18"/>
  <c r="K16" i="18" s="1"/>
  <c r="M16" i="18" s="1"/>
  <c r="R16" i="30" s="1"/>
  <c r="Q42" i="2"/>
  <c r="H20" i="18"/>
  <c r="K20" i="18" s="1"/>
  <c r="U42" i="2"/>
  <c r="H35" i="18"/>
  <c r="K35" i="18" s="1"/>
  <c r="M35" i="18" s="1"/>
  <c r="R35" i="30" s="1"/>
  <c r="AJ42" i="2"/>
  <c r="H36" i="18"/>
  <c r="K36" i="18" s="1"/>
  <c r="M36" i="18" s="1"/>
  <c r="R36" i="30" s="1"/>
  <c r="H26" i="18"/>
  <c r="K26" i="18" s="1"/>
  <c r="M26" i="18" s="1"/>
  <c r="R26" i="30" s="1"/>
  <c r="AA42" i="2"/>
  <c r="H32" i="18"/>
  <c r="K32" i="18" s="1"/>
  <c r="M32" i="18" s="1"/>
  <c r="R32" i="30" s="1"/>
  <c r="AG42" i="2"/>
  <c r="H30" i="18"/>
  <c r="K30" i="18" s="1"/>
  <c r="M30" i="18" s="1"/>
  <c r="R30" i="30" s="1"/>
  <c r="AE42" i="2"/>
  <c r="F149" i="2" l="1"/>
  <c r="H34" i="18"/>
  <c r="K34" i="18" s="1"/>
  <c r="M34" i="18" s="1"/>
  <c r="R34" i="30" s="1"/>
  <c r="BC42" i="2"/>
  <c r="BC149" i="2"/>
  <c r="H40" i="18"/>
  <c r="K40" i="18" s="1"/>
  <c r="M40" i="18" s="1"/>
  <c r="R40" i="30" s="1"/>
  <c r="AO149" i="2"/>
  <c r="V42" i="2"/>
  <c r="V149" i="2"/>
  <c r="AL42" i="2"/>
  <c r="H28" i="18"/>
  <c r="K28" i="18" s="1"/>
  <c r="M28" i="18" s="1"/>
  <c r="R28" i="30" s="1"/>
  <c r="BM42" i="2"/>
  <c r="BM149" i="2"/>
  <c r="H27" i="18"/>
  <c r="K27" i="18" s="1"/>
  <c r="M27" i="18" s="1"/>
  <c r="R27" i="30" s="1"/>
  <c r="H25" i="18"/>
  <c r="K25" i="18" s="1"/>
  <c r="M25" i="18" s="1"/>
  <c r="R25" i="30" s="1"/>
  <c r="Z149" i="2"/>
  <c r="H60" i="18"/>
  <c r="K60" i="18" s="1"/>
  <c r="M60" i="18" s="1"/>
  <c r="R60" i="30" s="1"/>
  <c r="H68" i="18"/>
  <c r="K68" i="18" s="1"/>
  <c r="M68" i="18" s="1"/>
  <c r="R68" i="30" s="1"/>
  <c r="BR42" i="2"/>
  <c r="BR149" i="2"/>
  <c r="AU42" i="2"/>
  <c r="AU149" i="2"/>
  <c r="H29" i="18"/>
  <c r="K29" i="18" s="1"/>
  <c r="M29" i="18" s="1"/>
  <c r="R29" i="30" s="1"/>
  <c r="R22" i="30"/>
  <c r="R57" i="30"/>
  <c r="R90" i="30"/>
  <c r="R86" i="30"/>
  <c r="R77" i="30"/>
  <c r="H17" i="18"/>
  <c r="K17" i="18" s="1"/>
  <c r="M17" i="18" s="1"/>
  <c r="R17" i="30" s="1"/>
  <c r="CO41" i="2"/>
  <c r="C7" i="19"/>
  <c r="M59" i="18"/>
  <c r="R59" i="30" s="1"/>
  <c r="M75" i="18"/>
  <c r="R75" i="30" s="1"/>
  <c r="F42" i="2"/>
  <c r="M70" i="18"/>
  <c r="R70" i="30" s="1"/>
  <c r="M43" i="18"/>
  <c r="R43" i="30" s="1"/>
  <c r="M14" i="18"/>
  <c r="R14" i="30" s="1"/>
  <c r="M18" i="18"/>
  <c r="R18" i="30" s="1"/>
  <c r="M38" i="18"/>
  <c r="R38" i="30" s="1"/>
  <c r="M67" i="18"/>
  <c r="R67" i="30" s="1"/>
  <c r="M87" i="18"/>
  <c r="R87" i="30" s="1"/>
  <c r="M66" i="18"/>
  <c r="R66" i="30" s="1"/>
  <c r="M11" i="18"/>
  <c r="R11" i="30" s="1"/>
  <c r="M4" i="18"/>
  <c r="R4" i="30" s="1"/>
  <c r="M6" i="18"/>
  <c r="R6" i="30" s="1"/>
  <c r="M56" i="18"/>
  <c r="R56" i="30" s="1"/>
  <c r="M15" i="18"/>
  <c r="R15" i="30" s="1"/>
  <c r="M24" i="18"/>
  <c r="R24" i="30" s="1"/>
  <c r="M71" i="18"/>
  <c r="R71" i="30" s="1"/>
  <c r="M73" i="18"/>
  <c r="R73" i="30" s="1"/>
  <c r="M55" i="18"/>
  <c r="R55" i="30" s="1"/>
  <c r="M51" i="18"/>
  <c r="R51" i="30" s="1"/>
  <c r="M19" i="18"/>
  <c r="R19" i="30" s="1"/>
  <c r="M83" i="18"/>
  <c r="R83" i="30" s="1"/>
  <c r="M63" i="18"/>
  <c r="R63" i="30" s="1"/>
  <c r="M62" i="18"/>
  <c r="R62" i="30" s="1"/>
  <c r="M23" i="18"/>
  <c r="M65" i="18"/>
  <c r="R65" i="30" s="1"/>
  <c r="M79" i="18"/>
  <c r="R79" i="30" s="1"/>
  <c r="M7" i="18"/>
  <c r="R7" i="30" s="1"/>
  <c r="M39" i="18"/>
  <c r="R39" i="30" s="1"/>
  <c r="M47" i="18"/>
  <c r="R47" i="30" s="1"/>
  <c r="M31" i="18"/>
  <c r="R31" i="30" s="1"/>
  <c r="AB42" i="2"/>
  <c r="M20" i="18"/>
  <c r="R20" i="30" s="1"/>
  <c r="AD42" i="2"/>
  <c r="AO42" i="2"/>
  <c r="H5" i="18"/>
  <c r="K5" i="18" s="1"/>
  <c r="M5" i="18" s="1"/>
  <c r="R5" i="30" s="1"/>
  <c r="BI42" i="2"/>
  <c r="H69" i="18"/>
  <c r="K69" i="18" s="1"/>
  <c r="M69" i="18" s="1"/>
  <c r="R69" i="30" s="1"/>
  <c r="AI42" i="2"/>
  <c r="BQ42" i="2"/>
  <c r="H64" i="18"/>
  <c r="K64" i="18" s="1"/>
  <c r="M64" i="18" s="1"/>
  <c r="R64" i="30" s="1"/>
  <c r="H46" i="18"/>
  <c r="K46" i="18" s="1"/>
  <c r="M46" i="18" s="1"/>
  <c r="R46" i="30" s="1"/>
  <c r="AC42" i="2"/>
  <c r="Z42" i="2"/>
  <c r="H21" i="18"/>
  <c r="K21" i="18" s="1"/>
  <c r="M21" i="18" s="1"/>
  <c r="R21" i="30" s="1"/>
  <c r="H37" i="18"/>
  <c r="K37" i="18" s="1"/>
  <c r="M37" i="18" s="1"/>
  <c r="R42" i="2"/>
  <c r="H54" i="18"/>
  <c r="K54" i="18" s="1"/>
  <c r="M54" i="18" s="1"/>
  <c r="R54" i="30" s="1"/>
  <c r="H89" i="18"/>
  <c r="K89" i="18" s="1"/>
  <c r="M89" i="18" s="1"/>
  <c r="R89" i="30" s="1"/>
  <c r="H81" i="18"/>
  <c r="K81" i="18" s="1"/>
  <c r="M81" i="18" s="1"/>
  <c r="R81" i="30" s="1"/>
  <c r="BV42" i="2"/>
  <c r="H91" i="18"/>
  <c r="K91" i="18" s="1"/>
  <c r="M91" i="18" s="1"/>
  <c r="R91" i="30" s="1"/>
  <c r="J33" i="19"/>
  <c r="H72" i="18"/>
  <c r="K72" i="18" s="1"/>
  <c r="M72" i="18" s="1"/>
  <c r="R72" i="30" s="1"/>
  <c r="BU42" i="2"/>
  <c r="R23" i="30" l="1"/>
  <c r="R37" i="30"/>
  <c r="CO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Corporate Edition</author>
    <author>BD DELL</author>
  </authors>
  <commentList>
    <comment ref="BT1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Corporate Edition:</t>
        </r>
        <r>
          <rPr>
            <sz val="9"/>
            <color indexed="81"/>
            <rFont val="Tahoma"/>
            <family val="2"/>
          </rPr>
          <t xml:space="preserve">
ใช้น้อยลง ในปี 64</t>
        </r>
      </text>
    </comment>
    <comment ref="BE14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BD DELL:</t>
        </r>
        <r>
          <rPr>
            <sz val="9"/>
            <color indexed="81"/>
            <rFont val="Tahoma"/>
            <family val="2"/>
          </rPr>
          <t xml:space="preserve">
ได้รับสนับสนุน </t>
        </r>
      </text>
    </comment>
  </commentList>
</comments>
</file>

<file path=xl/sharedStrings.xml><?xml version="1.0" encoding="utf-8"?>
<sst xmlns="http://schemas.openxmlformats.org/spreadsheetml/2006/main" count="4345" uniqueCount="789">
  <si>
    <t>รพ.นาหว้า</t>
  </si>
  <si>
    <t>รพ.ท่าอุเทน</t>
  </si>
  <si>
    <t>รพ.เรณูนคร</t>
  </si>
  <si>
    <t>รพ.ปลาปาก</t>
  </si>
  <si>
    <t>รพ.นาทม</t>
  </si>
  <si>
    <t>รพ.บ้านแพง</t>
  </si>
  <si>
    <t>รพร.ธาตุพนม</t>
  </si>
  <si>
    <t>รพท.นครพนม</t>
  </si>
  <si>
    <t>รพ.นาแก</t>
  </si>
  <si>
    <t>รพ.ศรีสงคราม</t>
  </si>
  <si>
    <t>รพ.โพนสวรรค์</t>
  </si>
  <si>
    <t>รพช.วังยาง</t>
  </si>
  <si>
    <t>จังหวัด</t>
  </si>
  <si>
    <t>นครพนม</t>
  </si>
  <si>
    <t>รพ.บึงโขงหลง</t>
  </si>
  <si>
    <t>รพ.บุ่งคล้า</t>
  </si>
  <si>
    <t>รพ.ปากคาด</t>
  </si>
  <si>
    <t>รพ.พรเจริญ</t>
  </si>
  <si>
    <t>รพ.ศรีวิไล</t>
  </si>
  <si>
    <t>รพ.เซกา</t>
  </si>
  <si>
    <t>รพ.โซ่พิสัย</t>
  </si>
  <si>
    <t>รพ.บึงกาฬ</t>
  </si>
  <si>
    <t>บึงกาฬ</t>
  </si>
  <si>
    <t>ลำดับ</t>
  </si>
  <si>
    <t>รพ.กุดบาก</t>
  </si>
  <si>
    <t>รพ.กุสุมาลย์</t>
  </si>
  <si>
    <t>รพ.คำตากล้า</t>
  </si>
  <si>
    <t>รพ.นิคมน้ำอูน</t>
  </si>
  <si>
    <t>รพ.บ้านม่วง</t>
  </si>
  <si>
    <t>รพ.พระอจฝั้น</t>
  </si>
  <si>
    <t>รพ.พระอจแบน</t>
  </si>
  <si>
    <t>รพ.พังโคน</t>
  </si>
  <si>
    <t>รพ.วานรนิวาส</t>
  </si>
  <si>
    <t>รพ.วาริชภูมิ</t>
  </si>
  <si>
    <t>รพ.ส่องดาว</t>
  </si>
  <si>
    <t>รพ.อากาศอำนวย</t>
  </si>
  <si>
    <t>รพ.เจริญศิลป์</t>
  </si>
  <si>
    <t>รพ.เต่างอย</t>
  </si>
  <si>
    <t>รพ.โคกศรีสุพรรณ</t>
  </si>
  <si>
    <t>รพ.โพนนาแก้ว</t>
  </si>
  <si>
    <t>รพ.สว่างแดนดิน</t>
  </si>
  <si>
    <t>รพ.สกลนคร</t>
  </si>
  <si>
    <t>สกลนคร</t>
  </si>
  <si>
    <t>รพ.รัตนวาปี</t>
  </si>
  <si>
    <t>รพ.ศรีเชียงใหม่</t>
  </si>
  <si>
    <t>รพ.สระใคร</t>
  </si>
  <si>
    <t>รพ.สังคม</t>
  </si>
  <si>
    <t>รพ.เฝ้าไร่</t>
  </si>
  <si>
    <t>รพ.โพธิ์ตาก</t>
  </si>
  <si>
    <t>รพ.โพนพิสัย</t>
  </si>
  <si>
    <t>รพร.ท่าบ่อ</t>
  </si>
  <si>
    <t>รพท.หนองคาย</t>
  </si>
  <si>
    <t>หนองคาย</t>
  </si>
  <si>
    <t>รพ.นากลาง</t>
  </si>
  <si>
    <t>รพ.นาวังฯ</t>
  </si>
  <si>
    <t>รพ.ศรีบุญเรือง</t>
  </si>
  <si>
    <t>รพ.สุวรรณคูหา</t>
  </si>
  <si>
    <t>รพ.โนนสัง</t>
  </si>
  <si>
    <t>รพท.หนองบัวลำภู</t>
  </si>
  <si>
    <t>หนองบัวลำภู</t>
  </si>
  <si>
    <t>รพ.กุดจับ</t>
  </si>
  <si>
    <t>รพ.กุมภวาปี</t>
  </si>
  <si>
    <t>รพ.กู่แก้ว</t>
  </si>
  <si>
    <t>รพ.ทุ่งฝน</t>
  </si>
  <si>
    <t>รพ.นายูง</t>
  </si>
  <si>
    <t>รพ.น้ำโสม</t>
  </si>
  <si>
    <t>รพ.บ้านผือ</t>
  </si>
  <si>
    <t>รพ.ประจักษ์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</si>
  <si>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</si>
  <si>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</si>
  <si>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</si>
  <si>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</si>
  <si>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</si>
  <si>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รพ.หนองหาน</t>
  </si>
  <si>
    <t>รพ.หนองแสง</t>
  </si>
  <si>
    <t>รพ.ห้วยเกิ้ง</t>
  </si>
  <si>
    <t>รพ.เพ็ญ</t>
  </si>
  <si>
    <t>รพ.โนนสะอาด</t>
  </si>
  <si>
    <t>รพ.ไชยวาน</t>
  </si>
  <si>
    <t>รพร.บ้านดุง</t>
  </si>
  <si>
    <t>รพศ.อุดรธานี</t>
  </si>
  <si>
    <t>อุดรธานี</t>
  </si>
  <si>
    <t>รพ.ท่าลี่</t>
  </si>
  <si>
    <t>รพ.นาด้วง</t>
  </si>
  <si>
    <t>รพ.นาแห้ว</t>
  </si>
  <si>
    <t>รพ.ปากชม</t>
  </si>
  <si>
    <t>รพ.ผาขาว</t>
  </si>
  <si>
    <t>รพ.ภูกระดึง</t>
  </si>
  <si>
    <t>รพ.ภูหลวง</t>
  </si>
  <si>
    <t>รพ.ภูเรือ</t>
  </si>
  <si>
    <t>รพ.วังสะพุง</t>
  </si>
  <si>
    <t>รพ.หนองหิน</t>
  </si>
  <si>
    <t>รพ.เชียงคาน</t>
  </si>
  <si>
    <t>รพ.เอราวัณ</t>
  </si>
  <si>
    <t>รพร.ด่านซ้าย</t>
  </si>
  <si>
    <t>รพท.เลย</t>
  </si>
  <si>
    <t>เลย</t>
  </si>
  <si>
    <t>เขต</t>
  </si>
  <si>
    <t>EBITDA</t>
  </si>
  <si>
    <t>Risk EBITDA</t>
  </si>
  <si>
    <t>Risk Investment &gt;20% EBITDA</t>
  </si>
  <si>
    <t>Risk NWC เหลือต่อรายจ่าย:เดือน</t>
  </si>
  <si>
    <t>PlanFin แบบ</t>
  </si>
  <si>
    <t>รหัส</t>
  </si>
  <si>
    <t>รายการ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</si>
  <si>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</si>
  <si>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</si>
  <si>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</si>
  <si>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</si>
  <si>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</si>
  <si>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</si>
  <si>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</si>
  <si>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</si>
  <si>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</si>
  <si>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</si>
  <si>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</si>
  <si>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</si>
  <si>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</si>
  <si>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</si>
  <si>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</si>
  <si>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</si>
  <si>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</si>
  <si>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</si>
  <si>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</si>
  <si>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</si>
  <si>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</si>
  <si>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</si>
  <si>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</si>
  <si>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</si>
  <si>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</si>
  <si>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</si>
  <si>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</si>
  <si>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</si>
  <si>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</si>
  <si>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</si>
  <si>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</si>
  <si>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</si>
  <si>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</si>
  <si>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</si>
  <si>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</si>
  <si>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</si>
  <si>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</si>
  <si>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</si>
  <si>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</si>
  <si>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</si>
  <si>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</si>
  <si>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</si>
  <si>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</si>
  <si>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</si>
  <si>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</si>
  <si>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</si>
  <si>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</si>
  <si>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</si>
  <si>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</si>
  <si>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</si>
  <si>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</si>
  <si>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</si>
  <si>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</si>
  <si>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</si>
  <si>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</si>
  <si>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</si>
  <si>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</si>
  <si>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</si>
  <si>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</si>
  <si>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</si>
  <si>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</si>
  <si>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</si>
  <si>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</si>
  <si>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</si>
  <si>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</si>
  <si>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</si>
  <si>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</si>
  <si>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</si>
  <si>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</si>
  <si>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</si>
  <si>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</si>
  <si>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</si>
  <si>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</si>
  <si>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</si>
  <si>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</si>
  <si>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</si>
  <si>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</si>
  <si>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</si>
  <si>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</si>
  <si>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</si>
  <si>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</si>
  <si>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</si>
  <si>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</si>
  <si>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</si>
  <si>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</si>
  <si>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</si>
  <si>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</si>
  <si>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</si>
  <si>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</si>
  <si>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</si>
  <si>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</si>
  <si>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</si>
  <si>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</si>
  <si>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</si>
  <si>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</si>
  <si>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</si>
  <si>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</si>
  <si>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</si>
  <si>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</si>
  <si>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</si>
  <si>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</si>
  <si>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</si>
  <si>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</si>
  <si>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</si>
  <si>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</si>
  <si>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</si>
  <si>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</si>
  <si>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</si>
  <si>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</si>
  <si>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</si>
  <si>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</si>
  <si>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</si>
  <si>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</si>
  <si>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</si>
  <si>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</si>
  <si>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</si>
  <si>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</si>
  <si>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</si>
  <si>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</si>
  <si>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</si>
  <si>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</si>
  <si>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</si>
  <si>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</si>
  <si>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</si>
  <si>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</si>
  <si>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</si>
  <si>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</si>
  <si>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</si>
  <si>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</si>
  <si>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</si>
  <si>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</si>
  <si>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</si>
  <si>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</si>
  <si>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</si>
  <si>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</si>
  <si>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</si>
  <si>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</si>
  <si>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</si>
  <si>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</si>
  <si>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</si>
  <si>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</si>
  <si>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</si>
  <si>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สระใคร,รพช.</t>
  </si>
  <si>
    <t>เฝ้าไร่,รพช</t>
  </si>
  <si>
    <t>รัตนวาปี,รพช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</si>
  <si>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</si>
  <si>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</si>
  <si>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</si>
  <si>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</si>
  <si>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</si>
  <si>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</si>
  <si>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</si>
  <si>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</si>
  <si>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</si>
  <si>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กุมภวาปี,รพช.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</si>
  <si>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</si>
  <si>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</si>
  <si>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</si>
  <si>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</si>
  <si>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</si>
  <si>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</si>
  <si>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</si>
  <si>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</si>
  <si>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</si>
  <si>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</si>
  <si>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</si>
  <si>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</si>
  <si>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</si>
  <si>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</si>
  <si>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กู่แก้ว</t>
  </si>
  <si>
    <t>ประจักษ์ศิลปาคม</t>
  </si>
  <si>
    <t>P01H</t>
  </si>
  <si>
    <t>รายได้</t>
  </si>
  <si>
    <t>รายได้ UC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</si>
  <si>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</si>
  <si>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</si>
  <si>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</si>
  <si>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รายได้งบประมาณส่วนบุคลากร</t>
  </si>
  <si>
    <t>รายได้งบลงทุน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</si>
  <si>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</si>
  <si>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</si>
  <si>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</si>
  <si>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</si>
  <si>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</si>
  <si>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ค่าตอบแทน</t>
  </si>
  <si>
    <t>ค่าใช้สอย</t>
  </si>
  <si>
    <t>ค่าเสื่อมราคาและค่าตัดจำหน่าย</t>
  </si>
  <si>
    <t>หนี้สูญและสงสัยจะสูญ</t>
  </si>
  <si>
    <t>P26S</t>
  </si>
  <si>
    <t>รวมค่าใช้จ่าย</t>
  </si>
  <si>
    <t>P27S</t>
  </si>
  <si>
    <t>ส่วนต่างรายได้หักค่าใช้จ่าย(NI)</t>
  </si>
  <si>
    <t>P29</t>
  </si>
  <si>
    <t>EBITDA - รายได้หักค่าใช้จ่าย(ไม่รวมค่าเสื่อม)</t>
  </si>
  <si>
    <t>P28</t>
  </si>
  <si>
    <t>สรุปแผนประมาณการ</t>
  </si>
  <si>
    <t>P281</t>
  </si>
  <si>
    <t>วงเงินที่ลงทุนได้(ร้อยละ 20%ของ EBITDA)</t>
  </si>
  <si>
    <t>P30</t>
  </si>
  <si>
    <t>งบลงทุน (เงินบำรุง)  เปรียบเทียบกับ EBITDA &gt;20%</t>
  </si>
  <si>
    <t>P40</t>
  </si>
  <si>
    <t>P50</t>
  </si>
  <si>
    <t>P60</t>
  </si>
  <si>
    <t>แผนจัดซื้อยา เวชภัณฑ์ วัสดุการแพทย์ วัสดุวิทยาศาสตร์การแพทย์</t>
  </si>
  <si>
    <t>ยา  (รวมสนับสนุน รพ.สต.)</t>
  </si>
  <si>
    <t>เวชภัณฑ์มิใช่ยาและวัสดุการแพทย์  (รวมสนับสนุน รพ.สต.)</t>
  </si>
  <si>
    <t>วัสดุวิทยาศาสตร์และการแพทย์  (รวมสนับสนุน รพ.สต.)</t>
  </si>
  <si>
    <t>แผนจัดซื้อวัสดุอื่น</t>
  </si>
  <si>
    <t>แผนบริหารจัดการเจ้าหนี้</t>
  </si>
  <si>
    <t>แผนบริหารจัดการลูกหนี้</t>
  </si>
  <si>
    <t>แผนการลงทุนเพิ่ม</t>
  </si>
  <si>
    <t>แผนสนับสนุน รพ.สต.</t>
  </si>
  <si>
    <t>[1]</t>
  </si>
  <si>
    <t>[2]</t>
  </si>
  <si>
    <t>รพ.นครพนม</t>
  </si>
  <si>
    <t>รพ.วังยาง</t>
  </si>
  <si>
    <t>รพ.เลย</t>
  </si>
  <si>
    <t>รพ.พระอาจารย์ฝั้นอาจาโร</t>
  </si>
  <si>
    <t>รพร.สว่างแดนดิน</t>
  </si>
  <si>
    <t>รพ.พระอาจารย์แบน  ธนากโร</t>
  </si>
  <si>
    <t>รพ.หนองคาย</t>
  </si>
  <si>
    <t>รพ.หนองบัวลำภู</t>
  </si>
  <si>
    <t>รพ.นาวัง เฉลิมพระเกียรติ 80 พรรษา</t>
  </si>
  <si>
    <t>รพ.อุดรธานี</t>
  </si>
  <si>
    <t>รพ.ประจักษ์ศิลปาคม</t>
  </si>
  <si>
    <t>รวมเขต 8</t>
  </si>
  <si>
    <t>[3]=[1]-[2]</t>
  </si>
  <si>
    <t>[4]=[3]/[2]*100</t>
  </si>
  <si>
    <t>โรงพยาบาล</t>
  </si>
  <si>
    <t>ส่วนต่างในแผน-ประมาณการจากข้อมูลปรับเกลี่ย</t>
  </si>
  <si>
    <t>%สูง/ต่ำกว่าประมาณการ</t>
  </si>
  <si>
    <t>ตรวจสอบรายรับ UC</t>
  </si>
  <si>
    <t>รพ.</t>
  </si>
  <si>
    <t>รายได้ค่ารักษาเบิกต้นสังกัด</t>
  </si>
  <si>
    <t>รายได้แรงงานต่างด้าว</t>
  </si>
  <si>
    <t>รายได้ค่ารักษาและบริการอื่น ๆ</t>
  </si>
  <si>
    <t>รายได้อื่น</t>
  </si>
  <si>
    <t>ค่าใช้จ่ายอื่น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</si>
  <si>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</si>
  <si>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</si>
  <si>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</si>
  <si>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</si>
  <si>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</si>
  <si>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</si>
  <si>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</si>
  <si>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</si>
  <si>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</si>
  <si>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</si>
  <si>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</si>
  <si>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</si>
  <si>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</si>
  <si>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</si>
  <si>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</si>
  <si>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</si>
  <si>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</si>
  <si>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</si>
  <si>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</si>
  <si>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ตรวจความถูกต้อง</t>
  </si>
  <si>
    <t>ความถูกต้อง</t>
  </si>
  <si>
    <t>ชนิดของแผน</t>
  </si>
  <si>
    <t>Risk</t>
  </si>
  <si>
    <t>Normal</t>
  </si>
  <si>
    <t>อัตราส่วน NWC เหลือต่อรายจ่าย:เดือน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</si>
  <si>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</si>
  <si>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</si>
  <si>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</si>
  <si>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</si>
  <si>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 xml:space="preserve">% Investment </t>
  </si>
  <si>
    <t>สัดส่วน NWC เหลือหลัง Investment ต่อ รายจ่าย:เดือน</t>
  </si>
  <si>
    <t xml:space="preserve"> การปรับ PlanFin</t>
  </si>
  <si>
    <t>แบบ</t>
  </si>
  <si>
    <t xml:space="preserve">  บวก=Normal </t>
  </si>
  <si>
    <t>ต่อ EBITDA</t>
  </si>
  <si>
    <t>&lt; 1 = Risk</t>
  </si>
  <si>
    <t xml:space="preserve">  ลบ = Risk </t>
  </si>
  <si>
    <r>
      <t>&lt;</t>
    </r>
    <r>
      <rPr>
        <b/>
        <sz val="12"/>
        <color indexed="9"/>
        <rFont val="Tahoma"/>
        <family val="2"/>
      </rPr>
      <t>20%  Normal</t>
    </r>
  </si>
  <si>
    <r>
      <t>&gt;</t>
    </r>
    <r>
      <rPr>
        <b/>
        <sz val="12"/>
        <color indexed="9"/>
        <rFont val="Tahoma"/>
        <family val="2"/>
      </rPr>
      <t xml:space="preserve"> 1 = Normal</t>
    </r>
  </si>
  <si>
    <t xml:space="preserve">&gt;20%  Risk </t>
  </si>
  <si>
    <t xml:space="preserve">  Normal </t>
  </si>
  <si>
    <t xml:space="preserve"> Normal</t>
  </si>
  <si>
    <t xml:space="preserve"> ไม่ต้องปรับ</t>
  </si>
  <si>
    <t xml:space="preserve"> ทบทวนการลงทุนอีกครั้ง </t>
  </si>
  <si>
    <r>
      <t xml:space="preserve"> </t>
    </r>
    <r>
      <rPr>
        <sz val="11"/>
        <color indexed="10"/>
        <rFont val="Tahoma"/>
        <family val="2"/>
      </rPr>
      <t>Risk</t>
    </r>
  </si>
  <si>
    <t xml:space="preserve">ทบทวนการลงทุนอีกครั้ง </t>
  </si>
  <si>
    <t>ทำ Feasibility study</t>
  </si>
  <si>
    <t xml:space="preserve"> ปรับลดการลงทุนให้ &lt; 20% EBITDA</t>
  </si>
  <si>
    <t xml:space="preserve"> เพื่อเงินเหลือจาก EBITDA – ลงทุน</t>
  </si>
  <si>
    <t xml:space="preserve"> จะไปเพิ่ม NWC  </t>
  </si>
  <si>
    <t xml:space="preserve"> ทำ Feasibility study</t>
  </si>
  <si>
    <r>
      <t xml:space="preserve"> </t>
    </r>
    <r>
      <rPr>
        <sz val="11"/>
        <color indexed="8"/>
        <rFont val="Tahoma"/>
        <family val="2"/>
      </rPr>
      <t>Normal</t>
    </r>
  </si>
  <si>
    <t>ปรับ EBITDA ให้เป็น +</t>
  </si>
  <si>
    <t xml:space="preserve"> Risk</t>
  </si>
  <si>
    <t xml:space="preserve">ปรับ EBITDA ให้เป็น + </t>
  </si>
  <si>
    <t>และ ทบทวนการลงทุนอีกครั้ง                            เพื่อเงินเหลือจาก EBITDA – ลงทุน</t>
  </si>
  <si>
    <t xml:space="preserve">จะไปเพิ่ม NWC </t>
  </si>
  <si>
    <t xml:space="preserve">และ ทบทวนการลงทุนอีกครั้ง </t>
  </si>
  <si>
    <t>ควร ลงทุนให้ &lt; 20% EBITDA</t>
  </si>
  <si>
    <t xml:space="preserve">และ ชะลอการลงทุน </t>
  </si>
  <si>
    <t>สิ่งที่ส่งมาด้วย 3</t>
  </si>
  <si>
    <t>หน้าที่ 1</t>
  </si>
  <si>
    <t xml:space="preserve">รวมรายได้ </t>
  </si>
  <si>
    <t>บุ่งคล้า รพช.</t>
  </si>
  <si>
    <t>โพธิ์ตาก,รพช.</t>
  </si>
  <si>
    <t xml:space="preserve">   ความครบถ้วน   (ครบ 7 แผน )</t>
  </si>
  <si>
    <t>08</t>
  </si>
  <si>
    <t>Grand Total</t>
  </si>
  <si>
    <t>แผนที่ 1</t>
  </si>
  <si>
    <t>จำนวน (บาท)</t>
  </si>
  <si>
    <t xml:space="preserve">แผนที่ </t>
  </si>
  <si>
    <t>รายได้รวม</t>
  </si>
  <si>
    <t>ค่าใช้จ่ายรวม</t>
  </si>
  <si>
    <t xml:space="preserve">NI รวม </t>
  </si>
  <si>
    <t>EBITDA รวม</t>
  </si>
  <si>
    <t>แผนที่ 2</t>
  </si>
  <si>
    <t>แผนที่ 3</t>
  </si>
  <si>
    <t>แผนที่ 4</t>
  </si>
  <si>
    <t>แผนที่ 5</t>
  </si>
  <si>
    <t>แผนที่ 6</t>
  </si>
  <si>
    <t>แผนที่ 7</t>
  </si>
  <si>
    <t xml:space="preserve">ลำดับที่ </t>
  </si>
  <si>
    <t>สมเด็จพระยุพราชธาตุพนม,รพช.</t>
  </si>
  <si>
    <t>บุ่งคล้า,รพช.</t>
  </si>
  <si>
    <t>สมเด็จพระยุพราชสว่างแดนดิน,รพท.</t>
  </si>
  <si>
    <t>สมเด็จพระยุพราชท่าบ่อ,รพช.</t>
  </si>
  <si>
    <t>เฝ้าไร่,รพช.</t>
  </si>
  <si>
    <t>รัตนวาปี,รพช.</t>
  </si>
  <si>
    <t>กุมภวาปี,รพท.</t>
  </si>
  <si>
    <t>สมเด็จพระยุพราชบ้านดุง,รพช.</t>
  </si>
  <si>
    <t>กู่แก้ว,รพช.</t>
  </si>
  <si>
    <t>ประจักษ์ศิลปาคม,รพช.</t>
  </si>
  <si>
    <t>สิ่งที่ส่งมาด้วย 1</t>
  </si>
  <si>
    <t xml:space="preserve">ผลการดำเนินงาน </t>
  </si>
  <si>
    <t>P04</t>
  </si>
  <si>
    <t>P05</t>
  </si>
  <si>
    <t>รายได้จาก  EMS</t>
  </si>
  <si>
    <t>P06</t>
  </si>
  <si>
    <t>P61</t>
  </si>
  <si>
    <t>P07</t>
  </si>
  <si>
    <t>P08</t>
  </si>
  <si>
    <t>P09</t>
  </si>
  <si>
    <t>P10</t>
  </si>
  <si>
    <t>P11</t>
  </si>
  <si>
    <t>P12</t>
  </si>
  <si>
    <t>P13</t>
  </si>
  <si>
    <t>P13S</t>
  </si>
  <si>
    <t>รวมรายได้</t>
  </si>
  <si>
    <t>P14</t>
  </si>
  <si>
    <t>P15</t>
  </si>
  <si>
    <t>P151</t>
  </si>
  <si>
    <t>P16</t>
  </si>
  <si>
    <t>P17</t>
  </si>
  <si>
    <t>P18</t>
  </si>
  <si>
    <t>ค่าจ้างชั่วคราว/พกส./ค่าจ้างเหมาบุคลากรอื่น</t>
  </si>
  <si>
    <t>P19</t>
  </si>
  <si>
    <t>P20</t>
  </si>
  <si>
    <t xml:space="preserve">ค่าใช้จ่ายบุคลากรอื่น </t>
  </si>
  <si>
    <t>P21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</si>
  <si>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</si>
  <si>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</si>
  <si>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</si>
  <si>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</si>
  <si>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</si>
  <si>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P241</t>
  </si>
  <si>
    <t>P25</t>
  </si>
  <si>
    <t>[3]</t>
  </si>
  <si>
    <t>[5]</t>
  </si>
  <si>
    <t>[7]</t>
  </si>
  <si>
    <t>[9]</t>
  </si>
  <si>
    <t>[11]</t>
  </si>
  <si>
    <t>หน่วยบริการ</t>
  </si>
  <si>
    <t>รายได้อื่น (ระบบบัญชีบันทึกอัตโนมัติ)</t>
  </si>
  <si>
    <t>ค่าใช้จ่ายอื่น (ระบบบัญชีบันทึกอัตโนมัติ)</t>
  </si>
  <si>
    <t xml:space="preserve"> </t>
  </si>
  <si>
    <t>เอกสารแนบ</t>
  </si>
  <si>
    <t>รายการอื่น</t>
  </si>
  <si>
    <t>ยา</t>
  </si>
  <si>
    <t>งบค่าเสื่อม UC</t>
  </si>
  <si>
    <t>P121</t>
  </si>
  <si>
    <t>P251</t>
  </si>
  <si>
    <t>สรุปผลการกำกับติดตามแผน Planfin เดือน สค.62</t>
  </si>
  <si>
    <t>ตรวจสอบแผนซื้อยา (รวม รพ.สต.แผน 7 ) กับต้นทุนยา</t>
  </si>
  <si>
    <t>วัสดุเภสัชกรรม</t>
  </si>
  <si>
    <t>วัสดุการแพทย์ทั่วไป</t>
  </si>
  <si>
    <t>วัสดุเอกซเรย์</t>
  </si>
  <si>
    <t>หมวด คชจ.</t>
  </si>
  <si>
    <t>หมายเหตุ</t>
  </si>
  <si>
    <t>โรงพยาบาล ที่จัดทำแผน Planfin แบบ 4 และมีการลงทุนด้วยเงินบำรุงเกิน 20% ของ EBITDA</t>
  </si>
  <si>
    <t>ผตร.ลงนาม</t>
  </si>
  <si>
    <t>สสจ.ลงนาม</t>
  </si>
  <si>
    <t>ประมาณการจ่ายชำระหนี้ปี 2564</t>
  </si>
  <si>
    <t>ค่าครุภัณฑ์มูลค่าต่ำกว่าเกณฑ์</t>
  </si>
  <si>
    <t>(แห่ง)</t>
  </si>
  <si>
    <t xml:space="preserve">อุดรธานี </t>
  </si>
  <si>
    <t xml:space="preserve">ผลรวม </t>
  </si>
  <si>
    <t>ผอ.รพ.ลงนามแล้ว</t>
  </si>
  <si>
    <t>นพ.สสจ.ลงนามแล้ว</t>
  </si>
  <si>
    <t>(ร้อยละ)</t>
  </si>
  <si>
    <t>ดำเนินการระดับ รพ. และ สสจ.</t>
  </si>
  <si>
    <t>ผลการดำเนินงานปี 63 - แผน ปมก.64</t>
  </si>
  <si>
    <t>งบลงทุน (เงินบำรุงและเงินบริจาค) เปรียบเทียบกับ EBITDA &gt;20%</t>
  </si>
  <si>
    <t>2101010102.102</t>
  </si>
  <si>
    <t>2101020198.102</t>
  </si>
  <si>
    <t>2101020199.134</t>
  </si>
  <si>
    <t>เจ้าหนี้-ยา</t>
  </si>
  <si>
    <t xml:space="preserve">รวม เจ้าหนี้ยา </t>
  </si>
  <si>
    <t xml:space="preserve">ผลต่าง </t>
  </si>
  <si>
    <t xml:space="preserve">จ่ายชำระหนี้ค่ายา </t>
  </si>
  <si>
    <t>วัสดุทันตกรรม</t>
  </si>
  <si>
    <t>EBITDA 
(บาท)</t>
  </si>
  <si>
    <t>NWC
(บาท)</t>
  </si>
  <si>
    <t>Risk Score</t>
  </si>
  <si>
    <t>ความเสี่ยง Planfin (แบบ)</t>
  </si>
  <si>
    <t>เงินบำรุงคงเหลือหลังหักหนี้สิน
(บาท)</t>
  </si>
  <si>
    <t>ยา (รวมสนับสนุน รพ.สต.ในเครือข่าย)</t>
  </si>
  <si>
    <t>วัสดุเภสัชกรรม (รวมสนับสนุน รพ.สต.ในเครือข่าย)</t>
  </si>
  <si>
    <t>วัสดุการแพทย์ทั่วไป (รวมสนับสนุน รพ.สต.ในเครือข่าย)</t>
  </si>
  <si>
    <t>วัสดุวิทยาศาสตร์และการแพทย์ (รวมสนับสนุน รพ.สต.ในเครือข่าย)</t>
  </si>
  <si>
    <t>วัสดุเอกซเรย์ (รวมสนับสนุน รพ.สต.ในเครือข่าย)</t>
  </si>
  <si>
    <t>วัสดุทันตกรรม (รวมสนับสนุน รพ.สต.ในเครือข่าย)</t>
  </si>
  <si>
    <t>เจ้าหนี้การค้ายา</t>
  </si>
  <si>
    <t>เจ้าหนี้การค้าวัสดุเภสัชกรรม</t>
  </si>
  <si>
    <t>เจ้าหนี้การค้าวัสดุการแพทย์ทั่วไป</t>
  </si>
  <si>
    <t>เจ้าหนี้การค้าวัสดุวิทยาศาสตร์และการแพทย์</t>
  </si>
  <si>
    <t>เจ้าหนี้การค้าวัสดุเอกซเรย์</t>
  </si>
  <si>
    <t>เจ้าหนี้การค้าวัสดุทันตกรรม</t>
  </si>
  <si>
    <t>เจ้าหนี้ตามจ่าย</t>
  </si>
  <si>
    <t>ค่าจ้างชั่วคราว/พกส./ค่าจ้างเหมาบุคลากรอื่นค้างจ่าย</t>
  </si>
  <si>
    <t>ค่าตอบแทนค้างจ่าย</t>
  </si>
  <si>
    <t>ค่าใช้จ่ายบุคลากรอื่นค้างจ่าย</t>
  </si>
  <si>
    <t>เจ้าหนี้ค่าแรงอื่นค้างจ่าย</t>
  </si>
  <si>
    <t>ค่าสาธารณูปโภคค้างจ่าย</t>
  </si>
  <si>
    <t>เจ้าหนี้ค่าครุภัณฑ์ สิ่งก่อสร้างฯ</t>
  </si>
  <si>
    <t>เจ้าหนี้การค้าวัสดุอื่น</t>
  </si>
  <si>
    <t>เจ้าหนี้อื่น</t>
  </si>
  <si>
    <t>ลูกหนี้ UC</t>
  </si>
  <si>
    <t>ลูกหนี้ เบิกต้นสังกัด</t>
  </si>
  <si>
    <t>ลูกหนี้ อปท</t>
  </si>
  <si>
    <t>ลูกหนี้ กรมบัญชีกลาง</t>
  </si>
  <si>
    <t>ลูกหนี้ ประกันสังคม</t>
  </si>
  <si>
    <t>ลูกหนี้ แรงงานต่างด้าว</t>
  </si>
  <si>
    <t>ลูกหนี้ อื่น ๆ</t>
  </si>
  <si>
    <t>Fixed Cost ตามประกาศ (สธ0204/22819 ลว.15 กค.59)</t>
  </si>
  <si>
    <t xml:space="preserve">วัสดุการแพทย์ทั่วไป </t>
  </si>
  <si>
    <t>วัสดุวิทยาศาสตร์และการแพทย์</t>
  </si>
  <si>
    <t/>
  </si>
  <si>
    <t>เจ้าหนี้การค้าบุคคลภายนอก-ยา(กรมบัญชีกลางจ่ายตรงผู้ขาย)</t>
  </si>
  <si>
    <t>เจ้าหนี้หน่วยงานภาครัฐ - ยา   (กรมบัญชีกลางจ่ายตรงให้ผู้ขายที่เป็นรัฐวิสาหกิจหรือหน่วยงานของรัฐ)</t>
  </si>
  <si>
    <t xml:space="preserve">แผนที่ 2 ซื้อ </t>
  </si>
  <si>
    <t>รวมแผนซื้อ วชย.</t>
  </si>
  <si>
    <t xml:space="preserve">แผนใช้ ว.ทันตกรรม </t>
  </si>
  <si>
    <t>ซื้อ ว.ทันตกรรม (แผนที่ 2)</t>
  </si>
  <si>
    <t xml:space="preserve">ว.ทันตกรรม ที่มีไว้ใช้ </t>
  </si>
  <si>
    <t xml:space="preserve">ซื้อ ว.Lab  (แผนที่ 2) </t>
  </si>
  <si>
    <t xml:space="preserve">ว. Lab ที่มีไว้ใช้ </t>
  </si>
  <si>
    <t xml:space="preserve">แผน ใช้ ว.LAB </t>
  </si>
  <si>
    <t xml:space="preserve">(ต้นงวด+ซื้อ - ใช้ไป) </t>
  </si>
  <si>
    <t>[4]=[1]+[2]+[3]</t>
  </si>
  <si>
    <t>[6]</t>
  </si>
  <si>
    <t>[8]=[5]+[6]+[7]</t>
  </si>
  <si>
    <t>[10]</t>
  </si>
  <si>
    <t>[12]=[10]+[11]</t>
  </si>
  <si>
    <t>[14]=[12]-[13]</t>
  </si>
  <si>
    <t>[15]</t>
  </si>
  <si>
    <t>[16]</t>
  </si>
  <si>
    <t>[17]=[15]+[16]</t>
  </si>
  <si>
    <t>[19]=[17-[18]</t>
  </si>
  <si>
    <t>[13]= ต้นทุนว.ทันตกรรม (แผนที่ 1) + สนับสนุน รพ.สต. (แผนที่7)</t>
  </si>
  <si>
    <t>[9]={[4]+[8]}-(ต้นทุนยาใช้ไป แผน1 + สนับสนุน รพ.สต.(แผนที่7)</t>
  </si>
  <si>
    <t>สรุปผลการกำกับติดตามแผน Planfin เดือน กย.64</t>
  </si>
  <si>
    <t>ส่วนต่างผลงานปี 64 กับ แผนปี 65</t>
  </si>
  <si>
    <t>สถานการณ์การเงินการคลัง 30 กันยายน 2564</t>
  </si>
  <si>
    <t xml:space="preserve">ปี 2565 จัดทำแผนลงทุนด้วยเงินบำรุง รวมเงินบริจาค (บาท) </t>
  </si>
  <si>
    <t xml:space="preserve">รวม วยช.ที่มีไว้ใช้ </t>
  </si>
  <si>
    <t>รวมการลงทุนด้วยเงิน บร. + เงินบริจาค</t>
  </si>
  <si>
    <t>/</t>
  </si>
  <si>
    <t xml:space="preserve">      ** เจ้าหนี้คงเหลือ ยกไป ปี 67</t>
  </si>
  <si>
    <t xml:space="preserve">    ** เจ้าหนี้คงเหลือยกไป ปี 67</t>
  </si>
  <si>
    <t>ประมาณการรายรับเงินค่าบริการทางการแพทย์ หน่วยบริการในสังกัดสำนักงานปลัดกระทรวงสาธารณสุข ปีงบประมาณ 2566</t>
  </si>
  <si>
    <t>กันเงินรายรับ PP</t>
  </si>
  <si>
    <t>รวมประมาณการรายรับ OP-PP-IP</t>
  </si>
  <si>
    <t>งบระดับเขต</t>
  </si>
  <si>
    <t>[4]</t>
  </si>
  <si>
    <t>[5]=[3]-[4]</t>
  </si>
  <si>
    <t>[8]=[6]-[7]</t>
  </si>
  <si>
    <t>[11]=[9]-[10]</t>
  </si>
  <si>
    <t>[12]=[3]+[8]+[11]</t>
  </si>
  <si>
    <t>[13]</t>
  </si>
  <si>
    <t>รหัสจังหวัด</t>
  </si>
  <si>
    <t xml:space="preserve">รายรับ OP </t>
  </si>
  <si>
    <t>ปรับลดค่าแรง OP</t>
  </si>
  <si>
    <t>รายรับ OP 
หลังปรับลดค่าแรง</t>
  </si>
  <si>
    <t>กันเงิน 
Virtual account</t>
  </si>
  <si>
    <t>รายรับ OP สุทธิ
หลังหักเงินกัน
 Virtual account</t>
  </si>
  <si>
    <t xml:space="preserve">รายรับ PP </t>
  </si>
  <si>
    <t>ปรับลดค่าแรง PP</t>
  </si>
  <si>
    <t>รายรับ PP สุทธิ
หลังปรับลดค่าแรง</t>
  </si>
  <si>
    <t xml:space="preserve">ประมาณการ
รายรับ IP </t>
  </si>
  <si>
    <t>ปรับลดค่าแรง IP</t>
  </si>
  <si>
    <t>ประมาณการ
รายรับ IP 
หลังปรับลดค่าแรง</t>
  </si>
  <si>
    <t>รวมประมาณการรายรับ OP-PP-IP
หลังหักเงินเดือน</t>
  </si>
  <si>
    <t>ค่าบริการ EPI
(มติ 77 วันที่ 11 ตค 65)</t>
  </si>
  <si>
    <t>หลังหักเงินเดือน และค่าบริการ EPI</t>
  </si>
  <si>
    <t>รวมยอดประกัน 
OP-PP-IP
(ก่อนหัก Virtual account)</t>
  </si>
  <si>
    <t>3800</t>
  </si>
  <si>
    <t>3900</t>
  </si>
  <si>
    <t>4100</t>
  </si>
  <si>
    <t>4200</t>
  </si>
  <si>
    <t>4300</t>
  </si>
  <si>
    <t>4700</t>
  </si>
  <si>
    <t>4800</t>
  </si>
  <si>
    <t>แผนประมาณการรายได้-ควบคุมค่าใช้จ่าย ปีงบประมาณ 2566</t>
  </si>
  <si>
    <t>แผนใช้ วชย.(แผนที่1) + สนับสนุน รพ.สต. (แผน 7)</t>
  </si>
  <si>
    <t>[18]= ต้นทุน ว.LAB (แผนที่1) + สนับสนุน รพ.สต. (แผนที่7)</t>
  </si>
  <si>
    <t>ซื้อ ยา</t>
  </si>
  <si>
    <r>
      <rPr>
        <b/>
        <u/>
        <sz val="15"/>
        <color indexed="8"/>
        <rFont val="TH SarabunPSK"/>
        <family val="2"/>
      </rPr>
      <t>บวก</t>
    </r>
    <r>
      <rPr>
        <b/>
        <sz val="15"/>
        <color indexed="8"/>
        <rFont val="TH SarabunPSK"/>
        <family val="2"/>
      </rPr>
      <t xml:space="preserve"> แผนที่ 2 ซื้อ ว.การแพทย์ทั่วไป </t>
    </r>
  </si>
  <si>
    <r>
      <rPr>
        <b/>
        <u/>
        <sz val="15"/>
        <color indexed="8"/>
        <rFont val="TH SarabunPSK"/>
        <family val="2"/>
      </rPr>
      <t>บวก</t>
    </r>
    <r>
      <rPr>
        <b/>
        <sz val="15"/>
        <color indexed="8"/>
        <rFont val="TH SarabunPSK"/>
        <family val="2"/>
      </rPr>
      <t xml:space="preserve"> แผนที่ 2 ซื้อ ว.วิทยาศาสตร์การแทพย์ </t>
    </r>
  </si>
  <si>
    <r>
      <rPr>
        <b/>
        <u/>
        <sz val="15"/>
        <color indexed="8"/>
        <rFont val="TH SarabunPSK"/>
        <family val="2"/>
      </rPr>
      <t>หัก</t>
    </r>
    <r>
      <rPr>
        <b/>
        <sz val="15"/>
        <color indexed="8"/>
        <rFont val="TH SarabunPSK"/>
        <family val="2"/>
      </rPr>
      <t xml:space="preserve"> แผนที่ 4 จ่ายชำระหนี้ ว.วิทยาศาสตร์การแพทย์ ปี 66</t>
    </r>
  </si>
  <si>
    <r>
      <rPr>
        <b/>
        <u/>
        <sz val="15"/>
        <color indexed="8"/>
        <rFont val="TH SarabunPSK"/>
        <family val="2"/>
      </rPr>
      <t>บวก</t>
    </r>
    <r>
      <rPr>
        <b/>
        <sz val="15"/>
        <color indexed="8"/>
        <rFont val="TH SarabunPSK"/>
        <family val="2"/>
      </rPr>
      <t xml:space="preserve"> แผนที่ 2 ซื้อ ว.เภสัชกรรม </t>
    </r>
  </si>
  <si>
    <t>ยอดประกัน
รายรับปี 66</t>
  </si>
  <si>
    <t>[5] = [3]*[4]</t>
  </si>
  <si>
    <t>[7]=[6]*20/100</t>
  </si>
  <si>
    <t>[8]</t>
  </si>
  <si>
    <t>[9]=[8]-[7]</t>
  </si>
  <si>
    <t>ลำดับที่</t>
  </si>
  <si>
    <t>หน่วยงาน</t>
  </si>
  <si>
    <t>Cash</t>
  </si>
  <si>
    <t>Fixed cost เงินบำรุง 3 เดือน</t>
  </si>
  <si>
    <t>เงินบำรุงส่วนเกิน</t>
  </si>
  <si>
    <t>% วงเงินลงทุน - Cash Ratio</t>
  </si>
  <si>
    <t>คำนวณเงินลงทุนเงินบำรุงส่วนเกินได้</t>
  </si>
  <si>
    <t>สรุป</t>
  </si>
  <si>
    <t>วงเงินที่สามารถลงทุนได้ 20% ของ EBITDA</t>
  </si>
  <si>
    <t>วิเคราะห์ความเสี่ยง แบบ Planfin</t>
  </si>
  <si>
    <t xml:space="preserve">ลงทุน (แผน 6) </t>
  </si>
  <si>
    <t>จ่าย เจ้าหนี้ คุภัณฑ์ (แผน 4)</t>
  </si>
  <si>
    <t>ซื้อ ว.อื่นๆ (แผนที่ 3)</t>
  </si>
  <si>
    <t xml:space="preserve">จ่าย เจ้าหนี้ ค่า ว.อื่นๆ </t>
  </si>
  <si>
    <t>เกินดุล</t>
  </si>
  <si>
    <t>รพ.พระอาจารย์ฝั้นฯ</t>
  </si>
  <si>
    <t>รพ.พระอาจารย์แบนฯ</t>
  </si>
  <si>
    <t>รพ.ประจักษ์ฯ</t>
  </si>
  <si>
    <t>กลุ่มระดับบริการ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</si>
  <si>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</si>
  <si>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</si>
  <si>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</si>
  <si>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</si>
  <si>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</si>
  <si>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</si>
  <si>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</si>
  <si>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</si>
  <si>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</si>
  <si>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รพช.F1 P&lt;=50,000</t>
  </si>
  <si>
    <t>รพท.M1 B&gt;200</t>
  </si>
  <si>
    <t>รพช.F3 P15,000-25,000</t>
  </si>
  <si>
    <t>รพช.F3 P&gt;=25,000</t>
  </si>
  <si>
    <t>รพศ.A B&gt;1000</t>
  </si>
  <si>
    <t>บวกยาสนับสนุน พอ/ไม่พอ</t>
  </si>
  <si>
    <t>รายได้ยาสนับสนุนตามงบทดลองเฉลี่ยรวมทั้งปี</t>
  </si>
  <si>
    <r>
      <rPr>
        <b/>
        <u/>
        <sz val="15"/>
        <color indexed="8"/>
        <rFont val="TH SarabunPSK"/>
        <family val="2"/>
      </rPr>
      <t>บวก</t>
    </r>
    <r>
      <rPr>
        <b/>
        <sz val="15"/>
        <color indexed="8"/>
        <rFont val="TH SarabunPSK"/>
        <family val="2"/>
      </rPr>
      <t xml:space="preserve"> แผนที่ 2 ซื้อ ว.ทันตกรรม </t>
    </r>
  </si>
  <si>
    <t>สีส้มใส่ 1 เท่านั้น</t>
  </si>
  <si>
    <t>จ/น วัสดุอื่น</t>
  </si>
  <si>
    <t>เงินบำรุงคงเหลือหลังหักหนี้สินฯ ณ 30 กันยายน 2566</t>
  </si>
  <si>
    <t>คงเหลือ 30 กย 66</t>
  </si>
  <si>
    <t>วัสดุวิทยาศาสตร์และการแพทย์ คงเหลือ 30 กย 66</t>
  </si>
  <si>
    <t>วัสดุทันตกรรม คงเหลือ 30 กย 66</t>
  </si>
  <si>
    <t xml:space="preserve"> รวม วชย. ว.การแพทย์ คงเหลือ  ณ 30 กย. 66</t>
  </si>
  <si>
    <t>ข้อมูล กย.66</t>
  </si>
  <si>
    <t>ประมาณการจ่ายชำระหนี้ปี 2567</t>
  </si>
  <si>
    <t>ประมาณการลูกหนี้ที่เรียกเก็บได้ปี 2567</t>
  </si>
  <si>
    <t>จัดซื้อ จัดหาด้วยเงินบำรุงของ รพ. ปี 2567</t>
  </si>
  <si>
    <t>จัดซื้อ ด้วยงบค่าบริการฯเบิกจ่ายลักษณะงบลงทุน ปี 2567</t>
  </si>
  <si>
    <t>จัดซื้อ จัดหาด้วยเงินงบประมาณ ของ รพ. ปี 2567</t>
  </si>
  <si>
    <t>จัดซื้อ จัดหาด้วยเงินบริจาค ของ รพ. ปี 2567</t>
  </si>
  <si>
    <t>จัดซื้อ จัดหาด้วยเงินบริจาค ของ รพ.ก่อนปี 2567</t>
  </si>
  <si>
    <t>NI+Depreciation ณ 30 กันยายน 2566 สูตรเขต 8</t>
  </si>
  <si>
    <t>NWC  ณ 30 กันยายน 2566 สูตรเขต 8</t>
  </si>
  <si>
    <t>ยา คงเหลือ ณ 30  กย. 66</t>
  </si>
  <si>
    <t>เจ้าหนี้-วัสดุการแพทย์ทั่วไป  30 กย.66</t>
  </si>
  <si>
    <t xml:space="preserve">       รวมเจ้าหนี้ ว.การแพทย์ทั่วไป ปี 67</t>
  </si>
  <si>
    <r>
      <rPr>
        <b/>
        <u/>
        <sz val="15"/>
        <color indexed="8"/>
        <rFont val="TH SarabunPSK"/>
        <family val="2"/>
      </rPr>
      <t>หัก</t>
    </r>
    <r>
      <rPr>
        <b/>
        <sz val="15"/>
        <color indexed="8"/>
        <rFont val="TH SarabunPSK"/>
        <family val="2"/>
      </rPr>
      <t xml:space="preserve"> แผนที่ 4 จ่ายชำระหนี้ ว.การแทพย์ทั่วไป  ปี 67</t>
    </r>
  </si>
  <si>
    <t xml:space="preserve">      ** เจ้าหนี้คงเหลือ ยกไป ปี 68</t>
  </si>
  <si>
    <t>เจ้าหนี้ - วัสดุวิทยาศาสตร์และการแพทย์ 30 กย.66</t>
  </si>
  <si>
    <t xml:space="preserve">        รวมเจ้าหนี้ ว.วิทยาศาสตร์การแพทย์ ปี 67</t>
  </si>
  <si>
    <t>เจ้าหนี้-วัสดุเภสัชกรรม  30 กย.66</t>
  </si>
  <si>
    <t xml:space="preserve">      รวมเจ้าหนี้ ว.เภสัชกรรม ปี 67</t>
  </si>
  <si>
    <r>
      <rPr>
        <b/>
        <u/>
        <sz val="15"/>
        <color indexed="8"/>
        <rFont val="TH SarabunPSK"/>
        <family val="2"/>
      </rPr>
      <t>หัก</t>
    </r>
    <r>
      <rPr>
        <b/>
        <sz val="15"/>
        <color indexed="8"/>
        <rFont val="TH SarabunPSK"/>
        <family val="2"/>
      </rPr>
      <t xml:space="preserve"> แผนที่ 4 จ่ายชำระหนี้ ว.เภสัชกรรม ปี 67</t>
    </r>
  </si>
  <si>
    <t>เจ้าหนี้-วัสดุทันตกรรม 30 กย.66</t>
  </si>
  <si>
    <t xml:space="preserve">       รวมเจ้าหนี้ ว.ทันตกรรม ปี 67</t>
  </si>
  <si>
    <r>
      <rPr>
        <b/>
        <u/>
        <sz val="15"/>
        <color indexed="8"/>
        <rFont val="TH SarabunPSK"/>
        <family val="2"/>
      </rPr>
      <t>หัก</t>
    </r>
    <r>
      <rPr>
        <b/>
        <sz val="15"/>
        <color indexed="8"/>
        <rFont val="TH SarabunPSK"/>
        <family val="2"/>
      </rPr>
      <t xml:space="preserve"> แผนที่ 4 จ่ายชำระหนี้ ว.ทันตกรรม ปี 2567</t>
    </r>
  </si>
  <si>
    <t>เจ้าหนี้-วัสดุเอกซเรย์  30 กย.66</t>
  </si>
  <si>
    <t xml:space="preserve">      รวมเจ้าหนี้ ว.เอกซเรย์ ปี 67</t>
  </si>
  <si>
    <r>
      <rPr>
        <b/>
        <u/>
        <sz val="15"/>
        <color theme="1"/>
        <rFont val="TH SarabunPSK"/>
        <family val="2"/>
      </rPr>
      <t>บวก</t>
    </r>
    <r>
      <rPr>
        <b/>
        <sz val="15"/>
        <color theme="1"/>
        <rFont val="TH SarabunPSK"/>
        <family val="2"/>
      </rPr>
      <t xml:space="preserve"> แผนที่ 2 ซื้อ ว.เอกซเรย์ ปี 67</t>
    </r>
  </si>
  <si>
    <r>
      <rPr>
        <b/>
        <u/>
        <sz val="15"/>
        <color theme="1"/>
        <rFont val="TH SarabunPSK"/>
        <family val="2"/>
      </rPr>
      <t>หัก</t>
    </r>
    <r>
      <rPr>
        <b/>
        <sz val="15"/>
        <color theme="1"/>
        <rFont val="TH SarabunPSK"/>
        <family val="2"/>
      </rPr>
      <t xml:space="preserve"> แผนที่ 4 จ่ายชำระหนี้ ว.เอกซเรย์ ปี 67</t>
    </r>
  </si>
  <si>
    <t>ตารางการวิเคราะห์การลงทุนด้วยเงินบำรุงและเงินบำรุงส่วนเกิน ของหน่วยบริการในเขตสุขภาพที่ 8 ประจำปี 2567</t>
  </si>
  <si>
    <t>Risk  กันยายน  2566</t>
  </si>
  <si>
    <t>EBITDA
30 ก.ย.66</t>
  </si>
  <si>
    <t>เงินบำรุงคงเหลือสุทธิ 
30 ก.ย.66</t>
  </si>
  <si>
    <t xml:space="preserve">สรุปการจัดทำแผนทางการเงิน (Planfin) ประจำปีงบประมาณ 2567  ของหน่วยบริการในเขตสุขภาพที่ 8  </t>
  </si>
  <si>
    <t>EBITDA
ปมก.ปี 2567</t>
  </si>
  <si>
    <t>EBITDA 
30 กย.66</t>
  </si>
  <si>
    <t xml:space="preserve">Risk score กย.66  </t>
  </si>
  <si>
    <t>0%</t>
  </si>
  <si>
    <t>60%</t>
  </si>
  <si>
    <t>30%</t>
  </si>
  <si>
    <t>50%</t>
  </si>
  <si>
    <t>40%</t>
  </si>
  <si>
    <t>ไม่ลงทุน</t>
  </si>
  <si>
    <t>ลงทุนได้</t>
  </si>
  <si>
    <t>ระยะเวลาชำระหนี้ (90 วัน)</t>
  </si>
  <si>
    <t xml:space="preserve">ต้องไม่มี ค่าตอบแทนค้างจ่าย </t>
  </si>
  <si>
    <t xml:space="preserve"> แผนที่ 6 ลงทุนด้วยเงินบำรุง และเงินบำรุงส่วนเกิน 
ใน Planfin 
ปี 2567</t>
  </si>
  <si>
    <t>สรุป คำนวณวงเงินลงทุนส่วนเกิน ที่สามารถลงทุนได้</t>
  </si>
  <si>
    <t>ลงทุน (แผน 6) +สรุป คำนวณวงเงินลงทุนส่วนเกิน ที่สามารถลงทุนได้</t>
  </si>
  <si>
    <t xml:space="preserve">รายได้ UC ในการจัดทำแผน Planfin ปี 67 </t>
  </si>
  <si>
    <t>[1] มาจากชีท 1ตรวจสอบความครบถ้วน7แผน แถว8 (รายได้ UC)</t>
  </si>
  <si>
    <t>[2] มาจากชีท 3.ตรวจสอบรายได้ UC_1 คอลัมภ์U (ยอดประกัน
รายรับปี 6**)</t>
  </si>
  <si>
    <t>EBITDA ณ 30 กันยายน 2566  สูตรเขต 8</t>
  </si>
  <si>
    <t>เงินบำรุงหลังหักหนี้สิน คงเหลือ 30 กย.66</t>
  </si>
  <si>
    <t>4301020102.106</t>
  </si>
  <si>
    <t>ประมาณการรับ UC ปี 67 จากข้อมูลการปรับเกลี่ยปี 66 (เนื่องจากข้อมูล ปี 67 ยังไม่ออก)</t>
  </si>
  <si>
    <t xml:space="preserve">ทุนสำรองสุทธิ (Networking Capital) </t>
  </si>
  <si>
    <t xml:space="preserve">เงินบำรุงคงเหลือ </t>
  </si>
  <si>
    <t xml:space="preserve">หนี้สินและภาระผูกพัน </t>
  </si>
  <si>
    <t>รายงานการจัดทำแผน Planfin ปี 2567 เขต 8 ข้อมูล ณ 31 ตุลาคม 2566 เวลา 22.50 น.</t>
  </si>
  <si>
    <t>รายงานความก้าวหน้าการจัดทำแผน Planfin ปี 2567 เขต 8 ข้อมูล ณ 31 ตุลาคม 2566 เวลา 22.50  น.</t>
  </si>
  <si>
    <t>ทุนสำรองสุทธิ (NWC) คงเหลือหลังหักการลงทุน &gt;20% EBITDA</t>
  </si>
  <si>
    <t>รวมค่าใช้จ่าย (ไม่รวมค่าเสื่อมราคาและค่าตัดจำหน่ายและค่าใช้จ่ายอื่น (ระบบบัญชีบันทึกอัตโนมัติ)</t>
  </si>
  <si>
    <t>อัตราทุนสำรองสุทธิ (NWC) คงเหลือ หลังหักเงินลงทุน &gt;20% EBITDAต่อรายจ่ายเฉลี่ยต่อเดือน</t>
  </si>
  <si>
    <t>เจ้าหนี้คงเหลือ 
ณ 30 กันยายน 2566 (บาท)</t>
  </si>
  <si>
    <t>ลูกหนี้คงเหลือ 
ณ 30 กันยายน 2566 (บาท)</t>
  </si>
  <si>
    <t>นครพนม E-P</t>
  </si>
  <si>
    <t>บึงกาฬ Q - X</t>
  </si>
  <si>
    <t>เลย Y - AL</t>
  </si>
  <si>
    <t>สกลนคร AM - BD</t>
  </si>
  <si>
    <t>หนองคาย BE - BM</t>
  </si>
  <si>
    <t>หนองบัวลำภู BN -BS</t>
  </si>
  <si>
    <t>อุดรธานี BT - CN</t>
  </si>
  <si>
    <t>เขต 8 CO</t>
  </si>
  <si>
    <t>รวมรายได้ 
(บาท) 20</t>
  </si>
  <si>
    <t>รวมค่าใช้จ่าย
(บาท) 36</t>
  </si>
  <si>
    <t>ยา
(บาท) 47</t>
  </si>
  <si>
    <t>วัสดุเภสัชกรรม
(บาท) 48</t>
  </si>
  <si>
    <t>วัสดุการแพทย์ทั่วไป 
(บาท) 49</t>
  </si>
  <si>
    <t>วัสดุวิทยาศาตร์การแพทย์
(บาท)  50</t>
  </si>
  <si>
    <t>วัสดุเอกซเรย์
(บาท)  51</t>
  </si>
  <si>
    <t>วัสดุทันตกรรม
(บาท)  52</t>
  </si>
  <si>
    <t>แผนการจัดซื้อวัสดุอื่นรวมเป็นเงิน  66</t>
  </si>
  <si>
    <t>ประมาณการจ่ายชำระหนี้ ปี 25667
(บาท)  83</t>
  </si>
  <si>
    <t>ประมาณการลูกหนี้
ที่เรียกเก็บได้ 
ปี 2567 
(บาท)  92</t>
  </si>
  <si>
    <t>ลงทุนด้วยเงินบำรุงโรงพยาบาล
(บาท)  93</t>
  </si>
  <si>
    <t>ลงทุนด้วย
งบค่าเสื่อม UC 
(บาท)  94</t>
  </si>
  <si>
    <t>ลงทุนด้วยเงินงบประมาณ 
(บาท)  95</t>
  </si>
  <si>
    <t>ลงทุนด้วยเงินบริจาค
(บาท)  96+97</t>
  </si>
  <si>
    <t>สนับสนุน Fix Cost 
(บาท)  98</t>
  </si>
  <si>
    <t>สนับสนุน ยา และ วัสดุ
(บาท)  100-106</t>
  </si>
  <si>
    <t>รายการอื่นๆ 
(บาท) 99</t>
  </si>
  <si>
    <t>ลูกหนี้ค่ารักษาพยาบาล</t>
  </si>
  <si>
    <t>รวมเจ้าหนี้การค้า</t>
  </si>
  <si>
    <t>[13]=[6]+[7]+[8]+[9]+[10]+[11]+[12]</t>
  </si>
  <si>
    <t>วานรนิวาส,รพท.</t>
  </si>
  <si>
    <t>สมเด็จพระยุพราชท่าบ่อ,รพท.</t>
  </si>
  <si>
    <t>NI
ปมก.ปี 2567</t>
  </si>
  <si>
    <t>งบค่าเสื่อม UC
(บาท) 107</t>
  </si>
  <si>
    <t>1105010105.108</t>
  </si>
  <si>
    <t>1105010105.109</t>
  </si>
  <si>
    <t>1105010105.110</t>
  </si>
  <si>
    <t>1105010105.111</t>
  </si>
  <si>
    <t>1105010103.108</t>
  </si>
  <si>
    <t>1105010103.109</t>
  </si>
  <si>
    <t>1105010105.114</t>
  </si>
  <si>
    <t>1105010105.115</t>
  </si>
  <si>
    <t>2101020199.143</t>
  </si>
  <si>
    <t>2101020199.135</t>
  </si>
  <si>
    <t>2101020199.136</t>
  </si>
  <si>
    <t>2101020199.145</t>
  </si>
  <si>
    <t>2101020199.144</t>
  </si>
  <si>
    <t>2102040110.113</t>
  </si>
  <si>
    <t>2101020199.137</t>
  </si>
  <si>
    <t>1105010103.102</t>
  </si>
  <si>
    <t>1105010103.103</t>
  </si>
  <si>
    <t>1105010103.104</t>
  </si>
  <si>
    <t>1105010103.105</t>
  </si>
  <si>
    <t>1105010103.106</t>
  </si>
  <si>
    <t>1105010103.107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</si>
</sst>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0_ ;[Red]\-0\ "/>
    <numFmt numFmtId="190" formatCode="#,##0_ ;[Red]\-#,##0\ "/>
    <numFmt numFmtId="191" formatCode="0.00_ ;[Red]\-0.00\ "/>
    <numFmt numFmtId="192" formatCode="0.000"/>
  </numFmts>
  <fonts count="114">
    <font>
      <sz val="11"/>
      <color theme="1"/>
      <name val="Tahoma"/>
      <family val="2"/>
      <charset val="222"/>
      <scheme val="minor"/>
    </font>
    <font>
      <sz val="10"/>
      <name val="Tahoma"/>
      <family val="2"/>
    </font>
    <font>
      <b/>
      <sz val="12"/>
      <color indexed="9"/>
      <name val="Tahoma"/>
      <family val="2"/>
    </font>
    <font>
      <sz val="11"/>
      <color indexed="8"/>
      <name val="Tahoma"/>
      <family val="2"/>
    </font>
    <font>
      <sz val="11"/>
      <color indexed="10"/>
      <name val="Tahoma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Calibri"/>
      <family val="2"/>
    </font>
    <font>
      <b/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sz val="10"/>
      <color rgb="FFFF0000"/>
      <name val="Tahoma"/>
      <family val="2"/>
      <charset val="222"/>
      <scheme val="minor"/>
    </font>
    <font>
      <sz val="10"/>
      <color theme="1"/>
      <name val="Tahoma"/>
      <family val="2"/>
    </font>
    <font>
      <b/>
      <sz val="14"/>
      <color theme="1"/>
      <name val="TH SarabunPSK"/>
      <family val="2"/>
    </font>
    <font>
      <b/>
      <i/>
      <sz val="14"/>
      <color theme="1"/>
      <name val="TH SarabunPSK"/>
      <family val="2"/>
    </font>
    <font>
      <sz val="10"/>
      <color rgb="FFFF0000"/>
      <name val="Tahoma"/>
      <family val="2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2"/>
      <color rgb="FFFFFFFF"/>
      <name val="Tahoma"/>
      <family val="2"/>
    </font>
    <font>
      <sz val="12"/>
      <color theme="1"/>
      <name val="Tahoma"/>
      <family val="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</font>
    <font>
      <sz val="14"/>
      <color theme="1"/>
      <name val="Angsana New"/>
      <family val="1"/>
    </font>
    <font>
      <b/>
      <u/>
      <sz val="12"/>
      <color rgb="FFFFFFFF"/>
      <name val="Tahoma"/>
      <family val="2"/>
    </font>
    <font>
      <sz val="9"/>
      <color theme="1"/>
      <name val="Tahoma"/>
      <family val="2"/>
      <charset val="222"/>
      <scheme val="minor"/>
    </font>
    <font>
      <sz val="10"/>
      <name val="Tahoma"/>
      <family val="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0"/>
      <color theme="1"/>
      <name val="Tahoma"/>
      <family val="2"/>
      <charset val="222"/>
      <scheme val="minor"/>
    </font>
    <font>
      <b/>
      <sz val="9"/>
      <color theme="1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name val="Tahoma"/>
      <family val="2"/>
      <scheme val="minor"/>
    </font>
    <font>
      <b/>
      <sz val="22"/>
      <color theme="1"/>
      <name val="Cordia New"/>
      <family val="2"/>
    </font>
    <font>
      <sz val="10"/>
      <name val="Tahoma"/>
      <family val="2"/>
      <charset val="222"/>
      <scheme val="minor"/>
    </font>
    <font>
      <sz val="13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6"/>
      <color theme="1"/>
      <name val="Tahoma"/>
      <family val="2"/>
    </font>
    <font>
      <sz val="14"/>
      <color theme="1"/>
      <name val="Tahoma"/>
      <family val="2"/>
      <charset val="222"/>
      <scheme val="minor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sz val="15"/>
      <color theme="1"/>
      <name val="TH SarabunPSK"/>
      <family val="2"/>
    </font>
    <font>
      <sz val="9"/>
      <color indexed="81"/>
      <name val="Tahoma"/>
      <family val="2"/>
    </font>
    <font>
      <b/>
      <sz val="16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9"/>
      <color indexed="81"/>
      <name val="Tahoma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9"/>
      <color rgb="FFFF0000"/>
      <name val="Tahoma"/>
      <family val="2"/>
      <scheme val="minor"/>
    </font>
    <font>
      <sz val="11"/>
      <color rgb="FF9C5700"/>
      <name val="Tahoma"/>
      <family val="2"/>
      <charset val="222"/>
      <scheme val="minor"/>
    </font>
    <font>
      <sz val="16"/>
      <color theme="1"/>
      <name val="TH SarabunIT๙"/>
      <family val="2"/>
    </font>
    <font>
      <sz val="10"/>
      <color indexed="8"/>
      <name val="Tahoma"/>
      <family val="2"/>
    </font>
    <font>
      <sz val="11"/>
      <color indexed="8"/>
      <name val="Calibri"/>
      <family val="2"/>
    </font>
    <font>
      <sz val="15"/>
      <color indexed="8"/>
      <name val="TH SarabunPSK"/>
      <family val="2"/>
    </font>
    <font>
      <sz val="15"/>
      <color theme="1"/>
      <name val="TH SarabunIT๙"/>
      <family val="2"/>
    </font>
    <font>
      <sz val="20"/>
      <color theme="1"/>
      <name val="TH SarabunPSK"/>
      <family val="2"/>
    </font>
    <font>
      <sz val="16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i/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1"/>
      <color indexed="8"/>
      <name val="Calibri"/>
      <family val="2"/>
      <charset val="222"/>
    </font>
    <font>
      <b/>
      <sz val="15"/>
      <color indexed="8"/>
      <name val="TH SarabunPSK"/>
      <family val="2"/>
      <charset val="222"/>
    </font>
    <font>
      <b/>
      <u/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color theme="1"/>
      <name val="TH SarabunPSK"/>
      <family val="2"/>
      <charset val="222"/>
    </font>
    <font>
      <b/>
      <sz val="11"/>
      <color theme="1"/>
      <name val="TH Niramit AS"/>
    </font>
    <font>
      <b/>
      <u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4"/>
      <color rgb="FF222222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b/>
      <sz val="14"/>
      <name val="TH SarabunPSK"/>
      <family val="2"/>
    </font>
    <font>
      <b/>
      <i/>
      <sz val="14"/>
      <name val="TH SarabunPSK"/>
      <family val="2"/>
      <charset val="222"/>
    </font>
    <font>
      <b/>
      <sz val="14"/>
      <color rgb="FFFF0000"/>
      <name val="TH SarabunPSK"/>
      <family val="2"/>
    </font>
    <font>
      <b/>
      <sz val="11"/>
      <name val="Calibri"/>
      <family val="2"/>
      <charset val="222"/>
    </font>
    <font>
      <b/>
      <sz val="15"/>
      <name val="TH SarabunPSK"/>
      <family val="2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color theme="1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b/>
      <sz val="10"/>
      <name val="Tahoma"/>
      <family val="2"/>
    </font>
    <font>
      <sz val="18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rgb="FF000000"/>
      <name val="TH SarabunPSK"/>
      <family val="2"/>
    </font>
    <font>
      <b/>
      <sz val="12"/>
      <name val="TH SarabunPSK"/>
      <family val="2"/>
    </font>
    <font>
      <sz val="12"/>
      <color rgb="FF000000"/>
      <name val="TH SarabunPSK"/>
      <family val="2"/>
    </font>
  </fonts>
  <fills count="7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4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21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13" applyNumberFormat="0" applyAlignment="0" applyProtection="0"/>
    <xf numFmtId="0" fontId="36" fillId="25" borderId="14" applyNumberFormat="0" applyAlignment="0" applyProtection="0"/>
    <xf numFmtId="0" fontId="37" fillId="25" borderId="13" applyNumberFormat="0" applyAlignment="0" applyProtection="0"/>
    <xf numFmtId="0" fontId="38" fillId="0" borderId="15" applyNumberFormat="0" applyFill="0" applyAlignment="0" applyProtection="0"/>
    <xf numFmtId="0" fontId="39" fillId="26" borderId="16" applyNumberFormat="0" applyAlignment="0" applyProtection="0"/>
    <xf numFmtId="0" fontId="40" fillId="0" borderId="0" applyNumberFormat="0" applyFill="0" applyBorder="0" applyAlignment="0" applyProtection="0"/>
    <xf numFmtId="0" fontId="6" fillId="27" borderId="17" applyNumberFormat="0" applyFont="0" applyAlignment="0" applyProtection="0"/>
    <xf numFmtId="0" fontId="41" fillId="0" borderId="0" applyNumberFormat="0" applyFill="0" applyBorder="0" applyAlignment="0" applyProtection="0"/>
    <xf numFmtId="0" fontId="8" fillId="0" borderId="18" applyNumberFormat="0" applyFill="0" applyAlignment="0" applyProtection="0"/>
    <xf numFmtId="0" fontId="4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42" fillId="51" borderId="0" applyNumberFormat="0" applyBorder="0" applyAlignment="0" applyProtection="0"/>
    <xf numFmtId="0" fontId="6" fillId="0" borderId="0"/>
    <xf numFmtId="0" fontId="22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5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51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2" fillId="0" borderId="0"/>
  </cellStyleXfs>
  <cellXfs count="693">
    <xf numFmtId="0" fontId="0" fillId="0" borderId="0" xfId="0"/>
    <xf numFmtId="0" fontId="9" fillId="0" borderId="0" xfId="0" applyFont="1"/>
    <xf numFmtId="187" fontId="9" fillId="0" borderId="0" xfId="1" applyNumberFormat="1" applyFont="1"/>
    <xf numFmtId="187" fontId="13" fillId="0" borderId="0" xfId="1" applyNumberFormat="1" applyFont="1" applyFill="1" applyAlignment="1">
      <alignment horizontal="center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left"/>
      <protection hidden="1"/>
    </xf>
    <xf numFmtId="0" fontId="10" fillId="0" borderId="0" xfId="0" applyFont="1"/>
    <xf numFmtId="0" fontId="12" fillId="0" borderId="1" xfId="0" applyFont="1" applyBorder="1" applyAlignment="1">
      <alignment horizontal="center"/>
    </xf>
    <xf numFmtId="43" fontId="9" fillId="0" borderId="0" xfId="1" applyFont="1"/>
    <xf numFmtId="187" fontId="9" fillId="0" borderId="0" xfId="1" applyNumberFormat="1" applyFont="1" applyFill="1"/>
    <xf numFmtId="0" fontId="17" fillId="0" borderId="0" xfId="0" applyFont="1"/>
    <xf numFmtId="0" fontId="18" fillId="15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19" fillId="16" borderId="4" xfId="0" applyFont="1" applyFill="1" applyBorder="1" applyAlignment="1">
      <alignment horizontal="center" vertical="center" wrapText="1" readingOrder="1"/>
    </xf>
    <xf numFmtId="0" fontId="20" fillId="0" borderId="0" xfId="0" applyFont="1"/>
    <xf numFmtId="0" fontId="19" fillId="16" borderId="5" xfId="0" applyFont="1" applyFill="1" applyBorder="1" applyAlignment="1">
      <alignment horizontal="center" vertical="center" wrapText="1" readingOrder="1"/>
    </xf>
    <xf numFmtId="0" fontId="21" fillId="17" borderId="6" xfId="0" applyFont="1" applyFill="1" applyBorder="1" applyAlignment="1">
      <alignment horizontal="center" vertical="center" wrapText="1" readingOrder="1"/>
    </xf>
    <xf numFmtId="0" fontId="21" fillId="17" borderId="6" xfId="0" applyFont="1" applyFill="1" applyBorder="1" applyAlignment="1">
      <alignment horizontal="left" vertical="center" wrapText="1" readingOrder="1"/>
    </xf>
    <xf numFmtId="0" fontId="22" fillId="0" borderId="0" xfId="0" applyFont="1"/>
    <xf numFmtId="0" fontId="21" fillId="18" borderId="7" xfId="0" applyFont="1" applyFill="1" applyBorder="1" applyAlignment="1">
      <alignment horizontal="center" vertical="center" wrapText="1" readingOrder="1"/>
    </xf>
    <xf numFmtId="0" fontId="23" fillId="18" borderId="7" xfId="0" applyFont="1" applyFill="1" applyBorder="1" applyAlignment="1">
      <alignment horizontal="center" vertical="center" wrapText="1" readingOrder="1"/>
    </xf>
    <xf numFmtId="0" fontId="21" fillId="18" borderId="7" xfId="0" applyFont="1" applyFill="1" applyBorder="1" applyAlignment="1">
      <alignment horizontal="left" vertical="center" wrapText="1" readingOrder="1"/>
    </xf>
    <xf numFmtId="0" fontId="21" fillId="17" borderId="4" xfId="0" applyFont="1" applyFill="1" applyBorder="1" applyAlignment="1">
      <alignment horizontal="left" vertical="center" wrapText="1" readingOrder="1"/>
    </xf>
    <xf numFmtId="0" fontId="21" fillId="17" borderId="8" xfId="0" applyFont="1" applyFill="1" applyBorder="1" applyAlignment="1">
      <alignment horizontal="left" vertical="center" wrapText="1" readingOrder="1"/>
    </xf>
    <xf numFmtId="0" fontId="21" fillId="18" borderId="4" xfId="0" applyFont="1" applyFill="1" applyBorder="1" applyAlignment="1">
      <alignment horizontal="left" vertical="center" wrapText="1" readingOrder="1"/>
    </xf>
    <xf numFmtId="0" fontId="21" fillId="18" borderId="5" xfId="0" applyFont="1" applyFill="1" applyBorder="1" applyAlignment="1">
      <alignment horizontal="left" vertical="center" wrapText="1" readingOrder="1"/>
    </xf>
    <xf numFmtId="0" fontId="21" fillId="18" borderId="8" xfId="0" applyFont="1" applyFill="1" applyBorder="1" applyAlignment="1">
      <alignment horizontal="left" vertical="center" wrapText="1" readingOrder="1"/>
    </xf>
    <xf numFmtId="0" fontId="21" fillId="17" borderId="7" xfId="0" applyFont="1" applyFill="1" applyBorder="1" applyAlignment="1">
      <alignment horizontal="center" vertical="center" wrapText="1" readingOrder="1"/>
    </xf>
    <xf numFmtId="0" fontId="23" fillId="17" borderId="7" xfId="0" applyFont="1" applyFill="1" applyBorder="1" applyAlignment="1">
      <alignment horizontal="center" vertical="center" wrapText="1" readingOrder="1"/>
    </xf>
    <xf numFmtId="0" fontId="21" fillId="17" borderId="7" xfId="0" applyFont="1" applyFill="1" applyBorder="1" applyAlignment="1">
      <alignment horizontal="left" vertical="center" wrapText="1" readingOrder="1"/>
    </xf>
    <xf numFmtId="0" fontId="21" fillId="17" borderId="5" xfId="0" applyFont="1" applyFill="1" applyBorder="1" applyAlignment="1">
      <alignment horizontal="left" vertical="center" wrapText="1" readingOrder="1"/>
    </xf>
    <xf numFmtId="0" fontId="24" fillId="0" borderId="0" xfId="0" applyFont="1" applyAlignment="1">
      <alignment horizontal="right"/>
    </xf>
    <xf numFmtId="0" fontId="20" fillId="16" borderId="5" xfId="0" applyFont="1" applyFill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5" fillId="16" borderId="5" xfId="0" applyFont="1" applyFill="1" applyBorder="1" applyAlignment="1">
      <alignment horizontal="center" vertical="center" wrapText="1" readingOrder="1"/>
    </xf>
    <xf numFmtId="0" fontId="19" fillId="16" borderId="9" xfId="0" applyFont="1" applyFill="1" applyBorder="1" applyAlignment="1">
      <alignment horizontal="center" vertical="center" wrapText="1" readingOrder="1"/>
    </xf>
    <xf numFmtId="0" fontId="9" fillId="14" borderId="0" xfId="0" applyFont="1" applyFill="1"/>
    <xf numFmtId="43" fontId="9" fillId="0" borderId="0" xfId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14" borderId="0" xfId="0" applyFont="1" applyFill="1"/>
    <xf numFmtId="43" fontId="5" fillId="14" borderId="0" xfId="1" applyFont="1" applyFill="1"/>
    <xf numFmtId="0" fontId="12" fillId="11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2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187" fontId="13" fillId="19" borderId="0" xfId="1" applyNumberFormat="1" applyFont="1" applyFill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87" fontId="13" fillId="4" borderId="0" xfId="1" applyNumberFormat="1" applyFont="1" applyFill="1" applyProtection="1">
      <protection locked="0"/>
    </xf>
    <xf numFmtId="187" fontId="13" fillId="10" borderId="0" xfId="1" applyNumberFormat="1" applyFont="1" applyFill="1" applyProtection="1">
      <protection locked="0"/>
    </xf>
    <xf numFmtId="187" fontId="14" fillId="10" borderId="0" xfId="1" applyNumberFormat="1" applyFont="1" applyFill="1" applyAlignment="1" applyProtection="1">
      <alignment horizontal="center"/>
      <protection locked="0"/>
    </xf>
    <xf numFmtId="187" fontId="9" fillId="4" borderId="0" xfId="1" applyNumberFormat="1" applyFont="1" applyFill="1" applyProtection="1">
      <protection locked="0"/>
    </xf>
    <xf numFmtId="187" fontId="13" fillId="0" borderId="0" xfId="1" applyNumberFormat="1" applyFont="1" applyBorder="1" applyAlignment="1" applyProtection="1">
      <alignment horizontal="center"/>
      <protection locked="0"/>
    </xf>
    <xf numFmtId="187" fontId="10" fillId="0" borderId="1" xfId="0" applyNumberFormat="1" applyFont="1" applyBorder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left"/>
    </xf>
    <xf numFmtId="43" fontId="45" fillId="0" borderId="0" xfId="1" applyFont="1"/>
    <xf numFmtId="0" fontId="46" fillId="0" borderId="0" xfId="0" applyFont="1"/>
    <xf numFmtId="0" fontId="45" fillId="0" borderId="0" xfId="0" applyFont="1" applyAlignment="1">
      <alignment horizontal="center"/>
    </xf>
    <xf numFmtId="43" fontId="45" fillId="0" borderId="0" xfId="1" applyFont="1" applyAlignment="1">
      <alignment horizontal="center"/>
    </xf>
    <xf numFmtId="0" fontId="46" fillId="0" borderId="0" xfId="0" applyFont="1" applyAlignment="1">
      <alignment horizontal="center"/>
    </xf>
    <xf numFmtId="0" fontId="45" fillId="0" borderId="0" xfId="0" applyFont="1" applyAlignment="1">
      <alignment horizontal="center" vertical="top" wrapText="1"/>
    </xf>
    <xf numFmtId="0" fontId="45" fillId="15" borderId="1" xfId="0" applyFont="1" applyFill="1" applyBorder="1" applyAlignment="1">
      <alignment horizontal="center"/>
    </xf>
    <xf numFmtId="0" fontId="45" fillId="15" borderId="1" xfId="0" applyFont="1" applyFill="1" applyBorder="1"/>
    <xf numFmtId="187" fontId="45" fillId="15" borderId="1" xfId="0" applyNumberFormat="1" applyFont="1" applyFill="1" applyBorder="1" applyAlignment="1">
      <alignment horizontal="left"/>
    </xf>
    <xf numFmtId="187" fontId="46" fillId="15" borderId="1" xfId="0" applyNumberFormat="1" applyFont="1" applyFill="1" applyBorder="1"/>
    <xf numFmtId="187" fontId="45" fillId="15" borderId="1" xfId="0" applyNumberFormat="1" applyFont="1" applyFill="1" applyBorder="1"/>
    <xf numFmtId="0" fontId="45" fillId="15" borderId="0" xfId="0" applyFont="1" applyFill="1"/>
    <xf numFmtId="43" fontId="45" fillId="15" borderId="1" xfId="0" applyNumberFormat="1" applyFont="1" applyFill="1" applyBorder="1" applyAlignment="1">
      <alignment horizontal="left"/>
    </xf>
    <xf numFmtId="0" fontId="45" fillId="15" borderId="1" xfId="0" applyFont="1" applyFill="1" applyBorder="1" applyAlignment="1">
      <alignment horizontal="left"/>
    </xf>
    <xf numFmtId="0" fontId="45" fillId="15" borderId="1" xfId="0" applyFont="1" applyFill="1" applyBorder="1" applyAlignment="1">
      <alignment horizontal="right"/>
    </xf>
    <xf numFmtId="187" fontId="9" fillId="53" borderId="0" xfId="0" applyNumberFormat="1" applyFont="1" applyFill="1"/>
    <xf numFmtId="0" fontId="4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14" borderId="1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43" fillId="55" borderId="1" xfId="0" applyFont="1" applyFill="1" applyBorder="1" applyAlignment="1">
      <alignment horizontal="center"/>
    </xf>
    <xf numFmtId="0" fontId="43" fillId="55" borderId="1" xfId="0" applyFont="1" applyFill="1" applyBorder="1" applyAlignment="1">
      <alignment horizontal="left"/>
    </xf>
    <xf numFmtId="187" fontId="10" fillId="55" borderId="1" xfId="0" applyNumberFormat="1" applyFont="1" applyFill="1" applyBorder="1"/>
    <xf numFmtId="0" fontId="48" fillId="0" borderId="1" xfId="0" applyFont="1" applyBorder="1"/>
    <xf numFmtId="187" fontId="10" fillId="15" borderId="1" xfId="0" applyNumberFormat="1" applyFont="1" applyFill="1" applyBorder="1"/>
    <xf numFmtId="0" fontId="10" fillId="55" borderId="0" xfId="0" applyFont="1" applyFill="1"/>
    <xf numFmtId="187" fontId="10" fillId="55" borderId="0" xfId="0" applyNumberFormat="1" applyFont="1" applyFill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13" fillId="5" borderId="0" xfId="1" applyFont="1" applyFill="1" applyAlignment="1">
      <alignment horizontal="center"/>
    </xf>
    <xf numFmtId="43" fontId="9" fillId="3" borderId="0" xfId="1" applyFont="1" applyFill="1"/>
    <xf numFmtId="43" fontId="9" fillId="0" borderId="0" xfId="1" applyFont="1" applyFill="1" applyAlignment="1">
      <alignment horizontal="center"/>
    </xf>
    <xf numFmtId="43" fontId="9" fillId="8" borderId="0" xfId="1" applyFont="1" applyFill="1"/>
    <xf numFmtId="43" fontId="9" fillId="14" borderId="0" xfId="1" applyFont="1" applyFill="1" applyProtection="1">
      <protection locked="0"/>
    </xf>
    <xf numFmtId="43" fontId="13" fillId="14" borderId="0" xfId="1" applyFont="1" applyFill="1" applyAlignment="1" applyProtection="1">
      <alignment horizontal="center"/>
      <protection locked="0"/>
    </xf>
    <xf numFmtId="43" fontId="13" fillId="0" borderId="0" xfId="1" applyFont="1" applyFill="1" applyAlignment="1">
      <alignment horizontal="center"/>
    </xf>
    <xf numFmtId="43" fontId="13" fillId="3" borderId="0" xfId="1" applyFont="1" applyFill="1" applyAlignment="1">
      <alignment horizontal="center"/>
    </xf>
    <xf numFmtId="0" fontId="45" fillId="3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6" borderId="1" xfId="1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187" fontId="45" fillId="0" borderId="1" xfId="0" applyNumberFormat="1" applyFont="1" applyBorder="1" applyAlignment="1">
      <alignment horizontal="left"/>
    </xf>
    <xf numFmtId="187" fontId="46" fillId="0" borderId="1" xfId="0" applyNumberFormat="1" applyFont="1" applyBorder="1"/>
    <xf numFmtId="187" fontId="45" fillId="0" borderId="1" xfId="0" applyNumberFormat="1" applyFont="1" applyBorder="1"/>
    <xf numFmtId="0" fontId="5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 applyProtection="1">
      <alignment vertical="center"/>
      <protection hidden="1"/>
    </xf>
    <xf numFmtId="187" fontId="27" fillId="0" borderId="1" xfId="0" applyNumberFormat="1" applyFont="1" applyBorder="1" applyAlignment="1" applyProtection="1">
      <alignment horizontal="center" vertical="center"/>
      <protection locked="0" hidden="1"/>
    </xf>
    <xf numFmtId="187" fontId="9" fillId="0" borderId="0" xfId="1" applyNumberFormat="1" applyFont="1" applyFill="1" applyProtection="1">
      <protection locked="0"/>
    </xf>
    <xf numFmtId="187" fontId="9" fillId="0" borderId="0" xfId="1" applyNumberFormat="1" applyFont="1" applyProtection="1">
      <protection locked="0"/>
    </xf>
    <xf numFmtId="187" fontId="9" fillId="0" borderId="0" xfId="0" applyNumberFormat="1" applyFont="1" applyProtection="1">
      <protection locked="0"/>
    </xf>
    <xf numFmtId="0" fontId="54" fillId="12" borderId="1" xfId="0" applyFont="1" applyFill="1" applyBorder="1" applyAlignment="1" applyProtection="1">
      <alignment horizontal="center" vertical="center" wrapText="1"/>
      <protection locked="0"/>
    </xf>
    <xf numFmtId="0" fontId="54" fillId="53" borderId="1" xfId="0" applyFont="1" applyFill="1" applyBorder="1" applyAlignment="1">
      <alignment horizontal="center" vertical="center" wrapText="1"/>
    </xf>
    <xf numFmtId="0" fontId="54" fillId="0" borderId="0" xfId="0" applyFont="1" applyAlignment="1" applyProtection="1">
      <alignment horizontal="center" vertical="center"/>
      <protection locked="0"/>
    </xf>
    <xf numFmtId="0" fontId="54" fillId="11" borderId="1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 applyProtection="1">
      <alignment horizontal="center" vertical="center" wrapText="1"/>
      <protection locked="0"/>
    </xf>
    <xf numFmtId="187" fontId="54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9" fillId="8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187" fontId="9" fillId="0" borderId="0" xfId="1" applyNumberFormat="1" applyFont="1" applyAlignment="1" applyProtection="1">
      <alignment horizontal="center"/>
      <protection locked="0"/>
    </xf>
    <xf numFmtId="187" fontId="9" fillId="0" borderId="0" xfId="0" applyNumberFormat="1" applyFont="1" applyAlignment="1" applyProtection="1">
      <alignment horizontal="center"/>
      <protection locked="0"/>
    </xf>
    <xf numFmtId="187" fontId="9" fillId="53" borderId="0" xfId="0" applyNumberFormat="1" applyFont="1" applyFill="1" applyAlignment="1">
      <alignment horizontal="center"/>
    </xf>
    <xf numFmtId="43" fontId="9" fillId="14" borderId="0" xfId="1" applyFont="1" applyFill="1" applyAlignment="1" applyProtection="1">
      <alignment horizontal="center"/>
      <protection locked="0"/>
    </xf>
    <xf numFmtId="187" fontId="9" fillId="0" borderId="0" xfId="1" applyNumberFormat="1" applyFont="1" applyFill="1" applyAlignment="1">
      <alignment horizontal="center"/>
    </xf>
    <xf numFmtId="187" fontId="9" fillId="0" borderId="0" xfId="1" applyNumberFormat="1" applyFont="1" applyFill="1" applyAlignment="1" applyProtection="1">
      <alignment horizontal="center"/>
      <protection locked="0"/>
    </xf>
    <xf numFmtId="187" fontId="10" fillId="0" borderId="0" xfId="0" applyNumberFormat="1" applyFont="1"/>
    <xf numFmtId="187" fontId="9" fillId="9" borderId="0" xfId="1" applyNumberFormat="1" applyFont="1" applyFill="1" applyProtection="1">
      <protection locked="0"/>
    </xf>
    <xf numFmtId="187" fontId="10" fillId="3" borderId="1" xfId="0" applyNumberFormat="1" applyFont="1" applyFill="1" applyBorder="1"/>
    <xf numFmtId="0" fontId="12" fillId="57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12" fillId="5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9" fillId="58" borderId="1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/>
    </xf>
    <xf numFmtId="0" fontId="59" fillId="54" borderId="1" xfId="0" applyFont="1" applyFill="1" applyBorder="1" applyAlignment="1">
      <alignment horizontal="center" vertical="center"/>
    </xf>
    <xf numFmtId="187" fontId="10" fillId="0" borderId="1" xfId="0" quotePrefix="1" applyNumberFormat="1" applyFont="1" applyBorder="1"/>
    <xf numFmtId="0" fontId="43" fillId="52" borderId="25" xfId="0" applyFont="1" applyFill="1" applyBorder="1" applyAlignment="1">
      <alignment horizontal="center"/>
    </xf>
    <xf numFmtId="0" fontId="43" fillId="52" borderId="25" xfId="0" applyFont="1" applyFill="1" applyBorder="1" applyAlignment="1">
      <alignment horizontal="left"/>
    </xf>
    <xf numFmtId="187" fontId="10" fillId="52" borderId="25" xfId="0" applyNumberFormat="1" applyFont="1" applyFill="1" applyBorder="1"/>
    <xf numFmtId="0" fontId="10" fillId="52" borderId="25" xfId="0" applyFont="1" applyFill="1" applyBorder="1"/>
    <xf numFmtId="188" fontId="56" fillId="0" borderId="24" xfId="1" applyNumberFormat="1" applyFont="1" applyFill="1" applyBorder="1" applyAlignment="1">
      <alignment vertical="top"/>
    </xf>
    <xf numFmtId="191" fontId="10" fillId="0" borderId="0" xfId="0" applyNumberFormat="1" applyFont="1"/>
    <xf numFmtId="190" fontId="51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87" fontId="10" fillId="59" borderId="0" xfId="0" applyNumberFormat="1" applyFont="1" applyFill="1"/>
    <xf numFmtId="187" fontId="10" fillId="60" borderId="0" xfId="0" applyNumberFormat="1" applyFont="1" applyFill="1"/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3" fontId="61" fillId="0" borderId="0" xfId="1" applyFont="1"/>
    <xf numFmtId="43" fontId="45" fillId="0" borderId="1" xfId="0" applyNumberFormat="1" applyFont="1" applyBorder="1" applyAlignment="1">
      <alignment horizontal="left"/>
    </xf>
    <xf numFmtId="0" fontId="10" fillId="52" borderId="0" xfId="0" applyFont="1" applyFill="1" applyAlignment="1">
      <alignment horizontal="center" vertical="center"/>
    </xf>
    <xf numFmtId="0" fontId="51" fillId="52" borderId="2" xfId="0" applyFont="1" applyFill="1" applyBorder="1" applyAlignment="1">
      <alignment horizontal="center" vertical="center"/>
    </xf>
    <xf numFmtId="0" fontId="51" fillId="52" borderId="1" xfId="0" applyFont="1" applyFill="1" applyBorder="1" applyAlignment="1">
      <alignment horizontal="center" vertical="center"/>
    </xf>
    <xf numFmtId="0" fontId="51" fillId="52" borderId="23" xfId="0" applyFont="1" applyFill="1" applyBorder="1" applyAlignment="1">
      <alignment horizontal="center" vertical="center"/>
    </xf>
    <xf numFmtId="0" fontId="51" fillId="52" borderId="1" xfId="0" applyFont="1" applyFill="1" applyBorder="1" applyAlignment="1">
      <alignment horizontal="center" vertical="center" wrapText="1"/>
    </xf>
    <xf numFmtId="0" fontId="62" fillId="19" borderId="1" xfId="0" applyFont="1" applyFill="1" applyBorder="1" applyAlignment="1">
      <alignment horizontal="center" vertical="center"/>
    </xf>
    <xf numFmtId="0" fontId="61" fillId="0" borderId="0" xfId="0" applyFont="1"/>
    <xf numFmtId="0" fontId="61" fillId="0" borderId="1" xfId="0" applyFont="1" applyBorder="1" applyAlignment="1">
      <alignment vertical="center" wrapText="1"/>
    </xf>
    <xf numFmtId="188" fontId="61" fillId="0" borderId="1" xfId="1" applyNumberFormat="1" applyFont="1" applyBorder="1" applyAlignment="1">
      <alignment vertical="center"/>
    </xf>
    <xf numFmtId="43" fontId="61" fillId="0" borderId="0" xfId="0" applyNumberFormat="1" applyFont="1"/>
    <xf numFmtId="0" fontId="61" fillId="0" borderId="1" xfId="0" applyFont="1" applyBorder="1" applyAlignment="1">
      <alignment horizontal="center" vertical="center"/>
    </xf>
    <xf numFmtId="0" fontId="62" fillId="14" borderId="1" xfId="0" applyFont="1" applyFill="1" applyBorder="1" applyAlignment="1">
      <alignment horizontal="center" vertical="center"/>
    </xf>
    <xf numFmtId="0" fontId="62" fillId="14" borderId="1" xfId="0" applyFont="1" applyFill="1" applyBorder="1" applyAlignment="1">
      <alignment horizontal="center"/>
    </xf>
    <xf numFmtId="0" fontId="62" fillId="54" borderId="1" xfId="0" applyFont="1" applyFill="1" applyBorder="1" applyAlignment="1">
      <alignment horizontal="center"/>
    </xf>
    <xf numFmtId="0" fontId="62" fillId="0" borderId="1" xfId="0" applyFont="1" applyBorder="1" applyAlignment="1">
      <alignment wrapText="1"/>
    </xf>
    <xf numFmtId="190" fontId="62" fillId="0" borderId="1" xfId="1" applyNumberFormat="1" applyFont="1" applyBorder="1"/>
    <xf numFmtId="190" fontId="62" fillId="54" borderId="1" xfId="1" applyNumberFormat="1" applyFont="1" applyFill="1" applyBorder="1"/>
    <xf numFmtId="190" fontId="62" fillId="0" borderId="1" xfId="1" applyNumberFormat="1" applyFont="1" applyFill="1" applyBorder="1"/>
    <xf numFmtId="0" fontId="62" fillId="0" borderId="1" xfId="0" applyFont="1" applyBorder="1" applyAlignment="1">
      <alignment horizontal="center" vertical="center"/>
    </xf>
    <xf numFmtId="190" fontId="62" fillId="0" borderId="1" xfId="1" applyNumberFormat="1" applyFont="1" applyBorder="1" applyAlignment="1">
      <alignment vertical="center"/>
    </xf>
    <xf numFmtId="190" fontId="62" fillId="54" borderId="1" xfId="1" applyNumberFormat="1" applyFont="1" applyFill="1" applyBorder="1" applyAlignment="1">
      <alignment vertical="center"/>
    </xf>
    <xf numFmtId="187" fontId="12" fillId="0" borderId="1" xfId="0" applyNumberFormat="1" applyFont="1" applyBorder="1" applyAlignment="1" applyProtection="1">
      <alignment vertical="center"/>
      <protection locked="0"/>
    </xf>
    <xf numFmtId="189" fontId="51" fillId="0" borderId="1" xfId="0" applyNumberFormat="1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45" fillId="0" borderId="1" xfId="0" applyFont="1" applyBorder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64" fillId="15" borderId="0" xfId="0" applyFont="1" applyFill="1"/>
    <xf numFmtId="2" fontId="0" fillId="0" borderId="0" xfId="0" applyNumberFormat="1"/>
    <xf numFmtId="0" fontId="66" fillId="11" borderId="1" xfId="0" applyFont="1" applyFill="1" applyBorder="1" applyAlignment="1">
      <alignment horizontal="center" vertical="center" wrapText="1"/>
    </xf>
    <xf numFmtId="43" fontId="9" fillId="5" borderId="0" xfId="1" applyFont="1" applyFill="1" applyAlignment="1">
      <alignment horizontal="center"/>
    </xf>
    <xf numFmtId="43" fontId="13" fillId="15" borderId="0" xfId="1" applyFont="1" applyFill="1" applyAlignment="1">
      <alignment horizontal="center"/>
    </xf>
    <xf numFmtId="187" fontId="9" fillId="62" borderId="0" xfId="1" applyNumberFormat="1" applyFont="1" applyFill="1" applyProtection="1">
      <protection locked="0"/>
    </xf>
    <xf numFmtId="0" fontId="9" fillId="62" borderId="0" xfId="0" applyFont="1" applyFill="1"/>
    <xf numFmtId="43" fontId="9" fillId="62" borderId="0" xfId="1" applyFont="1" applyFill="1"/>
    <xf numFmtId="0" fontId="68" fillId="0" borderId="26" xfId="56" applyFont="1" applyBorder="1" applyAlignment="1">
      <alignment wrapText="1"/>
    </xf>
    <xf numFmtId="7" fontId="68" fillId="0" borderId="26" xfId="62" applyNumberFormat="1" applyFont="1" applyBorder="1" applyAlignment="1">
      <alignment horizontal="right" wrapText="1"/>
    </xf>
    <xf numFmtId="0" fontId="69" fillId="0" borderId="26" xfId="56" applyFont="1" applyBorder="1" applyAlignment="1">
      <alignment wrapText="1"/>
    </xf>
    <xf numFmtId="0" fontId="56" fillId="0" borderId="0" xfId="0" applyFont="1"/>
    <xf numFmtId="0" fontId="56" fillId="14" borderId="0" xfId="0" applyFont="1" applyFill="1"/>
    <xf numFmtId="0" fontId="56" fillId="0" borderId="0" xfId="0" applyFont="1" applyAlignment="1">
      <alignment horizontal="center"/>
    </xf>
    <xf numFmtId="0" fontId="69" fillId="0" borderId="0" xfId="56" applyFont="1" applyAlignment="1">
      <alignment wrapText="1"/>
    </xf>
    <xf numFmtId="187" fontId="69" fillId="0" borderId="26" xfId="56" applyNumberFormat="1" applyFont="1" applyBorder="1" applyAlignment="1">
      <alignment horizontal="right" wrapText="1"/>
    </xf>
    <xf numFmtId="187" fontId="69" fillId="0" borderId="26" xfId="57" applyNumberFormat="1" applyFont="1" applyBorder="1" applyAlignment="1">
      <alignment horizontal="right" wrapText="1"/>
    </xf>
    <xf numFmtId="187" fontId="69" fillId="0" borderId="26" xfId="58" applyNumberFormat="1" applyFont="1" applyBorder="1" applyAlignment="1">
      <alignment horizontal="right" wrapText="1"/>
    </xf>
    <xf numFmtId="187" fontId="69" fillId="0" borderId="26" xfId="59" applyNumberFormat="1" applyFont="1" applyBorder="1" applyAlignment="1">
      <alignment horizontal="right" wrapText="1"/>
    </xf>
    <xf numFmtId="187" fontId="69" fillId="0" borderId="26" xfId="60" applyNumberFormat="1" applyFont="1" applyBorder="1" applyAlignment="1">
      <alignment horizontal="right" wrapText="1"/>
    </xf>
    <xf numFmtId="187" fontId="69" fillId="0" borderId="26" xfId="62" applyNumberFormat="1" applyFont="1" applyBorder="1" applyAlignment="1">
      <alignment horizontal="right" wrapText="1"/>
    </xf>
    <xf numFmtId="187" fontId="69" fillId="0" borderId="0" xfId="56" applyNumberFormat="1" applyFont="1"/>
    <xf numFmtId="187" fontId="69" fillId="0" borderId="0" xfId="57" applyNumberFormat="1" applyFont="1"/>
    <xf numFmtId="187" fontId="69" fillId="0" borderId="0" xfId="58" applyNumberFormat="1" applyFont="1"/>
    <xf numFmtId="187" fontId="69" fillId="0" borderId="0" xfId="59" applyNumberFormat="1" applyFont="1"/>
    <xf numFmtId="187" fontId="69" fillId="0" borderId="0" xfId="60" applyNumberFormat="1" applyFont="1"/>
    <xf numFmtId="187" fontId="69" fillId="0" borderId="0" xfId="61" applyNumberFormat="1" applyFont="1"/>
    <xf numFmtId="187" fontId="69" fillId="0" borderId="0" xfId="62" applyNumberFormat="1" applyFont="1"/>
    <xf numFmtId="187" fontId="9" fillId="0" borderId="0" xfId="0" applyNumberFormat="1" applyFont="1"/>
    <xf numFmtId="188" fontId="9" fillId="0" borderId="0" xfId="1" applyNumberFormat="1" applyFont="1"/>
    <xf numFmtId="0" fontId="66" fillId="0" borderId="1" xfId="0" applyFont="1" applyBorder="1" applyAlignment="1">
      <alignment horizontal="center" vertical="center"/>
    </xf>
    <xf numFmtId="0" fontId="66" fillId="0" borderId="1" xfId="0" applyFont="1" applyBorder="1" applyAlignment="1" applyProtection="1">
      <alignment vertical="center"/>
      <protection hidden="1"/>
    </xf>
    <xf numFmtId="190" fontId="66" fillId="0" borderId="1" xfId="1" applyNumberFormat="1" applyFont="1" applyFill="1" applyBorder="1"/>
    <xf numFmtId="0" fontId="66" fillId="0" borderId="1" xfId="0" applyFont="1" applyBorder="1" applyAlignment="1" applyProtection="1">
      <alignment horizontal="center" vertical="center"/>
      <protection locked="0"/>
    </xf>
    <xf numFmtId="0" fontId="66" fillId="0" borderId="1" xfId="0" applyFont="1" applyBorder="1" applyAlignment="1">
      <alignment vertical="center"/>
    </xf>
    <xf numFmtId="189" fontId="70" fillId="0" borderId="1" xfId="0" applyNumberFormat="1" applyFont="1" applyBorder="1" applyAlignment="1" applyProtection="1">
      <alignment horizontal="center"/>
      <protection hidden="1"/>
    </xf>
    <xf numFmtId="0" fontId="59" fillId="52" borderId="1" xfId="0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71" fillId="0" borderId="1" xfId="0" applyFont="1" applyBorder="1"/>
    <xf numFmtId="0" fontId="71" fillId="0" borderId="1" xfId="0" applyFont="1" applyBorder="1" applyAlignment="1">
      <alignment horizontal="center"/>
    </xf>
    <xf numFmtId="9" fontId="71" fillId="0" borderId="1" xfId="0" applyNumberFormat="1" applyFont="1" applyBorder="1" applyAlignment="1">
      <alignment horizontal="center"/>
    </xf>
    <xf numFmtId="0" fontId="59" fillId="52" borderId="1" xfId="0" applyFont="1" applyFill="1" applyBorder="1" applyAlignment="1">
      <alignment horizontal="center"/>
    </xf>
    <xf numFmtId="9" fontId="59" fillId="52" borderId="1" xfId="48" applyFont="1" applyFill="1" applyBorder="1" applyAlignment="1">
      <alignment horizontal="center"/>
    </xf>
    <xf numFmtId="0" fontId="54" fillId="0" borderId="0" xfId="0" applyFont="1" applyAlignment="1">
      <alignment vertical="center"/>
    </xf>
    <xf numFmtId="0" fontId="54" fillId="0" borderId="0" xfId="0" applyFont="1" applyAlignment="1" applyProtection="1">
      <alignment vertical="center"/>
      <protection locked="0"/>
    </xf>
    <xf numFmtId="43" fontId="54" fillId="0" borderId="0" xfId="1" applyFont="1" applyAlignment="1">
      <alignment vertical="center"/>
    </xf>
    <xf numFmtId="0" fontId="52" fillId="0" borderId="0" xfId="0" applyFont="1" applyAlignment="1">
      <alignment vertical="center" wrapText="1"/>
    </xf>
    <xf numFmtId="0" fontId="54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hidden="1"/>
    </xf>
    <xf numFmtId="188" fontId="12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12" fillId="0" borderId="0" xfId="0" applyNumberFormat="1" applyFont="1" applyAlignment="1">
      <alignment vertical="center"/>
    </xf>
    <xf numFmtId="187" fontId="1" fillId="0" borderId="1" xfId="1" applyNumberFormat="1" applyFont="1" applyFill="1" applyBorder="1" applyAlignment="1" applyProtection="1">
      <alignment horizontal="center" vertical="center"/>
      <protection locked="0"/>
    </xf>
    <xf numFmtId="187" fontId="15" fillId="0" borderId="1" xfId="1" applyNumberFormat="1" applyFont="1" applyFill="1" applyBorder="1" applyAlignment="1" applyProtection="1">
      <alignment horizontal="center" vertical="center"/>
      <protection locked="0"/>
    </xf>
    <xf numFmtId="188" fontId="54" fillId="0" borderId="0" xfId="1" applyNumberFormat="1" applyFont="1" applyAlignment="1">
      <alignment vertical="center"/>
    </xf>
    <xf numFmtId="188" fontId="54" fillId="0" borderId="0" xfId="1" applyNumberFormat="1" applyFont="1" applyFill="1" applyAlignment="1">
      <alignment vertical="center"/>
    </xf>
    <xf numFmtId="187" fontId="54" fillId="0" borderId="0" xfId="0" applyNumberFormat="1" applyFont="1" applyAlignment="1" applyProtection="1">
      <alignment vertical="center"/>
      <protection locked="0"/>
    </xf>
    <xf numFmtId="0" fontId="72" fillId="10" borderId="19" xfId="0" applyFont="1" applyFill="1" applyBorder="1" applyAlignment="1">
      <alignment horizontal="center" vertical="center"/>
    </xf>
    <xf numFmtId="0" fontId="73" fillId="10" borderId="1" xfId="44" applyFont="1" applyFill="1" applyBorder="1" applyAlignment="1">
      <alignment horizontal="center" vertical="center"/>
    </xf>
    <xf numFmtId="0" fontId="73" fillId="10" borderId="1" xfId="44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0" fillId="10" borderId="1" xfId="44" applyFont="1" applyFill="1" applyBorder="1" applyAlignment="1">
      <alignment horizontal="center" vertical="center" shrinkToFit="1"/>
    </xf>
    <xf numFmtId="0" fontId="10" fillId="10" borderId="1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74" fillId="10" borderId="1" xfId="0" applyFont="1" applyFill="1" applyBorder="1" applyAlignment="1">
      <alignment horizontal="center" vertical="center" wrapText="1"/>
    </xf>
    <xf numFmtId="0" fontId="10" fillId="10" borderId="1" xfId="44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187" fontId="74" fillId="0" borderId="20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87" fontId="74" fillId="0" borderId="1" xfId="0" applyNumberFormat="1" applyFont="1" applyBorder="1" applyAlignment="1">
      <alignment vertical="center" shrinkToFit="1"/>
    </xf>
    <xf numFmtId="0" fontId="73" fillId="10" borderId="1" xfId="0" applyFont="1" applyFill="1" applyBorder="1" applyAlignment="1">
      <alignment horizontal="center" vertical="center"/>
    </xf>
    <xf numFmtId="0" fontId="73" fillId="10" borderId="1" xfId="0" applyFont="1" applyFill="1" applyBorder="1" applyAlignment="1">
      <alignment vertical="center"/>
    </xf>
    <xf numFmtId="187" fontId="73" fillId="10" borderId="1" xfId="0" applyNumberFormat="1" applyFont="1" applyFill="1" applyBorder="1" applyAlignment="1">
      <alignment vertical="center" shrinkToFit="1"/>
    </xf>
    <xf numFmtId="43" fontId="10" fillId="0" borderId="0" xfId="0" applyNumberFormat="1" applyFont="1"/>
    <xf numFmtId="43" fontId="10" fillId="0" borderId="0" xfId="1" applyFont="1"/>
    <xf numFmtId="0" fontId="73" fillId="61" borderId="1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75" fillId="14" borderId="0" xfId="0" applyFont="1" applyFill="1"/>
    <xf numFmtId="43" fontId="75" fillId="14" borderId="0" xfId="1" applyFont="1" applyFill="1"/>
    <xf numFmtId="0" fontId="75" fillId="14" borderId="0" xfId="0" applyFont="1" applyFill="1" applyAlignment="1">
      <alignment horizontal="center"/>
    </xf>
    <xf numFmtId="43" fontId="75" fillId="14" borderId="0" xfId="1" applyFont="1" applyFill="1" applyAlignment="1">
      <alignment horizontal="center"/>
    </xf>
    <xf numFmtId="188" fontId="75" fillId="14" borderId="0" xfId="1" applyNumberFormat="1" applyFont="1" applyFill="1" applyAlignment="1">
      <alignment vertical="center"/>
    </xf>
    <xf numFmtId="0" fontId="75" fillId="14" borderId="0" xfId="1" applyNumberFormat="1" applyFont="1" applyFill="1" applyAlignment="1">
      <alignment horizontal="center"/>
    </xf>
    <xf numFmtId="0" fontId="76" fillId="0" borderId="0" xfId="0" applyFont="1"/>
    <xf numFmtId="187" fontId="76" fillId="0" borderId="0" xfId="1" applyNumberFormat="1" applyFont="1" applyFill="1"/>
    <xf numFmtId="187" fontId="76" fillId="0" borderId="0" xfId="1" applyNumberFormat="1" applyFont="1"/>
    <xf numFmtId="43" fontId="76" fillId="8" borderId="0" xfId="1" applyFont="1" applyFill="1"/>
    <xf numFmtId="4" fontId="76" fillId="8" borderId="0" xfId="0" applyNumberFormat="1" applyFont="1" applyFill="1" applyAlignment="1">
      <alignment horizontal="right" vertical="top" wrapText="1"/>
    </xf>
    <xf numFmtId="43" fontId="76" fillId="0" borderId="0" xfId="1" applyFont="1" applyFill="1"/>
    <xf numFmtId="4" fontId="76" fillId="0" borderId="0" xfId="0" applyNumberFormat="1" applyFont="1" applyAlignment="1">
      <alignment horizontal="right" vertical="top" wrapText="1"/>
    </xf>
    <xf numFmtId="0" fontId="76" fillId="0" borderId="0" xfId="0" applyFont="1" applyAlignment="1">
      <alignment horizontal="right" vertical="top" wrapText="1"/>
    </xf>
    <xf numFmtId="0" fontId="76" fillId="0" borderId="0" xfId="0" applyFont="1" applyProtection="1">
      <protection locked="0"/>
    </xf>
    <xf numFmtId="0" fontId="76" fillId="19" borderId="0" xfId="0" applyFont="1" applyFill="1" applyAlignment="1" applyProtection="1">
      <alignment horizontal="center"/>
      <protection locked="0"/>
    </xf>
    <xf numFmtId="187" fontId="76" fillId="19" borderId="0" xfId="1" applyNumberFormat="1" applyFont="1" applyFill="1" applyProtection="1">
      <protection locked="0"/>
    </xf>
    <xf numFmtId="43" fontId="76" fillId="0" borderId="0" xfId="1" applyFont="1"/>
    <xf numFmtId="187" fontId="76" fillId="0" borderId="0" xfId="1" applyNumberFormat="1" applyFont="1" applyProtection="1">
      <protection locked="0"/>
    </xf>
    <xf numFmtId="187" fontId="76" fillId="4" borderId="0" xfId="1" applyNumberFormat="1" applyFont="1" applyFill="1" applyProtection="1">
      <protection locked="0"/>
    </xf>
    <xf numFmtId="187" fontId="76" fillId="0" borderId="0" xfId="1" applyNumberFormat="1" applyFont="1" applyFill="1" applyProtection="1">
      <protection locked="0"/>
    </xf>
    <xf numFmtId="187" fontId="76" fillId="10" borderId="0" xfId="1" applyNumberFormat="1" applyFont="1" applyFill="1" applyProtection="1">
      <protection locked="0"/>
    </xf>
    <xf numFmtId="187" fontId="76" fillId="0" borderId="0" xfId="0" applyNumberFormat="1" applyFont="1" applyProtection="1">
      <protection locked="0"/>
    </xf>
    <xf numFmtId="187" fontId="76" fillId="4" borderId="0" xfId="0" applyNumberFormat="1" applyFont="1" applyFill="1" applyProtection="1">
      <protection locked="0"/>
    </xf>
    <xf numFmtId="187" fontId="76" fillId="10" borderId="0" xfId="0" applyNumberFormat="1" applyFont="1" applyFill="1" applyProtection="1">
      <protection locked="0"/>
    </xf>
    <xf numFmtId="187" fontId="77" fillId="10" borderId="0" xfId="1" applyNumberFormat="1" applyFont="1" applyFill="1" applyAlignment="1" applyProtection="1">
      <alignment horizontal="center"/>
      <protection locked="0"/>
    </xf>
    <xf numFmtId="187" fontId="76" fillId="9" borderId="0" xfId="0" applyNumberFormat="1" applyFont="1" applyFill="1" applyProtection="1">
      <protection locked="0"/>
    </xf>
    <xf numFmtId="187" fontId="77" fillId="9" borderId="0" xfId="1" applyNumberFormat="1" applyFont="1" applyFill="1" applyProtection="1">
      <protection locked="0"/>
    </xf>
    <xf numFmtId="187" fontId="76" fillId="2" borderId="0" xfId="0" applyNumberFormat="1" applyFont="1" applyFill="1" applyAlignment="1" applyProtection="1">
      <alignment horizontal="left" vertical="center" wrapText="1"/>
      <protection locked="0"/>
    </xf>
    <xf numFmtId="187" fontId="76" fillId="0" borderId="0" xfId="1" applyNumberFormat="1" applyFont="1" applyBorder="1" applyAlignment="1" applyProtection="1">
      <alignment horizontal="center"/>
      <protection locked="0"/>
    </xf>
    <xf numFmtId="187" fontId="76" fillId="53" borderId="0" xfId="0" applyNumberFormat="1" applyFont="1" applyFill="1"/>
    <xf numFmtId="43" fontId="76" fillId="14" borderId="0" xfId="1" applyFont="1" applyFill="1" applyProtection="1">
      <protection locked="0"/>
    </xf>
    <xf numFmtId="43" fontId="76" fillId="0" borderId="0" xfId="1" applyFont="1" applyAlignment="1">
      <alignment horizontal="right" vertical="top" wrapText="1"/>
    </xf>
    <xf numFmtId="43" fontId="76" fillId="3" borderId="0" xfId="1" applyFont="1" applyFill="1"/>
    <xf numFmtId="43" fontId="76" fillId="0" borderId="0" xfId="1" applyFont="1" applyAlignment="1">
      <alignment horizontal="left"/>
    </xf>
    <xf numFmtId="43" fontId="76" fillId="0" borderId="0" xfId="1" applyFont="1" applyAlignment="1">
      <alignment horizontal="center"/>
    </xf>
    <xf numFmtId="187" fontId="76" fillId="0" borderId="0" xfId="1" applyNumberFormat="1" applyFont="1" applyFill="1" applyAlignment="1" applyProtection="1">
      <alignment horizontal="center"/>
      <protection locked="0"/>
    </xf>
    <xf numFmtId="187" fontId="78" fillId="0" borderId="0" xfId="1" applyNumberFormat="1" applyFont="1" applyFill="1" applyProtection="1">
      <protection locked="0"/>
    </xf>
    <xf numFmtId="187" fontId="76" fillId="62" borderId="0" xfId="1" applyNumberFormat="1" applyFont="1" applyFill="1" applyProtection="1">
      <protection locked="0"/>
    </xf>
    <xf numFmtId="0" fontId="76" fillId="62" borderId="0" xfId="0" applyFont="1" applyFill="1"/>
    <xf numFmtId="43" fontId="76" fillId="62" borderId="0" xfId="0" applyNumberFormat="1" applyFont="1" applyFill="1"/>
    <xf numFmtId="43" fontId="76" fillId="62" borderId="0" xfId="1" applyFont="1" applyFill="1"/>
    <xf numFmtId="43" fontId="78" fillId="0" borderId="0" xfId="1" applyFont="1"/>
    <xf numFmtId="187" fontId="76" fillId="9" borderId="0" xfId="1" applyNumberFormat="1" applyFont="1" applyFill="1" applyProtection="1">
      <protection locked="0"/>
    </xf>
    <xf numFmtId="43" fontId="76" fillId="0" borderId="0" xfId="1" applyFont="1" applyFill="1" applyAlignment="1">
      <alignment horizontal="right"/>
    </xf>
    <xf numFmtId="0" fontId="79" fillId="0" borderId="26" xfId="56" applyFont="1" applyBorder="1" applyAlignment="1">
      <alignment wrapText="1"/>
    </xf>
    <xf numFmtId="7" fontId="79" fillId="0" borderId="26" xfId="56" applyNumberFormat="1" applyFont="1" applyBorder="1" applyAlignment="1">
      <alignment horizontal="right" wrapText="1"/>
    </xf>
    <xf numFmtId="7" fontId="79" fillId="0" borderId="26" xfId="57" applyNumberFormat="1" applyFont="1" applyBorder="1" applyAlignment="1">
      <alignment horizontal="right" wrapText="1"/>
    </xf>
    <xf numFmtId="7" fontId="79" fillId="0" borderId="26" xfId="58" applyNumberFormat="1" applyFont="1" applyBorder="1" applyAlignment="1">
      <alignment horizontal="right" wrapText="1"/>
    </xf>
    <xf numFmtId="7" fontId="79" fillId="0" borderId="26" xfId="59" applyNumberFormat="1" applyFont="1" applyBorder="1" applyAlignment="1">
      <alignment horizontal="right" wrapText="1"/>
    </xf>
    <xf numFmtId="7" fontId="79" fillId="0" borderId="26" xfId="60" applyNumberFormat="1" applyFont="1" applyBorder="1" applyAlignment="1">
      <alignment horizontal="right" wrapText="1"/>
    </xf>
    <xf numFmtId="7" fontId="79" fillId="0" borderId="26" xfId="61" applyNumberFormat="1" applyFont="1" applyBorder="1" applyAlignment="1">
      <alignment horizontal="right" wrapText="1"/>
    </xf>
    <xf numFmtId="7" fontId="79" fillId="0" borderId="26" xfId="62" applyNumberFormat="1" applyFont="1" applyBorder="1" applyAlignment="1">
      <alignment horizontal="right" wrapText="1"/>
    </xf>
    <xf numFmtId="0" fontId="80" fillId="0" borderId="26" xfId="56" applyFont="1" applyBorder="1" applyAlignment="1">
      <alignment wrapText="1"/>
    </xf>
    <xf numFmtId="187" fontId="80" fillId="0" borderId="26" xfId="56" applyNumberFormat="1" applyFont="1" applyBorder="1" applyAlignment="1">
      <alignment horizontal="right" wrapText="1"/>
    </xf>
    <xf numFmtId="0" fontId="80" fillId="0" borderId="0" xfId="56" applyFont="1" applyAlignment="1">
      <alignment wrapText="1"/>
    </xf>
    <xf numFmtId="187" fontId="80" fillId="0" borderId="0" xfId="56" applyNumberFormat="1" applyFont="1" applyAlignment="1">
      <alignment horizontal="right" wrapText="1"/>
    </xf>
    <xf numFmtId="0" fontId="83" fillId="0" borderId="0" xfId="0" applyFont="1"/>
    <xf numFmtId="187" fontId="83" fillId="0" borderId="0" xfId="1" applyNumberFormat="1" applyFont="1"/>
    <xf numFmtId="187" fontId="80" fillId="0" borderId="26" xfId="57" applyNumberFormat="1" applyFont="1" applyBorder="1" applyAlignment="1">
      <alignment horizontal="right" wrapText="1"/>
    </xf>
    <xf numFmtId="187" fontId="80" fillId="0" borderId="26" xfId="58" applyNumberFormat="1" applyFont="1" applyBorder="1" applyAlignment="1">
      <alignment horizontal="right" wrapText="1"/>
    </xf>
    <xf numFmtId="187" fontId="80" fillId="0" borderId="26" xfId="59" applyNumberFormat="1" applyFont="1" applyBorder="1" applyAlignment="1">
      <alignment horizontal="right" wrapText="1"/>
    </xf>
    <xf numFmtId="187" fontId="80" fillId="0" borderId="26" xfId="60" applyNumberFormat="1" applyFont="1" applyBorder="1" applyAlignment="1">
      <alignment horizontal="right" wrapText="1"/>
    </xf>
    <xf numFmtId="187" fontId="80" fillId="0" borderId="26" xfId="61" applyNumberFormat="1" applyFont="1" applyBorder="1" applyAlignment="1">
      <alignment horizontal="right" wrapText="1"/>
    </xf>
    <xf numFmtId="187" fontId="80" fillId="0" borderId="26" xfId="62" applyNumberFormat="1" applyFont="1" applyBorder="1" applyAlignment="1">
      <alignment horizontal="right" wrapText="1"/>
    </xf>
    <xf numFmtId="187" fontId="80" fillId="0" borderId="0" xfId="57" applyNumberFormat="1" applyFont="1" applyAlignment="1">
      <alignment horizontal="right" wrapText="1"/>
    </xf>
    <xf numFmtId="187" fontId="80" fillId="0" borderId="0" xfId="58" applyNumberFormat="1" applyFont="1" applyAlignment="1">
      <alignment horizontal="right" wrapText="1"/>
    </xf>
    <xf numFmtId="187" fontId="80" fillId="0" borderId="0" xfId="59" applyNumberFormat="1" applyFont="1" applyAlignment="1">
      <alignment horizontal="right" wrapText="1"/>
    </xf>
    <xf numFmtId="187" fontId="80" fillId="0" borderId="0" xfId="60" applyNumberFormat="1" applyFont="1" applyAlignment="1">
      <alignment horizontal="right" wrapText="1"/>
    </xf>
    <xf numFmtId="187" fontId="80" fillId="0" borderId="0" xfId="61" applyNumberFormat="1" applyFont="1" applyAlignment="1">
      <alignment horizontal="right" wrapText="1"/>
    </xf>
    <xf numFmtId="187" fontId="80" fillId="0" borderId="0" xfId="62" applyNumberFormat="1" applyFont="1" applyAlignment="1">
      <alignment horizontal="right" wrapText="1"/>
    </xf>
    <xf numFmtId="187" fontId="80" fillId="0" borderId="0" xfId="56" applyNumberFormat="1" applyFont="1"/>
    <xf numFmtId="0" fontId="62" fillId="0" borderId="0" xfId="63" applyFont="1" applyAlignment="1">
      <alignment vertical="center"/>
    </xf>
    <xf numFmtId="0" fontId="84" fillId="0" borderId="0" xfId="0" applyFont="1" applyAlignment="1">
      <alignment vertical="center"/>
    </xf>
    <xf numFmtId="9" fontId="59" fillId="0" borderId="0" xfId="48" applyFont="1" applyAlignment="1">
      <alignment horizontal="center" vertical="center"/>
    </xf>
    <xf numFmtId="0" fontId="59" fillId="0" borderId="0" xfId="63" applyFont="1" applyAlignment="1">
      <alignment horizontal="center" vertical="center"/>
    </xf>
    <xf numFmtId="0" fontId="59" fillId="0" borderId="0" xfId="63" applyFont="1" applyAlignment="1">
      <alignment vertical="center"/>
    </xf>
    <xf numFmtId="0" fontId="86" fillId="63" borderId="1" xfId="63" applyFont="1" applyFill="1" applyBorder="1" applyAlignment="1">
      <alignment horizontal="center" vertical="center"/>
    </xf>
    <xf numFmtId="43" fontId="86" fillId="63" borderId="1" xfId="1" applyFont="1" applyFill="1" applyBorder="1" applyAlignment="1">
      <alignment horizontal="center" vertical="center"/>
    </xf>
    <xf numFmtId="0" fontId="87" fillId="11" borderId="1" xfId="0" applyFont="1" applyFill="1" applyBorder="1" applyAlignment="1">
      <alignment horizontal="center" vertical="center" wrapText="1"/>
    </xf>
    <xf numFmtId="0" fontId="88" fillId="0" borderId="1" xfId="63" applyFont="1" applyBorder="1" applyAlignment="1">
      <alignment vertical="center"/>
    </xf>
    <xf numFmtId="0" fontId="62" fillId="0" borderId="1" xfId="63" applyFont="1" applyBorder="1" applyAlignment="1">
      <alignment horizontal="center" vertical="center"/>
    </xf>
    <xf numFmtId="190" fontId="89" fillId="0" borderId="1" xfId="1" applyNumberFormat="1" applyFont="1" applyFill="1" applyBorder="1" applyAlignment="1">
      <alignment vertical="center"/>
    </xf>
    <xf numFmtId="0" fontId="62" fillId="3" borderId="1" xfId="63" applyFont="1" applyFill="1" applyBorder="1" applyAlignment="1">
      <alignment horizontal="center" vertical="center"/>
    </xf>
    <xf numFmtId="4" fontId="90" fillId="0" borderId="0" xfId="0" applyNumberFormat="1" applyFont="1"/>
    <xf numFmtId="187" fontId="76" fillId="61" borderId="0" xfId="1" applyNumberFormat="1" applyFont="1" applyFill="1" applyProtection="1">
      <protection locked="0"/>
    </xf>
    <xf numFmtId="0" fontId="86" fillId="63" borderId="1" xfId="63" applyFont="1" applyFill="1" applyBorder="1" applyAlignment="1">
      <alignment horizontal="center" vertical="center" wrapText="1"/>
    </xf>
    <xf numFmtId="0" fontId="88" fillId="0" borderId="1" xfId="63" applyFont="1" applyBorder="1" applyAlignment="1">
      <alignment horizontal="center" vertical="center"/>
    </xf>
    <xf numFmtId="188" fontId="12" fillId="0" borderId="1" xfId="1" applyNumberFormat="1" applyFont="1" applyFill="1" applyBorder="1" applyAlignment="1">
      <alignment vertical="center"/>
    </xf>
    <xf numFmtId="43" fontId="93" fillId="14" borderId="0" xfId="1" applyFont="1" applyFill="1" applyAlignment="1">
      <alignment horizontal="center"/>
    </xf>
    <xf numFmtId="187" fontId="13" fillId="0" borderId="0" xfId="1" applyNumberFormat="1" applyFont="1"/>
    <xf numFmtId="187" fontId="13" fillId="19" borderId="0" xfId="1" applyNumberFormat="1" applyFont="1" applyFill="1" applyProtection="1">
      <protection locked="0"/>
    </xf>
    <xf numFmtId="187" fontId="75" fillId="0" borderId="0" xfId="1" applyNumberFormat="1" applyFont="1" applyFill="1"/>
    <xf numFmtId="187" fontId="75" fillId="19" borderId="0" xfId="1" applyNumberFormat="1" applyFont="1" applyFill="1" applyProtection="1">
      <protection locked="0"/>
    </xf>
    <xf numFmtId="187" fontId="75" fillId="4" borderId="0" xfId="1" applyNumberFormat="1" applyFont="1" applyFill="1" applyProtection="1">
      <protection locked="0"/>
    </xf>
    <xf numFmtId="187" fontId="75" fillId="10" borderId="0" xfId="1" applyNumberFormat="1" applyFont="1" applyFill="1" applyProtection="1">
      <protection locked="0"/>
    </xf>
    <xf numFmtId="187" fontId="94" fillId="10" borderId="0" xfId="1" applyNumberFormat="1" applyFont="1" applyFill="1" applyAlignment="1" applyProtection="1">
      <alignment horizontal="center"/>
      <protection locked="0"/>
    </xf>
    <xf numFmtId="43" fontId="75" fillId="14" borderId="0" xfId="1" applyFont="1" applyFill="1" applyProtection="1">
      <protection locked="0"/>
    </xf>
    <xf numFmtId="43" fontId="75" fillId="0" borderId="0" xfId="1" applyFont="1"/>
    <xf numFmtId="43" fontId="13" fillId="0" borderId="0" xfId="1" applyFont="1"/>
    <xf numFmtId="4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43" fontId="5" fillId="0" borderId="0" xfId="1" applyFont="1" applyFill="1"/>
    <xf numFmtId="187" fontId="94" fillId="9" borderId="0" xfId="1" applyNumberFormat="1" applyFont="1" applyFill="1" applyProtection="1">
      <protection locked="0"/>
    </xf>
    <xf numFmtId="187" fontId="75" fillId="0" borderId="0" xfId="1" applyNumberFormat="1" applyFont="1" applyBorder="1" applyAlignment="1" applyProtection="1">
      <alignment horizontal="center"/>
      <protection locked="0"/>
    </xf>
    <xf numFmtId="187" fontId="75" fillId="0" borderId="0" xfId="1" applyNumberFormat="1" applyFont="1" applyFill="1" applyProtection="1">
      <protection locked="0"/>
    </xf>
    <xf numFmtId="187" fontId="75" fillId="62" borderId="0" xfId="1" applyNumberFormat="1" applyFont="1" applyFill="1" applyProtection="1">
      <protection locked="0"/>
    </xf>
    <xf numFmtId="43" fontId="75" fillId="62" borderId="0" xfId="0" applyNumberFormat="1" applyFont="1" applyFill="1"/>
    <xf numFmtId="43" fontId="75" fillId="62" borderId="0" xfId="1" applyFont="1" applyFill="1"/>
    <xf numFmtId="187" fontId="75" fillId="9" borderId="0" xfId="1" applyNumberFormat="1" applyFont="1" applyFill="1" applyProtection="1">
      <protection locked="0"/>
    </xf>
    <xf numFmtId="7" fontId="96" fillId="0" borderId="26" xfId="56" applyNumberFormat="1" applyFont="1" applyBorder="1" applyAlignment="1">
      <alignment horizontal="right" wrapText="1"/>
    </xf>
    <xf numFmtId="187" fontId="97" fillId="0" borderId="26" xfId="56" applyNumberFormat="1" applyFont="1" applyBorder="1" applyAlignment="1">
      <alignment horizontal="right" wrapText="1"/>
    </xf>
    <xf numFmtId="187" fontId="97" fillId="0" borderId="0" xfId="56" applyNumberFormat="1" applyFont="1" applyAlignment="1">
      <alignment horizontal="right" wrapText="1"/>
    </xf>
    <xf numFmtId="187" fontId="97" fillId="0" borderId="0" xfId="1" applyNumberFormat="1" applyFont="1"/>
    <xf numFmtId="187" fontId="97" fillId="0" borderId="0" xfId="56" applyNumberFormat="1" applyFont="1"/>
    <xf numFmtId="187" fontId="5" fillId="0" borderId="0" xfId="1" applyNumberFormat="1" applyFont="1"/>
    <xf numFmtId="43" fontId="5" fillId="0" borderId="0" xfId="1" applyFont="1"/>
    <xf numFmtId="187" fontId="75" fillId="64" borderId="0" xfId="1" applyNumberFormat="1" applyFont="1" applyFill="1"/>
    <xf numFmtId="187" fontId="14" fillId="9" borderId="0" xfId="1" applyNumberFormat="1" applyFont="1" applyFill="1" applyProtection="1">
      <protection locked="0"/>
    </xf>
    <xf numFmtId="43" fontId="13" fillId="14" borderId="0" xfId="1" applyFont="1" applyFill="1" applyProtection="1">
      <protection locked="0"/>
    </xf>
    <xf numFmtId="187" fontId="13" fillId="0" borderId="0" xfId="1" applyNumberFormat="1" applyFont="1" applyFill="1" applyProtection="1">
      <protection locked="0"/>
    </xf>
    <xf numFmtId="187" fontId="76" fillId="3" borderId="0" xfId="1" applyNumberFormat="1" applyFont="1" applyFill="1" applyProtection="1">
      <protection locked="0"/>
    </xf>
    <xf numFmtId="187" fontId="76" fillId="53" borderId="0" xfId="1" applyNumberFormat="1" applyFont="1" applyFill="1" applyProtection="1">
      <protection locked="0"/>
    </xf>
    <xf numFmtId="187" fontId="76" fillId="3" borderId="0" xfId="1" applyNumberFormat="1" applyFont="1" applyFill="1" applyAlignment="1" applyProtection="1">
      <alignment horizontal="right"/>
      <protection locked="0"/>
    </xf>
    <xf numFmtId="187" fontId="76" fillId="12" borderId="0" xfId="1" applyNumberFormat="1" applyFont="1" applyFill="1" applyProtection="1">
      <protection locked="0"/>
    </xf>
    <xf numFmtId="187" fontId="13" fillId="9" borderId="0" xfId="1" applyNumberFormat="1" applyFont="1" applyFill="1" applyProtection="1">
      <protection locked="0"/>
    </xf>
    <xf numFmtId="0" fontId="13" fillId="9" borderId="0" xfId="0" applyFont="1" applyFill="1"/>
    <xf numFmtId="43" fontId="93" fillId="9" borderId="0" xfId="1" applyFont="1" applyFill="1"/>
    <xf numFmtId="43" fontId="13" fillId="9" borderId="0" xfId="1" applyFont="1" applyFill="1"/>
    <xf numFmtId="0" fontId="13" fillId="9" borderId="0" xfId="0" applyFont="1" applyFill="1" applyAlignment="1">
      <alignment horizontal="center"/>
    </xf>
    <xf numFmtId="0" fontId="13" fillId="9" borderId="29" xfId="0" applyFont="1" applyFill="1" applyBorder="1"/>
    <xf numFmtId="0" fontId="13" fillId="9" borderId="21" xfId="0" applyFont="1" applyFill="1" applyBorder="1"/>
    <xf numFmtId="0" fontId="13" fillId="9" borderId="22" xfId="0" applyFont="1" applyFill="1" applyBorder="1"/>
    <xf numFmtId="0" fontId="13" fillId="4" borderId="0" xfId="0" applyFont="1" applyFill="1"/>
    <xf numFmtId="43" fontId="93" fillId="4" borderId="0" xfId="1" applyFont="1" applyFill="1"/>
    <xf numFmtId="43" fontId="13" fillId="4" borderId="0" xfId="1" applyFont="1" applyFill="1"/>
    <xf numFmtId="0" fontId="13" fillId="4" borderId="0" xfId="0" applyFont="1" applyFill="1" applyAlignment="1">
      <alignment horizontal="center"/>
    </xf>
    <xf numFmtId="0" fontId="13" fillId="0" borderId="0" xfId="0" applyFont="1"/>
    <xf numFmtId="187" fontId="93" fillId="0" borderId="0" xfId="1" applyNumberFormat="1" applyFont="1"/>
    <xf numFmtId="0" fontId="13" fillId="14" borderId="0" xfId="0" applyFont="1" applyFill="1"/>
    <xf numFmtId="0" fontId="13" fillId="0" borderId="0" xfId="0" applyFont="1" applyAlignment="1">
      <alignment horizontal="center"/>
    </xf>
    <xf numFmtId="187" fontId="13" fillId="0" borderId="0" xfId="1" applyNumberFormat="1" applyFont="1" applyFill="1"/>
    <xf numFmtId="0" fontId="59" fillId="3" borderId="0" xfId="63" applyFont="1" applyFill="1" applyAlignment="1">
      <alignment horizontal="center" vertical="center"/>
    </xf>
    <xf numFmtId="0" fontId="59" fillId="12" borderId="0" xfId="63" applyFont="1" applyFill="1" applyAlignment="1">
      <alignment horizontal="center" vertical="center"/>
    </xf>
    <xf numFmtId="187" fontId="13" fillId="62" borderId="0" xfId="1" applyNumberFormat="1" applyFont="1" applyFill="1" applyProtection="1">
      <protection locked="0"/>
    </xf>
    <xf numFmtId="43" fontId="13" fillId="62" borderId="0" xfId="0" applyNumberFormat="1" applyFont="1" applyFill="1"/>
    <xf numFmtId="43" fontId="13" fillId="62" borderId="0" xfId="1" applyFont="1" applyFill="1"/>
    <xf numFmtId="187" fontId="82" fillId="0" borderId="26" xfId="56" applyNumberFormat="1" applyFont="1" applyBorder="1" applyAlignment="1">
      <alignment horizontal="right" wrapText="1"/>
    </xf>
    <xf numFmtId="187" fontId="82" fillId="0" borderId="0" xfId="56" applyNumberFormat="1" applyFont="1" applyAlignment="1">
      <alignment horizontal="right" wrapText="1"/>
    </xf>
    <xf numFmtId="187" fontId="51" fillId="0" borderId="0" xfId="1" applyNumberFormat="1" applyFont="1"/>
    <xf numFmtId="187" fontId="82" fillId="0" borderId="0" xfId="62" applyNumberFormat="1" applyFont="1" applyAlignment="1">
      <alignment horizontal="right" wrapText="1"/>
    </xf>
    <xf numFmtId="187" fontId="82" fillId="0" borderId="26" xfId="62" applyNumberFormat="1" applyFont="1" applyBorder="1" applyAlignment="1">
      <alignment horizontal="right" wrapText="1"/>
    </xf>
    <xf numFmtId="187" fontId="82" fillId="0" borderId="0" xfId="56" applyNumberFormat="1" applyFont="1"/>
    <xf numFmtId="187" fontId="82" fillId="0" borderId="0" xfId="62" applyNumberFormat="1" applyFont="1"/>
    <xf numFmtId="0" fontId="82" fillId="0" borderId="26" xfId="56" applyFont="1" applyBorder="1" applyAlignment="1">
      <alignment wrapText="1"/>
    </xf>
    <xf numFmtId="187" fontId="83" fillId="0" borderId="0" xfId="1" applyNumberFormat="1" applyFont="1" applyFill="1"/>
    <xf numFmtId="187" fontId="82" fillId="0" borderId="0" xfId="59" applyNumberFormat="1" applyFont="1" applyAlignment="1">
      <alignment horizontal="right" wrapText="1"/>
    </xf>
    <xf numFmtId="187" fontId="82" fillId="0" borderId="0" xfId="60" applyNumberFormat="1" applyFont="1" applyAlignment="1">
      <alignment horizontal="right" wrapText="1"/>
    </xf>
    <xf numFmtId="187" fontId="82" fillId="0" borderId="26" xfId="60" applyNumberFormat="1" applyFont="1" applyBorder="1" applyAlignment="1">
      <alignment horizontal="right" wrapText="1"/>
    </xf>
    <xf numFmtId="187" fontId="82" fillId="0" borderId="26" xfId="61" applyNumberFormat="1" applyFont="1" applyBorder="1" applyAlignment="1">
      <alignment horizontal="right" wrapText="1"/>
    </xf>
    <xf numFmtId="187" fontId="82" fillId="0" borderId="0" xfId="61" applyNumberFormat="1" applyFont="1" applyAlignment="1">
      <alignment horizontal="right" wrapText="1"/>
    </xf>
    <xf numFmtId="187" fontId="99" fillId="0" borderId="26" xfId="56" applyNumberFormat="1" applyFont="1" applyBorder="1" applyAlignment="1">
      <alignment horizontal="right" wrapText="1"/>
    </xf>
    <xf numFmtId="187" fontId="99" fillId="0" borderId="0" xfId="56" applyNumberFormat="1" applyFont="1" applyAlignment="1">
      <alignment horizontal="right" wrapText="1"/>
    </xf>
    <xf numFmtId="187" fontId="82" fillId="0" borderId="0" xfId="57" applyNumberFormat="1" applyFont="1" applyAlignment="1">
      <alignment horizontal="right" wrapText="1"/>
    </xf>
    <xf numFmtId="187" fontId="82" fillId="0" borderId="26" xfId="57" applyNumberFormat="1" applyFont="1" applyBorder="1" applyAlignment="1">
      <alignment horizontal="right" wrapText="1"/>
    </xf>
    <xf numFmtId="187" fontId="82" fillId="0" borderId="0" xfId="58" applyNumberFormat="1" applyFont="1" applyAlignment="1">
      <alignment horizontal="right" wrapText="1"/>
    </xf>
    <xf numFmtId="187" fontId="82" fillId="0" borderId="26" xfId="58" applyNumberFormat="1" applyFont="1" applyBorder="1" applyAlignment="1">
      <alignment horizontal="right" wrapText="1"/>
    </xf>
    <xf numFmtId="187" fontId="99" fillId="0" borderId="0" xfId="56" applyNumberFormat="1" applyFont="1"/>
    <xf numFmtId="187" fontId="51" fillId="0" borderId="0" xfId="1" applyNumberFormat="1" applyFont="1" applyFill="1"/>
    <xf numFmtId="43" fontId="54" fillId="0" borderId="0" xfId="1" applyFont="1" applyFill="1" applyAlignment="1">
      <alignment vertical="center"/>
    </xf>
    <xf numFmtId="0" fontId="89" fillId="11" borderId="1" xfId="63" applyFont="1" applyFill="1" applyBorder="1" applyAlignment="1">
      <alignment horizontal="center" vertical="center" wrapText="1"/>
    </xf>
    <xf numFmtId="187" fontId="75" fillId="12" borderId="0" xfId="1" applyNumberFormat="1" applyFont="1" applyFill="1" applyProtection="1">
      <protection locked="0"/>
    </xf>
    <xf numFmtId="187" fontId="76" fillId="12" borderId="0" xfId="1" applyNumberFormat="1" applyFont="1" applyFill="1" applyAlignment="1" applyProtection="1">
      <alignment horizontal="right"/>
      <protection locked="0"/>
    </xf>
    <xf numFmtId="43" fontId="9" fillId="12" borderId="0" xfId="1" applyFont="1" applyFill="1" applyAlignment="1">
      <alignment horizontal="center"/>
    </xf>
    <xf numFmtId="0" fontId="62" fillId="57" borderId="1" xfId="63" applyFont="1" applyFill="1" applyBorder="1" applyAlignment="1">
      <alignment horizontal="center" vertical="center"/>
    </xf>
    <xf numFmtId="187" fontId="78" fillId="3" borderId="0" xfId="1" applyNumberFormat="1" applyFont="1" applyFill="1" applyProtection="1">
      <protection locked="0"/>
    </xf>
    <xf numFmtId="190" fontId="12" fillId="0" borderId="1" xfId="1" applyNumberFormat="1" applyFont="1" applyFill="1" applyBorder="1" applyAlignment="1" applyProtection="1">
      <alignment vertical="center"/>
      <protection locked="0"/>
    </xf>
    <xf numFmtId="43" fontId="95" fillId="0" borderId="0" xfId="1" applyFont="1" applyFill="1" applyAlignment="1">
      <alignment horizontal="center"/>
    </xf>
    <xf numFmtId="43" fontId="54" fillId="3" borderId="1" xfId="1" applyFont="1" applyFill="1" applyBorder="1" applyAlignment="1">
      <alignment horizontal="center" vertical="center" wrapText="1"/>
    </xf>
    <xf numFmtId="187" fontId="93" fillId="0" borderId="0" xfId="1" applyNumberFormat="1" applyFont="1" applyFill="1"/>
    <xf numFmtId="0" fontId="82" fillId="0" borderId="0" xfId="56" applyFont="1" applyAlignment="1">
      <alignment wrapText="1"/>
    </xf>
    <xf numFmtId="0" fontId="5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187" fontId="12" fillId="0" borderId="1" xfId="1" applyNumberFormat="1" applyFont="1" applyFill="1" applyBorder="1" applyAlignment="1" applyProtection="1">
      <alignment horizontal="center" vertical="center"/>
      <protection locked="0"/>
    </xf>
    <xf numFmtId="189" fontId="56" fillId="0" borderId="1" xfId="0" applyNumberFormat="1" applyFont="1" applyBorder="1" applyAlignment="1" applyProtection="1">
      <alignment horizontal="center" vertical="center"/>
      <protection hidden="1"/>
    </xf>
    <xf numFmtId="190" fontId="15" fillId="0" borderId="1" xfId="1" applyNumberFormat="1" applyFont="1" applyFill="1" applyBorder="1" applyAlignment="1" applyProtection="1">
      <alignment vertical="center"/>
      <protection locked="0"/>
    </xf>
    <xf numFmtId="4" fontId="75" fillId="8" borderId="0" xfId="1" applyNumberFormat="1" applyFont="1" applyFill="1"/>
    <xf numFmtId="4" fontId="75" fillId="0" borderId="0" xfId="1" applyNumberFormat="1" applyFont="1" applyFill="1"/>
    <xf numFmtId="4" fontId="75" fillId="53" borderId="0" xfId="1" applyNumberFormat="1" applyFont="1" applyFill="1"/>
    <xf numFmtId="0" fontId="75" fillId="0" borderId="0" xfId="1" applyNumberFormat="1" applyFont="1" applyFill="1"/>
    <xf numFmtId="4" fontId="75" fillId="0" borderId="0" xfId="1" applyNumberFormat="1" applyFont="1"/>
    <xf numFmtId="0" fontId="75" fillId="0" borderId="0" xfId="1" applyNumberFormat="1" applyFont="1"/>
    <xf numFmtId="4" fontId="75" fillId="3" borderId="0" xfId="1" applyNumberFormat="1" applyFont="1" applyFill="1"/>
    <xf numFmtId="4" fontId="93" fillId="3" borderId="0" xfId="1" applyNumberFormat="1" applyFont="1" applyFill="1"/>
    <xf numFmtId="4" fontId="93" fillId="0" borderId="0" xfId="1" applyNumberFormat="1" applyFont="1" applyFill="1"/>
    <xf numFmtId="4" fontId="93" fillId="0" borderId="0" xfId="1" applyNumberFormat="1" applyFont="1"/>
    <xf numFmtId="187" fontId="62" fillId="0" borderId="1" xfId="63" applyNumberFormat="1" applyFont="1" applyBorder="1" applyAlignment="1">
      <alignment vertical="center"/>
    </xf>
    <xf numFmtId="187" fontId="62" fillId="0" borderId="1" xfId="1" applyNumberFormat="1" applyFont="1" applyFill="1" applyBorder="1" applyAlignment="1">
      <alignment vertical="center"/>
    </xf>
    <xf numFmtId="0" fontId="78" fillId="0" borderId="0" xfId="1" applyNumberFormat="1" applyFont="1" applyFill="1"/>
    <xf numFmtId="4" fontId="76" fillId="8" borderId="0" xfId="1" applyNumberFormat="1" applyFont="1" applyFill="1"/>
    <xf numFmtId="4" fontId="76" fillId="0" borderId="0" xfId="1" applyNumberFormat="1" applyFont="1" applyFill="1"/>
    <xf numFmtId="0" fontId="76" fillId="0" borderId="0" xfId="1" applyNumberFormat="1" applyFont="1" applyFill="1"/>
    <xf numFmtId="187" fontId="0" fillId="0" borderId="0" xfId="0" applyNumberFormat="1"/>
    <xf numFmtId="187" fontId="89" fillId="65" borderId="0" xfId="0" applyNumberFormat="1" applyFont="1" applyFill="1" applyProtection="1">
      <protection locked="0"/>
    </xf>
    <xf numFmtId="187" fontId="101" fillId="0" borderId="0" xfId="0" applyNumberFormat="1" applyFont="1"/>
    <xf numFmtId="187" fontId="5" fillId="64" borderId="0" xfId="1" applyNumberFormat="1" applyFont="1" applyFill="1" applyBorder="1"/>
    <xf numFmtId="187" fontId="5" fillId="64" borderId="0" xfId="1" applyNumberFormat="1" applyFont="1" applyFill="1" applyBorder="1" applyAlignment="1">
      <alignment horizontal="center"/>
    </xf>
    <xf numFmtId="187" fontId="5" fillId="64" borderId="0" xfId="1" applyNumberFormat="1" applyFont="1" applyFill="1"/>
    <xf numFmtId="187" fontId="5" fillId="0" borderId="0" xfId="1" applyNumberFormat="1" applyFont="1" applyFill="1"/>
    <xf numFmtId="187" fontId="5" fillId="0" borderId="0" xfId="1" applyNumberFormat="1" applyFont="1" applyFill="1" applyAlignment="1">
      <alignment horizontal="center"/>
    </xf>
    <xf numFmtId="187" fontId="13" fillId="9" borderId="28" xfId="1" applyNumberFormat="1" applyFont="1" applyFill="1" applyBorder="1" applyAlignment="1">
      <alignment horizontal="right"/>
    </xf>
    <xf numFmtId="187" fontId="13" fillId="9" borderId="28" xfId="1" applyNumberFormat="1" applyFont="1" applyFill="1" applyBorder="1" applyAlignment="1" applyProtection="1">
      <alignment horizontal="right"/>
      <protection locked="0"/>
    </xf>
    <xf numFmtId="187" fontId="13" fillId="9" borderId="29" xfId="1" applyNumberFormat="1" applyFont="1" applyFill="1" applyBorder="1" applyAlignment="1" applyProtection="1">
      <alignment horizontal="right"/>
      <protection locked="0"/>
    </xf>
    <xf numFmtId="187" fontId="13" fillId="9" borderId="0" xfId="1" applyNumberFormat="1" applyFont="1" applyFill="1" applyAlignment="1" applyProtection="1">
      <alignment horizontal="right"/>
      <protection locked="0"/>
    </xf>
    <xf numFmtId="187" fontId="13" fillId="9" borderId="0" xfId="1" applyNumberFormat="1" applyFont="1" applyFill="1" applyBorder="1" applyAlignment="1">
      <alignment horizontal="right"/>
    </xf>
    <xf numFmtId="187" fontId="13" fillId="9" borderId="21" xfId="1" applyNumberFormat="1" applyFont="1" applyFill="1" applyBorder="1" applyAlignment="1">
      <alignment horizontal="right"/>
    </xf>
    <xf numFmtId="187" fontId="13" fillId="9" borderId="0" xfId="1" applyNumberFormat="1" applyFont="1" applyFill="1" applyAlignment="1">
      <alignment horizontal="right"/>
    </xf>
    <xf numFmtId="187" fontId="13" fillId="9" borderId="3" xfId="1" applyNumberFormat="1" applyFont="1" applyFill="1" applyBorder="1" applyAlignment="1">
      <alignment horizontal="right"/>
    </xf>
    <xf numFmtId="187" fontId="13" fillId="9" borderId="22" xfId="1" applyNumberFormat="1" applyFont="1" applyFill="1" applyBorder="1" applyAlignment="1">
      <alignment horizontal="right"/>
    </xf>
    <xf numFmtId="0" fontId="9" fillId="4" borderId="0" xfId="0" applyFont="1" applyFill="1"/>
    <xf numFmtId="43" fontId="102" fillId="0" borderId="0" xfId="1" applyFont="1" applyFill="1"/>
    <xf numFmtId="43" fontId="75" fillId="9" borderId="0" xfId="1" applyFont="1" applyFill="1"/>
    <xf numFmtId="187" fontId="75" fillId="9" borderId="28" xfId="1" applyNumberFormat="1" applyFont="1" applyFill="1" applyBorder="1" applyAlignment="1">
      <alignment horizontal="right"/>
    </xf>
    <xf numFmtId="187" fontId="75" fillId="9" borderId="0" xfId="1" applyNumberFormat="1" applyFont="1" applyFill="1" applyBorder="1" applyAlignment="1">
      <alignment horizontal="right"/>
    </xf>
    <xf numFmtId="187" fontId="75" fillId="9" borderId="3" xfId="1" applyNumberFormat="1" applyFont="1" applyFill="1" applyBorder="1" applyAlignment="1">
      <alignment horizontal="right"/>
    </xf>
    <xf numFmtId="43" fontId="75" fillId="4" borderId="0" xfId="1" applyFont="1" applyFill="1"/>
    <xf numFmtId="187" fontId="75" fillId="0" borderId="0" xfId="1" applyNumberFormat="1" applyFont="1"/>
    <xf numFmtId="187" fontId="103" fillId="0" borderId="0" xfId="56" applyNumberFormat="1" applyFont="1"/>
    <xf numFmtId="187" fontId="102" fillId="0" borderId="0" xfId="1" applyNumberFormat="1" applyFont="1"/>
    <xf numFmtId="43" fontId="102" fillId="0" borderId="0" xfId="1" applyFont="1"/>
    <xf numFmtId="187" fontId="76" fillId="0" borderId="0" xfId="1" applyNumberFormat="1" applyFont="1" applyFill="1" applyBorder="1" applyProtection="1">
      <protection locked="0"/>
    </xf>
    <xf numFmtId="49" fontId="104" fillId="0" borderId="0" xfId="1" applyNumberFormat="1" applyFont="1" applyFill="1" applyBorder="1" applyAlignment="1" applyProtection="1">
      <alignment horizontal="right"/>
      <protection locked="0"/>
    </xf>
    <xf numFmtId="187" fontId="75" fillId="0" borderId="0" xfId="1" applyNumberFormat="1" applyFont="1" applyFill="1" applyBorder="1" applyProtection="1">
      <protection locked="0"/>
    </xf>
    <xf numFmtId="187" fontId="76" fillId="3" borderId="0" xfId="1" applyNumberFormat="1" applyFont="1" applyFill="1" applyBorder="1" applyProtection="1">
      <protection locked="0"/>
    </xf>
    <xf numFmtId="187" fontId="76" fillId="0" borderId="0" xfId="1" applyNumberFormat="1" applyFont="1" applyFill="1" applyBorder="1"/>
    <xf numFmtId="187" fontId="76" fillId="3" borderId="0" xfId="1" applyNumberFormat="1" applyFont="1" applyFill="1" applyBorder="1" applyAlignment="1" applyProtection="1">
      <alignment horizontal="right"/>
      <protection locked="0"/>
    </xf>
    <xf numFmtId="187" fontId="13" fillId="0" borderId="0" xfId="1" applyNumberFormat="1" applyFont="1" applyFill="1" applyBorder="1" applyProtection="1">
      <protection locked="0"/>
    </xf>
    <xf numFmtId="187" fontId="9" fillId="0" borderId="0" xfId="1" applyNumberFormat="1" applyFont="1" applyFill="1" applyBorder="1" applyProtection="1">
      <protection locked="0"/>
    </xf>
    <xf numFmtId="187" fontId="9" fillId="0" borderId="0" xfId="1" applyNumberFormat="1" applyFont="1" applyFill="1" applyBorder="1" applyAlignment="1" applyProtection="1">
      <alignment horizontal="center"/>
      <protection locked="0"/>
    </xf>
    <xf numFmtId="4" fontId="13" fillId="53" borderId="0" xfId="1" applyNumberFormat="1" applyFont="1" applyFill="1"/>
    <xf numFmtId="4" fontId="13" fillId="0" borderId="0" xfId="1" applyNumberFormat="1" applyFont="1" applyFill="1"/>
    <xf numFmtId="4" fontId="13" fillId="0" borderId="0" xfId="1" applyNumberFormat="1" applyFont="1"/>
    <xf numFmtId="0" fontId="13" fillId="0" borderId="0" xfId="1" applyNumberFormat="1" applyFont="1"/>
    <xf numFmtId="4" fontId="13" fillId="3" borderId="0" xfId="1" applyNumberFormat="1" applyFont="1" applyFill="1"/>
    <xf numFmtId="0" fontId="13" fillId="0" borderId="0" xfId="1" applyNumberFormat="1" applyFont="1" applyFill="1"/>
    <xf numFmtId="4" fontId="13" fillId="53" borderId="0" xfId="0" applyNumberFormat="1" applyFont="1" applyFill="1" applyAlignment="1">
      <alignment horizontal="right" vertical="top" wrapText="1"/>
    </xf>
    <xf numFmtId="4" fontId="95" fillId="53" borderId="0" xfId="0" applyNumberFormat="1" applyFont="1" applyFill="1" applyAlignment="1">
      <alignment horizontal="right" vertical="top" wrapText="1"/>
    </xf>
    <xf numFmtId="4" fontId="13" fillId="0" borderId="0" xfId="1" applyNumberFormat="1" applyFont="1" applyFill="1" applyAlignment="1">
      <alignment horizontal="right" vertical="top" wrapText="1"/>
    </xf>
    <xf numFmtId="0" fontId="13" fillId="0" borderId="0" xfId="1" applyNumberFormat="1" applyFont="1" applyFill="1" applyAlignment="1">
      <alignment horizontal="right" vertical="top" wrapText="1"/>
    </xf>
    <xf numFmtId="4" fontId="13" fillId="0" borderId="0" xfId="1" applyNumberFormat="1" applyFont="1" applyAlignment="1">
      <alignment horizontal="right" vertical="top" wrapText="1"/>
    </xf>
    <xf numFmtId="0" fontId="13" fillId="0" borderId="0" xfId="1" applyNumberFormat="1" applyFont="1" applyAlignment="1">
      <alignment horizontal="right" vertical="top" wrapText="1"/>
    </xf>
    <xf numFmtId="4" fontId="13" fillId="53" borderId="0" xfId="0" applyNumberFormat="1" applyFont="1" applyFill="1"/>
    <xf numFmtId="4" fontId="93" fillId="53" borderId="0" xfId="1" applyNumberFormat="1" applyFont="1" applyFill="1"/>
    <xf numFmtId="0" fontId="93" fillId="0" borderId="0" xfId="1" applyNumberFormat="1" applyFont="1" applyFill="1"/>
    <xf numFmtId="187" fontId="75" fillId="3" borderId="0" xfId="1" applyNumberFormat="1" applyFont="1" applyFill="1" applyProtection="1">
      <protection locked="0"/>
    </xf>
    <xf numFmtId="187" fontId="75" fillId="3" borderId="0" xfId="1" applyNumberFormat="1" applyFont="1" applyFill="1" applyBorder="1" applyProtection="1">
      <protection locked="0"/>
    </xf>
    <xf numFmtId="187" fontId="93" fillId="9" borderId="0" xfId="1" applyNumberFormat="1" applyFont="1" applyFill="1" applyAlignment="1" applyProtection="1">
      <alignment horizontal="right"/>
      <protection locked="0"/>
    </xf>
    <xf numFmtId="187" fontId="93" fillId="9" borderId="0" xfId="1" applyNumberFormat="1" applyFont="1" applyFill="1" applyAlignment="1">
      <alignment horizontal="right"/>
    </xf>
    <xf numFmtId="7" fontId="96" fillId="0" borderId="26" xfId="58" applyNumberFormat="1" applyFont="1" applyBorder="1" applyAlignment="1">
      <alignment horizontal="right" wrapText="1"/>
    </xf>
    <xf numFmtId="187" fontId="97" fillId="0" borderId="26" xfId="58" applyNumberFormat="1" applyFont="1" applyBorder="1" applyAlignment="1">
      <alignment horizontal="right" wrapText="1"/>
    </xf>
    <xf numFmtId="187" fontId="97" fillId="0" borderId="0" xfId="58" applyNumberFormat="1" applyFont="1" applyAlignment="1">
      <alignment horizontal="right" wrapText="1"/>
    </xf>
    <xf numFmtId="187" fontId="98" fillId="0" borderId="0" xfId="58" applyNumberFormat="1" applyFont="1"/>
    <xf numFmtId="187" fontId="99" fillId="0" borderId="0" xfId="58" applyNumberFormat="1" applyFont="1" applyAlignment="1">
      <alignment horizontal="right" wrapText="1"/>
    </xf>
    <xf numFmtId="187" fontId="5" fillId="0" borderId="0" xfId="0" applyNumberFormat="1" applyFont="1"/>
    <xf numFmtId="4" fontId="76" fillId="19" borderId="0" xfId="1" applyNumberFormat="1" applyFont="1" applyFill="1" applyProtection="1">
      <protection locked="0"/>
    </xf>
    <xf numFmtId="0" fontId="13" fillId="3" borderId="0" xfId="1" applyNumberFormat="1" applyFont="1" applyFill="1"/>
    <xf numFmtId="4" fontId="13" fillId="0" borderId="0" xfId="1" applyNumberFormat="1" applyFont="1" applyBorder="1"/>
    <xf numFmtId="4" fontId="13" fillId="0" borderId="0" xfId="1" applyNumberFormat="1" applyFont="1" applyFill="1" applyBorder="1"/>
    <xf numFmtId="0" fontId="13" fillId="0" borderId="0" xfId="1" applyNumberFormat="1" applyFont="1" applyFill="1" applyBorder="1"/>
    <xf numFmtId="4" fontId="13" fillId="61" borderId="0" xfId="1" applyNumberFormat="1" applyFont="1" applyFill="1"/>
    <xf numFmtId="4" fontId="13" fillId="8" borderId="0" xfId="1" applyNumberFormat="1" applyFont="1" applyFill="1"/>
    <xf numFmtId="4" fontId="13" fillId="3" borderId="0" xfId="1" applyNumberFormat="1" applyFont="1" applyFill="1" applyAlignment="1">
      <alignment horizontal="right" vertical="top" wrapText="1"/>
    </xf>
    <xf numFmtId="187" fontId="88" fillId="0" borderId="1" xfId="63" applyNumberFormat="1" applyFont="1" applyBorder="1" applyAlignment="1">
      <alignment horizontal="right" vertical="center"/>
    </xf>
    <xf numFmtId="0" fontId="106" fillId="63" borderId="1" xfId="63" applyFont="1" applyFill="1" applyBorder="1" applyAlignment="1">
      <alignment horizontal="center" vertical="center"/>
    </xf>
    <xf numFmtId="0" fontId="107" fillId="11" borderId="1" xfId="0" applyFont="1" applyFill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9" fontId="107" fillId="11" borderId="1" xfId="48" applyFont="1" applyFill="1" applyBorder="1" applyAlignment="1">
      <alignment horizontal="center" vertical="center" wrapText="1"/>
    </xf>
    <xf numFmtId="187" fontId="62" fillId="0" borderId="23" xfId="63" applyNumberFormat="1" applyFont="1" applyBorder="1" applyAlignment="1">
      <alignment vertical="center"/>
    </xf>
    <xf numFmtId="0" fontId="89" fillId="59" borderId="1" xfId="63" applyFont="1" applyFill="1" applyBorder="1" applyAlignment="1">
      <alignment horizontal="center" vertical="center" wrapText="1"/>
    </xf>
    <xf numFmtId="0" fontId="107" fillId="11" borderId="1" xfId="63" applyFont="1" applyFill="1" applyBorder="1" applyAlignment="1">
      <alignment horizontal="center" vertical="center" wrapText="1"/>
    </xf>
    <xf numFmtId="190" fontId="61" fillId="0" borderId="1" xfId="63" applyNumberFormat="1" applyFont="1" applyBorder="1" applyAlignment="1">
      <alignment horizontal="right" vertical="center"/>
    </xf>
    <xf numFmtId="190" fontId="62" fillId="0" borderId="1" xfId="63" applyNumberFormat="1" applyFont="1" applyBorder="1" applyAlignment="1">
      <alignment horizontal="right" vertical="center"/>
    </xf>
    <xf numFmtId="190" fontId="91" fillId="0" borderId="1" xfId="63" applyNumberFormat="1" applyFont="1" applyBorder="1" applyAlignment="1">
      <alignment horizontal="right" vertical="center"/>
    </xf>
    <xf numFmtId="190" fontId="105" fillId="0" borderId="1" xfId="63" applyNumberFormat="1" applyFont="1" applyBorder="1" applyAlignment="1">
      <alignment horizontal="right" vertical="center"/>
    </xf>
    <xf numFmtId="0" fontId="89" fillId="0" borderId="0" xfId="63" applyFont="1" applyAlignment="1">
      <alignment horizontal="center" vertical="center"/>
    </xf>
    <xf numFmtId="0" fontId="101" fillId="0" borderId="0" xfId="0" applyFont="1" applyAlignment="1">
      <alignment horizontal="center"/>
    </xf>
    <xf numFmtId="4" fontId="75" fillId="0" borderId="1" xfId="1" applyNumberFormat="1" applyFont="1" applyFill="1" applyBorder="1"/>
    <xf numFmtId="4" fontId="13" fillId="0" borderId="1" xfId="1" applyNumberFormat="1" applyFont="1" applyFill="1" applyBorder="1"/>
    <xf numFmtId="0" fontId="13" fillId="0" borderId="1" xfId="1" applyNumberFormat="1" applyFont="1" applyFill="1" applyBorder="1"/>
    <xf numFmtId="0" fontId="13" fillId="0" borderId="1" xfId="0" applyFont="1" applyBorder="1" applyAlignment="1">
      <alignment horizontal="right" vertical="top" wrapText="1"/>
    </xf>
    <xf numFmtId="4" fontId="95" fillId="0" borderId="1" xfId="1" applyNumberFormat="1" applyFont="1" applyFill="1" applyBorder="1"/>
    <xf numFmtId="4" fontId="95" fillId="0" borderId="1" xfId="1" applyNumberFormat="1" applyFont="1" applyFill="1" applyBorder="1" applyAlignment="1">
      <alignment horizontal="right" vertical="top" wrapText="1"/>
    </xf>
    <xf numFmtId="0" fontId="95" fillId="0" borderId="1" xfId="1" applyNumberFormat="1" applyFont="1" applyFill="1" applyBorder="1"/>
    <xf numFmtId="4" fontId="76" fillId="0" borderId="1" xfId="1" applyNumberFormat="1" applyFont="1" applyFill="1" applyBorder="1"/>
    <xf numFmtId="4" fontId="76" fillId="0" borderId="1" xfId="0" applyNumberFormat="1" applyFont="1" applyBorder="1" applyAlignment="1">
      <alignment horizontal="right" vertical="top" wrapText="1"/>
    </xf>
    <xf numFmtId="187" fontId="45" fillId="0" borderId="1" xfId="1" applyNumberFormat="1" applyFont="1" applyFill="1" applyBorder="1"/>
    <xf numFmtId="187" fontId="45" fillId="15" borderId="1" xfId="1" applyNumberFormat="1" applyFont="1" applyFill="1" applyBorder="1"/>
    <xf numFmtId="187" fontId="89" fillId="59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NumberFormat="1" applyFont="1" applyAlignment="1">
      <alignment vertical="center"/>
    </xf>
    <xf numFmtId="0" fontId="12" fillId="0" borderId="0" xfId="1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0" fontId="75" fillId="14" borderId="0" xfId="1" applyNumberFormat="1" applyFont="1" applyFill="1" applyProtection="1">
      <protection locked="0"/>
    </xf>
    <xf numFmtId="0" fontId="76" fillId="4" borderId="0" xfId="1" applyNumberFormat="1" applyFont="1" applyFill="1" applyProtection="1">
      <protection locked="0"/>
    </xf>
    <xf numFmtId="0" fontId="76" fillId="0" borderId="0" xfId="1" applyNumberFormat="1" applyFont="1"/>
    <xf numFmtId="187" fontId="88" fillId="0" borderId="1" xfId="1" applyNumberFormat="1" applyFont="1" applyFill="1" applyBorder="1" applyAlignment="1">
      <alignment horizontal="right" vertical="center"/>
    </xf>
    <xf numFmtId="43" fontId="89" fillId="0" borderId="1" xfId="1" applyFont="1" applyFill="1" applyBorder="1" applyAlignment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188" fontId="61" fillId="0" borderId="0" xfId="1" applyNumberFormat="1" applyFont="1" applyAlignment="1">
      <alignment horizontal="center" vertical="center"/>
    </xf>
    <xf numFmtId="0" fontId="12" fillId="15" borderId="1" xfId="0" applyFont="1" applyFill="1" applyBorder="1" applyAlignment="1" applyProtection="1">
      <alignment horizontal="center" vertical="center"/>
      <protection locked="0"/>
    </xf>
    <xf numFmtId="40" fontId="10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5" borderId="1" xfId="0" applyFont="1" applyFill="1" applyBorder="1" applyAlignment="1" applyProtection="1">
      <alignment vertical="center"/>
      <protection hidden="1"/>
    </xf>
    <xf numFmtId="0" fontId="10" fillId="15" borderId="1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190" fontId="0" fillId="0" borderId="1" xfId="0" applyNumberForma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188" fontId="0" fillId="0" borderId="1" xfId="0" applyNumberFormat="1" applyBorder="1" applyAlignment="1">
      <alignment horizontal="center" vertical="center"/>
    </xf>
    <xf numFmtId="43" fontId="9" fillId="3" borderId="1" xfId="1" applyFont="1" applyFill="1" applyBorder="1"/>
    <xf numFmtId="0" fontId="62" fillId="3" borderId="1" xfId="0" applyFont="1" applyFill="1" applyBorder="1" applyAlignment="1">
      <alignment horizontal="center" vertical="center" wrapText="1"/>
    </xf>
    <xf numFmtId="43" fontId="109" fillId="3" borderId="1" xfId="1" applyFont="1" applyFill="1" applyBorder="1"/>
    <xf numFmtId="187" fontId="9" fillId="3" borderId="1" xfId="0" applyNumberFormat="1" applyFont="1" applyFill="1" applyBorder="1" applyAlignment="1">
      <alignment horizontal="right"/>
    </xf>
    <xf numFmtId="187" fontId="110" fillId="3" borderId="1" xfId="0" applyNumberFormat="1" applyFont="1" applyFill="1" applyBorder="1" applyAlignment="1">
      <alignment horizontal="right"/>
    </xf>
    <xf numFmtId="0" fontId="89" fillId="3" borderId="1" xfId="0" applyFont="1" applyFill="1" applyBorder="1" applyAlignment="1">
      <alignment horizontal="center" vertical="center" wrapText="1"/>
    </xf>
    <xf numFmtId="187" fontId="5" fillId="3" borderId="1" xfId="0" applyNumberFormat="1" applyFont="1" applyFill="1" applyBorder="1" applyAlignment="1">
      <alignment horizontal="right"/>
    </xf>
    <xf numFmtId="0" fontId="111" fillId="66" borderId="1" xfId="0" applyFont="1" applyFill="1" applyBorder="1" applyAlignment="1">
      <alignment horizontal="center" vertical="center" wrapText="1"/>
    </xf>
    <xf numFmtId="187" fontId="112" fillId="0" borderId="1" xfId="1" applyNumberFormat="1" applyFont="1" applyFill="1" applyBorder="1" applyAlignment="1">
      <alignment horizontal="right" vertical="center"/>
    </xf>
    <xf numFmtId="0" fontId="111" fillId="67" borderId="1" xfId="0" applyFont="1" applyFill="1" applyBorder="1" applyAlignment="1">
      <alignment horizontal="center" vertical="center" wrapText="1"/>
    </xf>
    <xf numFmtId="191" fontId="113" fillId="0" borderId="1" xfId="0" applyNumberFormat="1" applyFont="1" applyBorder="1" applyProtection="1">
      <protection hidden="1"/>
    </xf>
    <xf numFmtId="191" fontId="113" fillId="68" borderId="1" xfId="0" applyNumberFormat="1" applyFont="1" applyFill="1" applyBorder="1" applyProtection="1">
      <protection locked="0"/>
    </xf>
    <xf numFmtId="191" fontId="113" fillId="69" borderId="1" xfId="0" applyNumberFormat="1" applyFont="1" applyFill="1" applyBorder="1" applyProtection="1">
      <protection hidden="1"/>
    </xf>
    <xf numFmtId="187" fontId="9" fillId="9" borderId="0" xfId="0" applyNumberFormat="1" applyFont="1" applyFill="1"/>
    <xf numFmtId="2" fontId="75" fillId="14" borderId="0" xfId="0" applyNumberFormat="1" applyFont="1" applyFill="1" applyAlignment="1">
      <alignment horizontal="center"/>
    </xf>
    <xf numFmtId="2" fontId="76" fillId="0" borderId="0" xfId="1" applyNumberFormat="1" applyFont="1" applyAlignment="1">
      <alignment horizontal="center"/>
    </xf>
    <xf numFmtId="2" fontId="76" fillId="4" borderId="0" xfId="1" applyNumberFormat="1" applyFont="1" applyFill="1" applyAlignment="1" applyProtection="1">
      <alignment horizontal="center" vertical="center"/>
      <protection locked="0"/>
    </xf>
    <xf numFmtId="2" fontId="76" fillId="0" borderId="0" xfId="1" applyNumberFormat="1" applyFont="1" applyFill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/>
    </xf>
    <xf numFmtId="2" fontId="76" fillId="0" borderId="0" xfId="0" applyNumberFormat="1" applyFont="1" applyAlignment="1">
      <alignment horizontal="center"/>
    </xf>
    <xf numFmtId="2" fontId="76" fillId="8" borderId="0" xfId="1" applyNumberFormat="1" applyFont="1" applyFill="1" applyAlignment="1">
      <alignment horizontal="center"/>
    </xf>
    <xf numFmtId="2" fontId="76" fillId="0" borderId="0" xfId="1" applyNumberFormat="1" applyFont="1" applyFill="1" applyAlignment="1">
      <alignment horizontal="center"/>
    </xf>
    <xf numFmtId="2" fontId="76" fillId="0" borderId="0" xfId="0" applyNumberFormat="1" applyFont="1" applyAlignment="1" applyProtection="1">
      <alignment horizontal="center"/>
      <protection locked="0"/>
    </xf>
    <xf numFmtId="2" fontId="76" fillId="4" borderId="0" xfId="1" applyNumberFormat="1" applyFont="1" applyFill="1" applyAlignment="1" applyProtection="1">
      <alignment horizontal="center"/>
      <protection locked="0"/>
    </xf>
    <xf numFmtId="2" fontId="76" fillId="10" borderId="0" xfId="1" applyNumberFormat="1" applyFont="1" applyFill="1" applyAlignment="1" applyProtection="1">
      <alignment horizontal="center"/>
      <protection locked="0"/>
    </xf>
    <xf numFmtId="2" fontId="76" fillId="4" borderId="0" xfId="0" applyNumberFormat="1" applyFont="1" applyFill="1" applyAlignment="1" applyProtection="1">
      <alignment horizontal="center"/>
      <protection locked="0"/>
    </xf>
    <xf numFmtId="2" fontId="76" fillId="10" borderId="0" xfId="0" applyNumberFormat="1" applyFont="1" applyFill="1" applyAlignment="1" applyProtection="1">
      <alignment horizontal="center"/>
      <protection locked="0"/>
    </xf>
    <xf numFmtId="2" fontId="76" fillId="9" borderId="0" xfId="0" applyNumberFormat="1" applyFont="1" applyFill="1" applyAlignment="1" applyProtection="1">
      <alignment horizontal="center"/>
      <protection locked="0"/>
    </xf>
    <xf numFmtId="2" fontId="76" fillId="53" borderId="0" xfId="0" applyNumberFormat="1" applyFont="1" applyFill="1" applyAlignment="1">
      <alignment horizontal="center"/>
    </xf>
    <xf numFmtId="2" fontId="76" fillId="14" borderId="0" xfId="1" applyNumberFormat="1" applyFont="1" applyFill="1" applyAlignment="1" applyProtection="1">
      <alignment horizontal="center"/>
      <protection locked="0"/>
    </xf>
    <xf numFmtId="2" fontId="75" fillId="64" borderId="0" xfId="1" applyNumberFormat="1" applyFont="1" applyFill="1" applyAlignment="1">
      <alignment horizontal="center"/>
    </xf>
    <xf numFmtId="2" fontId="75" fillId="0" borderId="0" xfId="1" applyNumberFormat="1" applyFont="1" applyFill="1" applyAlignment="1">
      <alignment horizontal="center"/>
    </xf>
    <xf numFmtId="2" fontId="76" fillId="0" borderId="0" xfId="1" applyNumberFormat="1" applyFont="1" applyFill="1" applyAlignment="1" applyProtection="1">
      <alignment horizontal="center"/>
      <protection locked="0"/>
    </xf>
    <xf numFmtId="2" fontId="76" fillId="57" borderId="0" xfId="1" applyNumberFormat="1" applyFont="1" applyFill="1" applyAlignment="1" applyProtection="1">
      <alignment horizontal="center"/>
      <protection locked="0"/>
    </xf>
    <xf numFmtId="2" fontId="76" fillId="53" borderId="0" xfId="1" applyNumberFormat="1" applyFont="1" applyFill="1" applyBorder="1" applyAlignment="1" applyProtection="1">
      <alignment horizontal="center"/>
      <protection locked="0"/>
    </xf>
    <xf numFmtId="2" fontId="76" fillId="62" borderId="0" xfId="1" applyNumberFormat="1" applyFont="1" applyFill="1" applyAlignment="1" applyProtection="1">
      <alignment horizontal="center" vertical="center"/>
      <protection locked="0"/>
    </xf>
    <xf numFmtId="2" fontId="76" fillId="62" borderId="0" xfId="0" applyNumberFormat="1" applyFont="1" applyFill="1" applyAlignment="1">
      <alignment horizontal="center"/>
    </xf>
    <xf numFmtId="2" fontId="76" fillId="62" borderId="0" xfId="1" applyNumberFormat="1" applyFont="1" applyFill="1" applyAlignment="1" applyProtection="1">
      <alignment horizontal="center"/>
      <protection locked="0"/>
    </xf>
    <xf numFmtId="2" fontId="76" fillId="9" borderId="0" xfId="1" applyNumberFormat="1" applyFont="1" applyFill="1" applyAlignment="1" applyProtection="1">
      <alignment horizontal="center" vertical="center"/>
      <protection locked="0"/>
    </xf>
    <xf numFmtId="2" fontId="13" fillId="9" borderId="0" xfId="0" applyNumberFormat="1" applyFont="1" applyFill="1" applyAlignment="1">
      <alignment horizontal="center"/>
    </xf>
    <xf numFmtId="2" fontId="13" fillId="9" borderId="28" xfId="0" applyNumberFormat="1" applyFont="1" applyFill="1" applyBorder="1" applyAlignment="1">
      <alignment horizontal="center"/>
    </xf>
    <xf numFmtId="2" fontId="13" fillId="9" borderId="3" xfId="0" applyNumberFormat="1" applyFont="1" applyFill="1" applyBorder="1" applyAlignment="1">
      <alignment horizontal="center"/>
    </xf>
    <xf numFmtId="2" fontId="13" fillId="4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2" fontId="68" fillId="0" borderId="26" xfId="56" applyNumberFormat="1" applyFont="1" applyBorder="1" applyAlignment="1">
      <alignment horizontal="center" wrapText="1"/>
    </xf>
    <xf numFmtId="2" fontId="69" fillId="0" borderId="26" xfId="56" applyNumberFormat="1" applyFont="1" applyBorder="1" applyAlignment="1">
      <alignment horizontal="center" wrapText="1"/>
    </xf>
    <xf numFmtId="2" fontId="69" fillId="0" borderId="0" xfId="56" applyNumberFormat="1" applyFont="1" applyAlignment="1">
      <alignment horizontal="center" wrapText="1"/>
    </xf>
    <xf numFmtId="2" fontId="56" fillId="0" borderId="0" xfId="0" applyNumberFormat="1" applyFont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76" fillId="0" borderId="0" xfId="1" applyNumberFormat="1" applyFont="1" applyAlignment="1">
      <alignment horizontal="center"/>
    </xf>
    <xf numFmtId="192" fontId="76" fillId="0" borderId="0" xfId="1" applyNumberFormat="1" applyFont="1" applyAlignment="1">
      <alignment horizontal="center"/>
    </xf>
    <xf numFmtId="0" fontId="76" fillId="0" borderId="0" xfId="1" applyNumberFormat="1" applyFont="1" applyFill="1" applyAlignment="1">
      <alignment horizontal="center"/>
    </xf>
    <xf numFmtId="0" fontId="112" fillId="67" borderId="19" xfId="0" applyFont="1" applyFill="1" applyBorder="1" applyAlignment="1">
      <alignment horizontal="center" vertical="center" wrapText="1"/>
    </xf>
    <xf numFmtId="0" fontId="112" fillId="67" borderId="20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/>
    </xf>
    <xf numFmtId="43" fontId="76" fillId="0" borderId="0" xfId="1" applyFont="1" applyAlignment="1">
      <alignment horizontal="center"/>
    </xf>
    <xf numFmtId="2" fontId="76" fillId="4" borderId="0" xfId="1" applyNumberFormat="1" applyFont="1" applyFill="1" applyAlignment="1" applyProtection="1">
      <alignment horizontal="center" vertical="center"/>
      <protection locked="0"/>
    </xf>
    <xf numFmtId="0" fontId="13" fillId="9" borderId="27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11" fillId="66" borderId="19" xfId="0" applyFont="1" applyFill="1" applyBorder="1" applyAlignment="1">
      <alignment horizontal="center" vertical="center" wrapText="1"/>
    </xf>
    <xf numFmtId="0" fontId="111" fillId="66" borderId="20" xfId="0" applyFont="1" applyFill="1" applyBorder="1" applyAlignment="1">
      <alignment horizontal="center" vertical="center" wrapText="1"/>
    </xf>
    <xf numFmtId="0" fontId="85" fillId="0" borderId="3" xfId="63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58" fillId="10" borderId="1" xfId="44" applyFont="1" applyFill="1" applyBorder="1" applyAlignment="1">
      <alignment horizontal="center" vertical="center"/>
    </xf>
    <xf numFmtId="0" fontId="10" fillId="52" borderId="0" xfId="0" applyFont="1" applyFill="1" applyAlignment="1">
      <alignment horizontal="center" vertical="center"/>
    </xf>
    <xf numFmtId="0" fontId="50" fillId="14" borderId="0" xfId="0" applyFont="1" applyFill="1" applyAlignment="1">
      <alignment horizontal="center" vertical="center"/>
    </xf>
    <xf numFmtId="0" fontId="50" fillId="14" borderId="21" xfId="0" applyFont="1" applyFill="1" applyBorder="1" applyAlignment="1">
      <alignment horizontal="center" vertical="center"/>
    </xf>
    <xf numFmtId="0" fontId="50" fillId="14" borderId="3" xfId="0" applyFont="1" applyFill="1" applyBorder="1" applyAlignment="1">
      <alignment horizontal="center" vertical="center"/>
    </xf>
    <xf numFmtId="0" fontId="50" fillId="14" borderId="22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53" fillId="3" borderId="21" xfId="0" applyFont="1" applyFill="1" applyBorder="1" applyAlignment="1">
      <alignment horizontal="center" vertical="center"/>
    </xf>
    <xf numFmtId="0" fontId="53" fillId="3" borderId="3" xfId="0" applyFont="1" applyFill="1" applyBorder="1" applyAlignment="1">
      <alignment horizontal="center" vertical="center"/>
    </xf>
    <xf numFmtId="0" fontId="53" fillId="3" borderId="22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3" borderId="0" xfId="0" applyFont="1" applyFill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center" vertical="center" wrapText="1"/>
    </xf>
    <xf numFmtId="0" fontId="50" fillId="3" borderId="22" xfId="0" applyFont="1" applyFill="1" applyBorder="1" applyAlignment="1">
      <alignment horizontal="center" vertical="center" wrapText="1"/>
    </xf>
    <xf numFmtId="0" fontId="59" fillId="52" borderId="1" xfId="0" applyFont="1" applyFill="1" applyBorder="1" applyAlignment="1">
      <alignment horizontal="center"/>
    </xf>
    <xf numFmtId="0" fontId="59" fillId="0" borderId="0" xfId="0" applyFont="1" applyAlignment="1">
      <alignment horizontal="center" vertical="center"/>
    </xf>
    <xf numFmtId="0" fontId="59" fillId="5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54" borderId="3" xfId="0" applyFont="1" applyFill="1" applyBorder="1" applyAlignment="1">
      <alignment horizontal="center" vertical="center"/>
    </xf>
    <xf numFmtId="0" fontId="19" fillId="16" borderId="4" xfId="0" applyFont="1" applyFill="1" applyBorder="1" applyAlignment="1">
      <alignment horizontal="center" vertical="center" wrapText="1" readingOrder="1"/>
    </xf>
    <xf numFmtId="0" fontId="19" fillId="16" borderId="5" xfId="0" applyFont="1" applyFill="1" applyBorder="1" applyAlignment="1">
      <alignment horizontal="center" vertical="center" wrapText="1" readingOrder="1"/>
    </xf>
    <xf numFmtId="0" fontId="19" fillId="16" borderId="9" xfId="0" applyFont="1" applyFill="1" applyBorder="1" applyAlignment="1">
      <alignment horizontal="center" vertical="center" wrapText="1" readingOrder="1"/>
    </xf>
    <xf numFmtId="0" fontId="21" fillId="17" borderId="4" xfId="0" applyFont="1" applyFill="1" applyBorder="1" applyAlignment="1">
      <alignment horizontal="center" vertical="center" wrapText="1" readingOrder="1"/>
    </xf>
    <xf numFmtId="0" fontId="21" fillId="17" borderId="8" xfId="0" applyFont="1" applyFill="1" applyBorder="1" applyAlignment="1">
      <alignment horizontal="center" vertical="center" wrapText="1" readingOrder="1"/>
    </xf>
    <xf numFmtId="0" fontId="21" fillId="18" borderId="4" xfId="0" applyFont="1" applyFill="1" applyBorder="1" applyAlignment="1">
      <alignment horizontal="center" vertical="center" wrapText="1" readingOrder="1"/>
    </xf>
    <xf numFmtId="0" fontId="21" fillId="18" borderId="5" xfId="0" applyFont="1" applyFill="1" applyBorder="1" applyAlignment="1">
      <alignment horizontal="center" vertical="center" wrapText="1" readingOrder="1"/>
    </xf>
    <xf numFmtId="0" fontId="21" fillId="18" borderId="8" xfId="0" applyFont="1" applyFill="1" applyBorder="1" applyAlignment="1">
      <alignment horizontal="center" vertical="center" wrapText="1" readingOrder="1"/>
    </xf>
    <xf numFmtId="0" fontId="23" fillId="18" borderId="4" xfId="0" applyFont="1" applyFill="1" applyBorder="1" applyAlignment="1">
      <alignment horizontal="center" vertical="center" wrapText="1" readingOrder="1"/>
    </xf>
    <xf numFmtId="0" fontId="23" fillId="18" borderId="5" xfId="0" applyFont="1" applyFill="1" applyBorder="1" applyAlignment="1">
      <alignment horizontal="center" vertical="center" wrapText="1" readingOrder="1"/>
    </xf>
    <xf numFmtId="0" fontId="23" fillId="18" borderId="8" xfId="0" applyFont="1" applyFill="1" applyBorder="1" applyAlignment="1">
      <alignment horizontal="center" vertical="center" wrapText="1" readingOrder="1"/>
    </xf>
    <xf numFmtId="0" fontId="21" fillId="17" borderId="5" xfId="0" applyFont="1" applyFill="1" applyBorder="1" applyAlignment="1">
      <alignment horizontal="center" vertical="center" wrapText="1" readingOrder="1"/>
    </xf>
    <xf numFmtId="0" fontId="23" fillId="17" borderId="4" xfId="0" applyFont="1" applyFill="1" applyBorder="1" applyAlignment="1">
      <alignment horizontal="center" vertical="center" wrapText="1" readingOrder="1"/>
    </xf>
    <xf numFmtId="0" fontId="23" fillId="17" borderId="5" xfId="0" applyFont="1" applyFill="1" applyBorder="1" applyAlignment="1">
      <alignment horizontal="center" vertical="center" wrapText="1" readingOrder="1"/>
    </xf>
    <xf numFmtId="0" fontId="23" fillId="17" borderId="8" xfId="0" applyFont="1" applyFill="1" applyBorder="1" applyAlignment="1">
      <alignment horizontal="center" vertical="center" wrapText="1" readingOrder="1"/>
    </xf>
    <xf numFmtId="0" fontId="61" fillId="0" borderId="19" xfId="0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6" fillId="11" borderId="1" xfId="0" applyFont="1" applyFill="1" applyBorder="1" applyAlignment="1">
      <alignment horizontal="center" vertical="center" wrapText="1"/>
    </xf>
  </cellXfs>
  <cellStyles count="64">
    <cellStyle name="20% - ส่วนที่ถูกเน้น1" xfId="21" builtinId="30" customBuiltin="1"/>
    <cellStyle name="20% - ส่วนที่ถูกเน้น2" xfId="25" builtinId="34" customBuiltin="1"/>
    <cellStyle name="20% - ส่วนที่ถูกเน้น3" xfId="29" builtinId="38" customBuiltin="1"/>
    <cellStyle name="20% - ส่วนที่ถูกเน้น4" xfId="33" builtinId="42" customBuiltin="1"/>
    <cellStyle name="20% - ส่วนที่ถูกเน้น5" xfId="37" builtinId="46" customBuiltin="1"/>
    <cellStyle name="20% - ส่วนที่ถูกเน้น6" xfId="41" builtinId="50" customBuiltin="1"/>
    <cellStyle name="40% - ส่วนที่ถูกเน้น1" xfId="22" builtinId="31" customBuiltin="1"/>
    <cellStyle name="40% - ส่วนที่ถูกเน้น2" xfId="26" builtinId="35" customBuiltin="1"/>
    <cellStyle name="40% - ส่วนที่ถูกเน้น3" xfId="30" builtinId="39" customBuiltin="1"/>
    <cellStyle name="40% - ส่วนที่ถูกเน้น4" xfId="34" builtinId="43" customBuiltin="1"/>
    <cellStyle name="40% - ส่วนที่ถูกเน้น5" xfId="38" builtinId="47" customBuiltin="1"/>
    <cellStyle name="40% - ส่วนที่ถูกเน้น6" xfId="42" builtinId="51" customBuiltin="1"/>
    <cellStyle name="60% - ส่วนที่ถูกเน้น1" xfId="23" builtinId="32" customBuiltin="1"/>
    <cellStyle name="60% - ส่วนที่ถูกเน้น1 2" xfId="50" xr:uid="{00000000-0005-0000-0000-00000D000000}"/>
    <cellStyle name="60% - ส่วนที่ถูกเน้น2" xfId="27" builtinId="36" customBuiltin="1"/>
    <cellStyle name="60% - ส่วนที่ถูกเน้น2 2" xfId="51" xr:uid="{00000000-0005-0000-0000-00000F000000}"/>
    <cellStyle name="60% - ส่วนที่ถูกเน้น3" xfId="31" builtinId="40" customBuiltin="1"/>
    <cellStyle name="60% - ส่วนที่ถูกเน้น3 2" xfId="52" xr:uid="{00000000-0005-0000-0000-000011000000}"/>
    <cellStyle name="60% - ส่วนที่ถูกเน้น4" xfId="35" builtinId="44" customBuiltin="1"/>
    <cellStyle name="60% - ส่วนที่ถูกเน้น4 2" xfId="53" xr:uid="{00000000-0005-0000-0000-000013000000}"/>
    <cellStyle name="60% - ส่วนที่ถูกเน้น5" xfId="39" builtinId="48" customBuiltin="1"/>
    <cellStyle name="60% - ส่วนที่ถูกเน้น5 2" xfId="54" xr:uid="{00000000-0005-0000-0000-000015000000}"/>
    <cellStyle name="60% - ส่วนที่ถูกเน้น6" xfId="43" builtinId="52" customBuiltin="1"/>
    <cellStyle name="60% - ส่วนที่ถูกเน้น6 2" xfId="55" xr:uid="{00000000-0005-0000-0000-000017000000}"/>
    <cellStyle name="Comma 3" xfId="46" xr:uid="{00000000-0005-0000-0000-000018000000}"/>
    <cellStyle name="Normal 2" xfId="2" xr:uid="{00000000-0005-0000-0000-000019000000}"/>
    <cellStyle name="Normal 2 2" xfId="44" xr:uid="{00000000-0005-0000-0000-00001A000000}"/>
    <cellStyle name="Normal 3" xfId="47" xr:uid="{00000000-0005-0000-0000-00001B000000}"/>
    <cellStyle name="Normal 4" xfId="45" xr:uid="{00000000-0005-0000-0000-00001C000000}"/>
    <cellStyle name="การคำนวณ" xfId="13" builtinId="22" customBuiltin="1"/>
    <cellStyle name="ข้อความเตือน" xfId="16" builtinId="11" customBuiltin="1"/>
    <cellStyle name="ข้อความอธิบาย" xfId="18" builtinId="53" customBuiltin="1"/>
    <cellStyle name="จุลภาค" xfId="1" builtinId="3"/>
    <cellStyle name="ชื่อเรื่อง" xfId="3" builtinId="15" customBuiltin="1"/>
    <cellStyle name="เซลล์ตรวจสอบ" xfId="15" builtinId="23" customBuiltin="1"/>
    <cellStyle name="เซลล์ที่มีลิงก์" xfId="14" builtinId="24" customBuiltin="1"/>
    <cellStyle name="ดี" xfId="8" builtinId="26" customBuiltin="1"/>
    <cellStyle name="ปกติ" xfId="0" builtinId="0"/>
    <cellStyle name="ปกติ 2" xfId="63" xr:uid="{00000000-0005-0000-0000-000029000000}"/>
    <cellStyle name="ปกติ_Sheet1" xfId="57" xr:uid="{00000000-0005-0000-0000-00002A000000}"/>
    <cellStyle name="ปกติ_Sheet2" xfId="61" xr:uid="{00000000-0005-0000-0000-00002B000000}"/>
    <cellStyle name="ปกติ_Sheet3" xfId="62" xr:uid="{00000000-0005-0000-0000-00002C000000}"/>
    <cellStyle name="ปกติ_Sheet4" xfId="58" xr:uid="{00000000-0005-0000-0000-00002D000000}"/>
    <cellStyle name="ปกติ_Sheet5" xfId="60" xr:uid="{00000000-0005-0000-0000-00002E000000}"/>
    <cellStyle name="ปกติ_Sheet6" xfId="59" xr:uid="{00000000-0005-0000-0000-00002F000000}"/>
    <cellStyle name="ปกติ_Sheet7" xfId="56" xr:uid="{00000000-0005-0000-0000-000030000000}"/>
    <cellStyle name="ป้อนค่า" xfId="11" builtinId="20" customBuiltin="1"/>
    <cellStyle name="ปานกลาง" xfId="10" builtinId="28" customBuiltin="1"/>
    <cellStyle name="ปานกลาง 2" xfId="49" xr:uid="{00000000-0005-0000-0000-000033000000}"/>
    <cellStyle name="เปอร์เซ็นต์" xfId="48" builtinId="5"/>
    <cellStyle name="ผลรวม" xfId="19" builtinId="25" customBuiltin="1"/>
    <cellStyle name="แย่" xfId="9" builtinId="27" customBuiltin="1"/>
    <cellStyle name="ส่วนที่ถูกเน้น1" xfId="20" builtinId="29" customBuiltin="1"/>
    <cellStyle name="ส่วนที่ถูกเน้น2" xfId="24" builtinId="33" customBuiltin="1"/>
    <cellStyle name="ส่วนที่ถูกเน้น3" xfId="28" builtinId="37" customBuiltin="1"/>
    <cellStyle name="ส่วนที่ถูกเน้น4" xfId="32" builtinId="41" customBuiltin="1"/>
    <cellStyle name="ส่วนที่ถูกเน้น5" xfId="36" builtinId="45" customBuiltin="1"/>
    <cellStyle name="ส่วนที่ถูกเน้น6" xfId="40" builtinId="49" customBuiltin="1"/>
    <cellStyle name="แสดงผล" xfId="12" builtinId="21" customBuiltin="1"/>
    <cellStyle name="หมายเหตุ" xfId="17" builtinId="10" customBuiltin="1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8"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</xdr:row>
          <xdr:rowOff>0</xdr:rowOff>
        </xdr:from>
        <xdr:to>
          <xdr:col>23</xdr:col>
          <xdr:colOff>68580</xdr:colOff>
          <xdr:row>3</xdr:row>
          <xdr:rowOff>0</xdr:rowOff>
        </xdr:to>
        <xdr:sp macro="" textlink="">
          <xdr:nvSpPr>
            <xdr:cNvPr id="1025" name="วัตถุ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6;&#3591;&#3585;&#3619;&#3634;&#3609;&#3605;&#3660;\&#3591;&#3634;&#3609;&#3648;&#3586;&#3605;&#3626;&#3640;&#3586;&#3616;&#3634;&#3614;&#3607;&#3637;&#3656;%208%20&#3626;&#3611;.&#3626;&#3608;.%20&#3648;&#3619;&#3636;&#3656;&#3617;%2002.04.2565%20&#3606;&#3638;&#3591;&#3611;&#3633;&#3592;&#3592;&#3640;&#3610;&#3633;&#3609;\Planfin\Planfin%202567%20(&#3605;&#3657;&#3609;&#3611;&#3637;)\12.&#3605;&#3634;&#3619;&#3634;&#3591;&#3623;&#3636;&#3648;&#3588;&#3619;&#3634;&#3632;&#3627;&#3660;%20Risk%20Score%20,%207%20Plus%20&#3585;.&#3618;.66%2023.10.66.xlsx" TargetMode="External"/><Relationship Id="rId1" Type="http://schemas.openxmlformats.org/officeDocument/2006/relationships/externalLinkPath" Target="12.&#3605;&#3634;&#3619;&#3634;&#3591;&#3623;&#3636;&#3648;&#3588;&#3619;&#3634;&#3632;&#3627;&#3660;%20Risk%20Score%20,%207%20Plus%20&#3585;.&#3618;.66%2023.10.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ข้อมูล Risk Score 3 สูตร"/>
      <sheetName val="สรุป Risk Score7NI MOPH"/>
      <sheetName val="สรุป 7 plus Efficiency จังหวัด"/>
      <sheetName val=" แนวทางการวิเคราะห์ เขต 8"/>
      <sheetName val="หลักเกณฑ์ RiskScore"/>
      <sheetName val="PA 66 Risk Score"/>
      <sheetName val="2.ทอนรายได้ และหนี้สิน op+pp"/>
      <sheetName val="2.1 OP Refer ต่างจังหวัด"/>
      <sheetName val="3.ข้อมูลงบทดลองปัจจุบัน เติมเอง"/>
      <sheetName val="4.สินทรัพย์หมุนเวียน,เงินสดฯ"/>
      <sheetName val="5.หนี้สินหมุนเวียน"/>
      <sheetName val="6.รายได้ (เฝ้าระวัง) "/>
      <sheetName val="7.ค่าใช้จ่าย (เฝ้าระวัง)"/>
      <sheetName val="8.ดัชนีทางการเงิน(เฝ้าระวัง)"/>
      <sheetName val="POP ณ 4.8.66"/>
      <sheetName val="POP HDC ณ 17 พ.ค.65"/>
      <sheetName val="สรุปผลการวิเคราะห์สถานการณ์ฯ"/>
      <sheetName val="9.ผลการวิเคราะห์ risk NI moph"/>
      <sheetName val="9.1ผลการวิเคราะห์risk EBITDA mo"/>
      <sheetName val="10.ผลการวิเคราะห์ risk NI R8"/>
      <sheetName val="11.ผลการวิเคราะห์risk EBITDA R8"/>
      <sheetName val="รวมRisk Score 3 สูตร"/>
      <sheetName val="12.รายงานเบิกจ่ายงบลงทุน รพ"/>
      <sheetName val="หลักการวิเคราะห์ตามกลุ่มเฝ้า"/>
      <sheetName val="13.ผลการวิเคราะห์กลุ่มเสี่ยง"/>
      <sheetName val="หลักเกณฑ์ 7 Plus"/>
      <sheetName val="สรุปผลการดำเนินงาน 7 Plus"/>
      <sheetName val="ประมวลผล 7 Plus"/>
      <sheetName val="งบทดลอง ก.ย.65"/>
      <sheetName val="งบทดลองคำนวณ7plus ปัจจุบัน"/>
      <sheetName val="เจ้าหนี้การค้า CR. สะสม เติมเอง"/>
      <sheetName val="ผลการคำนวณ Ratio MOP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7">
          <cell r="C247">
            <v>109729311.78999999</v>
          </cell>
          <cell r="D247">
            <v>8185391.7400000002</v>
          </cell>
          <cell r="E247">
            <v>4234679.63</v>
          </cell>
          <cell r="F247">
            <v>6238454.9800000004</v>
          </cell>
          <cell r="G247">
            <v>6357034.5100000007</v>
          </cell>
          <cell r="H247">
            <v>9429996.3900000006</v>
          </cell>
          <cell r="I247">
            <v>6288328.8700000001</v>
          </cell>
          <cell r="J247">
            <v>8132998.4099999992</v>
          </cell>
          <cell r="K247">
            <v>5866795.1899999995</v>
          </cell>
          <cell r="L247">
            <v>6401533.8200000003</v>
          </cell>
          <cell r="M247">
            <v>63382469.509999998</v>
          </cell>
          <cell r="N247">
            <v>7480314.6900000004</v>
          </cell>
          <cell r="O247">
            <v>48195490.38000001</v>
          </cell>
          <cell r="P247">
            <v>6192048.5800000001</v>
          </cell>
          <cell r="Q247">
            <v>15323598.189999999</v>
          </cell>
          <cell r="R247">
            <v>23602394.669999998</v>
          </cell>
          <cell r="S247">
            <v>6082009.3099999996</v>
          </cell>
          <cell r="T247">
            <v>6430198.8200000003</v>
          </cell>
          <cell r="U247">
            <v>2077740.7899999998</v>
          </cell>
          <cell r="V247">
            <v>3194559.8</v>
          </cell>
          <cell r="W247">
            <v>217655961.07999998</v>
          </cell>
          <cell r="X247">
            <v>2612478.9700000002</v>
          </cell>
          <cell r="Y247">
            <v>21447887.960000001</v>
          </cell>
          <cell r="Z247">
            <v>11343107.25</v>
          </cell>
          <cell r="AA247">
            <v>3880759.96</v>
          </cell>
          <cell r="AB247">
            <v>3641455.55</v>
          </cell>
          <cell r="AC247">
            <v>5600615.9999999991</v>
          </cell>
          <cell r="AD247">
            <v>49046120.5</v>
          </cell>
          <cell r="AE247">
            <v>10547839.439999999</v>
          </cell>
          <cell r="AF247">
            <v>10479531.59</v>
          </cell>
          <cell r="AG247">
            <v>12354909.029999999</v>
          </cell>
          <cell r="AH247">
            <v>31673117.109999999</v>
          </cell>
          <cell r="AI247">
            <v>11327742.140000001</v>
          </cell>
          <cell r="AJ247">
            <v>6299576.25</v>
          </cell>
          <cell r="AK247">
            <v>351959406.30000001</v>
          </cell>
          <cell r="AL247">
            <v>8400194.1099999994</v>
          </cell>
          <cell r="AM247">
            <v>4703365.99</v>
          </cell>
          <cell r="AN247">
            <v>32467840.600000001</v>
          </cell>
          <cell r="AO247">
            <v>14227691.359999999</v>
          </cell>
          <cell r="AP247">
            <v>5121080.57</v>
          </cell>
          <cell r="AQ247">
            <v>1115452.6199999999</v>
          </cell>
          <cell r="AR247">
            <v>51178817.359999999</v>
          </cell>
          <cell r="AS247">
            <v>8640731.4299999997</v>
          </cell>
          <cell r="AT247">
            <v>26718817.039999999</v>
          </cell>
          <cell r="AU247">
            <v>19966254.57</v>
          </cell>
          <cell r="AV247">
            <v>3178495.1799999997</v>
          </cell>
          <cell r="AW247">
            <v>4581745.34</v>
          </cell>
          <cell r="AX247">
            <v>5842235.6099999994</v>
          </cell>
          <cell r="AY247">
            <v>14436389.52</v>
          </cell>
          <cell r="AZ247">
            <v>931072.8</v>
          </cell>
          <cell r="BA247">
            <v>33480526.759999998</v>
          </cell>
          <cell r="BB247">
            <v>2770038.2</v>
          </cell>
          <cell r="BC247">
            <v>61609811.259999998</v>
          </cell>
          <cell r="BD247">
            <v>32801527.32</v>
          </cell>
          <cell r="BE247">
            <v>12760019.699999999</v>
          </cell>
          <cell r="BF247">
            <v>11767416.16</v>
          </cell>
          <cell r="BG247">
            <v>159959316.24000001</v>
          </cell>
          <cell r="BH247">
            <v>3199230.66</v>
          </cell>
          <cell r="BI247">
            <v>12704079.130000001</v>
          </cell>
          <cell r="BJ247">
            <v>10182604.470000001</v>
          </cell>
          <cell r="BK247">
            <v>5445515.4800000004</v>
          </cell>
          <cell r="BL247">
            <v>78945558.99000001</v>
          </cell>
          <cell r="BM247">
            <v>24736301.41</v>
          </cell>
          <cell r="BN247">
            <v>7300281.96</v>
          </cell>
          <cell r="BO247">
            <v>49257218.329999998</v>
          </cell>
          <cell r="BP247">
            <v>15104594.84</v>
          </cell>
          <cell r="BQ247">
            <v>13028548.600000001</v>
          </cell>
          <cell r="BR247">
            <v>624119894.26999998</v>
          </cell>
          <cell r="BS247">
            <v>22021265.91</v>
          </cell>
          <cell r="BT247">
            <v>22054029.220000003</v>
          </cell>
          <cell r="BU247">
            <v>132580211.25999999</v>
          </cell>
          <cell r="BV247">
            <v>1521573.35</v>
          </cell>
          <cell r="BW247">
            <v>18519286.799999997</v>
          </cell>
          <cell r="BX247">
            <v>55465487.100000001</v>
          </cell>
          <cell r="BY247">
            <v>8041285.9099999992</v>
          </cell>
          <cell r="BZ247">
            <v>14311956.859999999</v>
          </cell>
          <cell r="CA247">
            <v>7884516.8000000007</v>
          </cell>
          <cell r="CB247">
            <v>22525465.310000002</v>
          </cell>
          <cell r="CC247">
            <v>48818711.619999997</v>
          </cell>
          <cell r="CD247">
            <v>14155317.870000001</v>
          </cell>
          <cell r="CE247">
            <v>28610950.32</v>
          </cell>
          <cell r="CF247">
            <v>12740058.43</v>
          </cell>
          <cell r="CG247">
            <v>12226802.420000002</v>
          </cell>
          <cell r="CH247">
            <v>7976173.5099999998</v>
          </cell>
          <cell r="CI247">
            <v>10748200.300000001</v>
          </cell>
          <cell r="CJ247">
            <v>57766342.939999998</v>
          </cell>
          <cell r="CK247">
            <v>6648091.2200000007</v>
          </cell>
          <cell r="CL247">
            <v>5543625.129999999</v>
          </cell>
        </row>
      </sheetData>
      <sheetData sheetId="11"/>
      <sheetData sheetId="12"/>
      <sheetData sheetId="13">
        <row r="39">
          <cell r="C39">
            <v>213999939.52999997</v>
          </cell>
          <cell r="D39">
            <v>7620815.2799999993</v>
          </cell>
          <cell r="E39">
            <v>7067189.3899999997</v>
          </cell>
          <cell r="F39">
            <v>4447187.76</v>
          </cell>
          <cell r="G39">
            <v>8498562.5500000007</v>
          </cell>
          <cell r="H39">
            <v>8819027.1500000004</v>
          </cell>
          <cell r="I39">
            <v>7419505.6699999999</v>
          </cell>
          <cell r="J39">
            <v>30899141.939999998</v>
          </cell>
          <cell r="K39">
            <v>6411375.4100000001</v>
          </cell>
          <cell r="L39">
            <v>4547968.21</v>
          </cell>
          <cell r="M39">
            <v>21008512.93</v>
          </cell>
          <cell r="N39">
            <v>2138057.7600000002</v>
          </cell>
          <cell r="O39">
            <v>90801180.549999997</v>
          </cell>
          <cell r="P39">
            <v>6812248.3399999999</v>
          </cell>
          <cell r="Q39">
            <v>9530077.5299999993</v>
          </cell>
          <cell r="R39">
            <v>64315416.969999999</v>
          </cell>
          <cell r="S39">
            <v>8686797.5600000005</v>
          </cell>
          <cell r="T39">
            <v>7298155.5899999999</v>
          </cell>
          <cell r="U39">
            <v>7956074.6400000006</v>
          </cell>
          <cell r="V39">
            <v>1700953.7399999998</v>
          </cell>
          <cell r="W39">
            <v>202852133.48999998</v>
          </cell>
          <cell r="X39">
            <v>2622629.2600000002</v>
          </cell>
          <cell r="Y39">
            <v>11852167.83</v>
          </cell>
          <cell r="Z39">
            <v>6593289.9900000002</v>
          </cell>
          <cell r="AA39">
            <v>1868456.1</v>
          </cell>
          <cell r="AB39">
            <v>4164956.8200000003</v>
          </cell>
          <cell r="AC39">
            <v>15434915.310000001</v>
          </cell>
          <cell r="AD39">
            <v>22468214.740000002</v>
          </cell>
          <cell r="AE39">
            <v>2740390.49</v>
          </cell>
          <cell r="AF39">
            <v>7723225.6599999992</v>
          </cell>
          <cell r="AG39">
            <v>3117255.14</v>
          </cell>
          <cell r="AH39">
            <v>17796631.5</v>
          </cell>
          <cell r="AI39">
            <v>4129765.51</v>
          </cell>
          <cell r="AJ39">
            <v>5167028.08</v>
          </cell>
          <cell r="AK39">
            <v>635887378.10000002</v>
          </cell>
          <cell r="AL39">
            <v>3761403.56</v>
          </cell>
          <cell r="AM39">
            <v>4173971.92</v>
          </cell>
          <cell r="AN39">
            <v>20246700.359999999</v>
          </cell>
          <cell r="AO39">
            <v>6339434.5899999999</v>
          </cell>
          <cell r="AP39">
            <v>4618196.04</v>
          </cell>
          <cell r="AQ39">
            <v>1592629.2</v>
          </cell>
          <cell r="AR39">
            <v>56458592.259999998</v>
          </cell>
          <cell r="AS39">
            <v>5939262.1300000008</v>
          </cell>
          <cell r="AT39">
            <v>9215023.0800000001</v>
          </cell>
          <cell r="AU39">
            <v>4037839.8400000003</v>
          </cell>
          <cell r="AV39">
            <v>4895450.5399999991</v>
          </cell>
          <cell r="AW39">
            <v>3087473.96</v>
          </cell>
          <cell r="AX39">
            <v>7199656.9900000002</v>
          </cell>
          <cell r="AY39">
            <v>4212083.41</v>
          </cell>
          <cell r="AZ39">
            <v>2620808.09</v>
          </cell>
          <cell r="BA39">
            <v>51266588.859999999</v>
          </cell>
          <cell r="BB39">
            <v>3563280.0100000002</v>
          </cell>
          <cell r="BC39">
            <v>176235969.55000001</v>
          </cell>
          <cell r="BD39">
            <v>44235298.330000006</v>
          </cell>
          <cell r="BE39">
            <v>3585836.3600000003</v>
          </cell>
          <cell r="BF39">
            <v>10860392.41</v>
          </cell>
          <cell r="BG39">
            <v>64005163.950000003</v>
          </cell>
          <cell r="BH39">
            <v>2478062.9899999998</v>
          </cell>
          <cell r="BI39">
            <v>2274344.4099999997</v>
          </cell>
          <cell r="BJ39">
            <v>5550977.2799999993</v>
          </cell>
          <cell r="BK39">
            <v>7292522.8799999999</v>
          </cell>
          <cell r="BL39">
            <v>151224941.19999999</v>
          </cell>
          <cell r="BM39">
            <v>6623405.6300000008</v>
          </cell>
          <cell r="BN39">
            <v>5734996.6200000001</v>
          </cell>
          <cell r="BO39">
            <v>14798352.699999999</v>
          </cell>
          <cell r="BP39">
            <v>8704660.0099999998</v>
          </cell>
          <cell r="BQ39">
            <v>10344874.620000001</v>
          </cell>
          <cell r="BR39">
            <v>774920578.75999999</v>
          </cell>
          <cell r="BS39">
            <v>7507349.9300000006</v>
          </cell>
          <cell r="BT39">
            <v>6673381.2899999991</v>
          </cell>
          <cell r="BU39">
            <v>103222619.30999999</v>
          </cell>
          <cell r="BV39">
            <v>3197286.97</v>
          </cell>
          <cell r="BW39">
            <v>8841087.8500000015</v>
          </cell>
          <cell r="BX39">
            <v>32470599.699999999</v>
          </cell>
          <cell r="BY39">
            <v>2839566.16</v>
          </cell>
          <cell r="BZ39">
            <v>5985764.9099999992</v>
          </cell>
          <cell r="CA39">
            <v>9847480.7200000007</v>
          </cell>
          <cell r="CB39">
            <v>16914684.18</v>
          </cell>
          <cell r="CC39">
            <v>17808777.979999997</v>
          </cell>
          <cell r="CD39">
            <v>11337513.949999999</v>
          </cell>
          <cell r="CE39">
            <v>16166357.65</v>
          </cell>
          <cell r="CF39">
            <v>2245048.15</v>
          </cell>
          <cell r="CG39">
            <v>3704713.8900000006</v>
          </cell>
          <cell r="CH39">
            <v>4791482.8600000003</v>
          </cell>
          <cell r="CI39">
            <v>2710057.02</v>
          </cell>
          <cell r="CJ39">
            <v>18486038.419999998</v>
          </cell>
          <cell r="CK39">
            <v>2489205.4899999998</v>
          </cell>
          <cell r="CL39">
            <v>3074133.3400000003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Q313"/>
  <sheetViews>
    <sheetView tabSelected="1" zoomScale="72" zoomScaleNormal="72" zoomScaleSheetLayoutView="40" workbookViewId="0">
      <pane xSplit="4" ySplit="6" topLeftCell="N19" activePane="bottomRight" state="frozen"/>
      <selection activeCell="M98" sqref="M98"/>
      <selection pane="topRight" activeCell="M98" sqref="M98"/>
      <selection pane="bottomLeft" activeCell="M98" sqref="M98"/>
      <selection pane="bottomRight" activeCell="N21" sqref="N21:N35"/>
    </sheetView>
  </sheetViews>
  <sheetFormatPr defaultColWidth="9.09765625" defaultRowHeight="21"/>
  <cols>
    <col min="1" max="1" width="9.69921875" style="1" bestFit="1" customWidth="1"/>
    <col min="2" max="2" width="12.09765625" style="1" customWidth="1"/>
    <col min="3" max="3" width="18.09765625" style="604" customWidth="1"/>
    <col min="4" max="4" width="67.19921875" style="1" customWidth="1"/>
    <col min="5" max="5" width="17.3984375" style="498" bestFit="1" customWidth="1"/>
    <col min="6" max="8" width="15.8984375" style="8" bestFit="1" customWidth="1"/>
    <col min="9" max="9" width="15.3984375" style="8" bestFit="1" customWidth="1"/>
    <col min="10" max="10" width="15.8984375" style="8" bestFit="1" customWidth="1"/>
    <col min="11" max="12" width="16.59765625" style="8" bestFit="1" customWidth="1"/>
    <col min="13" max="13" width="15.8984375" style="8" bestFit="1" customWidth="1"/>
    <col min="14" max="15" width="16.59765625" style="8" bestFit="1" customWidth="1"/>
    <col min="16" max="16" width="15.3984375" style="8" bestFit="1" customWidth="1"/>
    <col min="17" max="18" width="16.59765625" style="8" bestFit="1" customWidth="1"/>
    <col min="19" max="19" width="15.8984375" style="8" bestFit="1" customWidth="1"/>
    <col min="20" max="20" width="16.59765625" style="8" bestFit="1" customWidth="1"/>
    <col min="21" max="23" width="15.8984375" style="8" bestFit="1" customWidth="1"/>
    <col min="24" max="24" width="15.3984375" style="1" bestFit="1" customWidth="1"/>
    <col min="25" max="25" width="17.3984375" style="8" bestFit="1" customWidth="1"/>
    <col min="26" max="26" width="16.296875" style="8" bestFit="1" customWidth="1"/>
    <col min="27" max="27" width="15.8984375" style="8" bestFit="1" customWidth="1"/>
    <col min="28" max="28" width="16.296875" style="8" bestFit="1" customWidth="1"/>
    <col min="29" max="30" width="15.3984375" style="8" bestFit="1" customWidth="1"/>
    <col min="31" max="31" width="15.8984375" style="8" bestFit="1" customWidth="1"/>
    <col min="32" max="32" width="16.59765625" style="385" bestFit="1" customWidth="1"/>
    <col min="33" max="34" width="15.3984375" style="8" bestFit="1" customWidth="1"/>
    <col min="35" max="35" width="15.8984375" style="8" bestFit="1" customWidth="1"/>
    <col min="36" max="36" width="28.09765625" style="8" bestFit="1" customWidth="1"/>
    <col min="37" max="37" width="16.296875" style="8" bestFit="1" customWidth="1"/>
    <col min="38" max="38" width="15.3984375" style="8" bestFit="1" customWidth="1"/>
    <col min="39" max="39" width="18.09765625" style="8" bestFit="1" customWidth="1"/>
    <col min="40" max="40" width="16.296875" style="8" bestFit="1" customWidth="1"/>
    <col min="41" max="41" width="15.3984375" style="8" bestFit="1" customWidth="1"/>
    <col min="42" max="42" width="25" style="8" bestFit="1" customWidth="1"/>
    <col min="43" max="44" width="15.8984375" style="8" bestFit="1" customWidth="1"/>
    <col min="45" max="45" width="15.3984375" style="8" bestFit="1" customWidth="1"/>
    <col min="46" max="46" width="16.59765625" style="8" bestFit="1" customWidth="1"/>
    <col min="47" max="47" width="15.8984375" style="8" bestFit="1" customWidth="1"/>
    <col min="48" max="48" width="16.59765625" style="8" bestFit="1" customWidth="1"/>
    <col min="49" max="49" width="17.8984375" style="8" bestFit="1" customWidth="1"/>
    <col min="50" max="50" width="15.8984375" style="8" bestFit="1" customWidth="1"/>
    <col min="51" max="51" width="15.3984375" style="8" bestFit="1" customWidth="1"/>
    <col min="52" max="52" width="18.09765625" style="8" bestFit="1" customWidth="1"/>
    <col min="53" max="53" width="15.8984375" style="8" bestFit="1" customWidth="1"/>
    <col min="54" max="54" width="16.296875" style="8" bestFit="1" customWidth="1"/>
    <col min="55" max="55" width="32.09765625" style="8" bestFit="1" customWidth="1"/>
    <col min="56" max="56" width="27.8984375" style="8" bestFit="1" customWidth="1"/>
    <col min="57" max="57" width="17.3984375" style="8" bestFit="1" customWidth="1"/>
    <col min="58" max="58" width="16.59765625" style="8" bestFit="1" customWidth="1"/>
    <col min="59" max="59" width="16.09765625" style="8" bestFit="1" customWidth="1"/>
    <col min="60" max="60" width="15.8984375" style="8" bestFit="1" customWidth="1"/>
    <col min="61" max="61" width="17.3984375" style="8" bestFit="1" customWidth="1"/>
    <col min="62" max="63" width="15.3984375" style="8" bestFit="1" customWidth="1"/>
    <col min="64" max="64" width="15.8984375" style="8" bestFit="1" customWidth="1"/>
    <col min="65" max="65" width="15.3984375" style="8" bestFit="1" customWidth="1"/>
    <col min="66" max="66" width="17.8984375" style="8" bestFit="1" customWidth="1"/>
    <col min="67" max="68" width="15.8984375" style="8" bestFit="1" customWidth="1"/>
    <col min="69" max="69" width="16.59765625" style="8" bestFit="1" customWidth="1"/>
    <col min="70" max="70" width="16.296875" style="8" bestFit="1" customWidth="1"/>
    <col min="71" max="71" width="34.09765625" style="8" bestFit="1" customWidth="1"/>
    <col min="72" max="72" width="18.09765625" style="8" bestFit="1" customWidth="1"/>
    <col min="73" max="75" width="16.59765625" style="8" bestFit="1" customWidth="1"/>
    <col min="76" max="76" width="16.296875" style="8" bestFit="1" customWidth="1"/>
    <col min="77" max="77" width="15.8984375" style="8" bestFit="1" customWidth="1"/>
    <col min="78" max="78" width="16.59765625" style="8" bestFit="1" customWidth="1"/>
    <col min="79" max="81" width="15.8984375" style="8" bestFit="1" customWidth="1"/>
    <col min="82" max="83" width="16.59765625" style="8" bestFit="1" customWidth="1"/>
    <col min="84" max="84" width="15.8984375" style="8" bestFit="1" customWidth="1"/>
    <col min="85" max="85" width="16.59765625" style="8" bestFit="1" customWidth="1"/>
    <col min="86" max="89" width="15.3984375" style="8" bestFit="1" customWidth="1"/>
    <col min="90" max="90" width="16.59765625" style="8" bestFit="1" customWidth="1"/>
    <col min="91" max="91" width="15.3984375" style="8" bestFit="1" customWidth="1"/>
    <col min="92" max="92" width="15" style="8" bestFit="1" customWidth="1"/>
    <col min="93" max="93" width="15.8984375" style="36" bestFit="1" customWidth="1"/>
    <col min="94" max="94" width="24.59765625" style="1" customWidth="1"/>
    <col min="95" max="95" width="16.19921875" style="121" customWidth="1"/>
    <col min="96" max="106" width="12.796875" style="1" customWidth="1"/>
    <col min="107" max="107" width="14.19921875" style="1" customWidth="1"/>
    <col min="108" max="115" width="12.796875" style="1" customWidth="1"/>
    <col min="116" max="16384" width="9.09765625" style="1"/>
  </cols>
  <sheetData>
    <row r="1" spans="1:95">
      <c r="E1" s="489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Y1" s="37"/>
      <c r="Z1" s="37"/>
      <c r="AA1" s="37"/>
      <c r="AB1" s="37"/>
      <c r="AC1" s="37"/>
      <c r="AD1" s="37"/>
      <c r="AE1" s="37"/>
      <c r="AF1" s="371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1"/>
    </row>
    <row r="2" spans="1:95">
      <c r="E2" s="489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Y2" s="37"/>
      <c r="Z2" s="37"/>
      <c r="AA2" s="37"/>
      <c r="AB2" s="37"/>
      <c r="AC2" s="37"/>
      <c r="AD2" s="37"/>
      <c r="AE2" s="37"/>
      <c r="AF2" s="371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1"/>
    </row>
    <row r="3" spans="1:95">
      <c r="E3" s="48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Y3" s="37"/>
      <c r="Z3" s="37"/>
      <c r="AA3" s="37"/>
      <c r="AB3" s="37"/>
      <c r="AC3" s="37"/>
      <c r="AD3" s="37"/>
      <c r="AE3" s="37"/>
      <c r="AF3" s="371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446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1"/>
    </row>
    <row r="4" spans="1:95" s="38" customFormat="1">
      <c r="A4" s="269"/>
      <c r="B4" s="269"/>
      <c r="C4" s="600"/>
      <c r="D4" s="269"/>
      <c r="E4" s="270" t="s">
        <v>13</v>
      </c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 t="s">
        <v>22</v>
      </c>
      <c r="R4" s="270"/>
      <c r="S4" s="270"/>
      <c r="T4" s="270"/>
      <c r="U4" s="270"/>
      <c r="V4" s="270"/>
      <c r="W4" s="270"/>
      <c r="X4" s="270"/>
      <c r="Y4" s="270" t="s">
        <v>96</v>
      </c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 t="s">
        <v>42</v>
      </c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 t="s">
        <v>52</v>
      </c>
      <c r="BF4" s="270"/>
      <c r="BG4" s="270"/>
      <c r="BH4" s="270"/>
      <c r="BI4" s="270"/>
      <c r="BJ4" s="270"/>
      <c r="BK4" s="270"/>
      <c r="BL4" s="270"/>
      <c r="BM4" s="270"/>
      <c r="BN4" s="270" t="s">
        <v>59</v>
      </c>
      <c r="BO4" s="270"/>
      <c r="BP4" s="270"/>
      <c r="BQ4" s="270"/>
      <c r="BR4" s="270"/>
      <c r="BS4" s="270"/>
      <c r="BT4" s="270" t="s">
        <v>81</v>
      </c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41"/>
      <c r="CO4" s="640" t="s">
        <v>330</v>
      </c>
      <c r="CP4" s="40"/>
      <c r="CQ4" s="39"/>
    </row>
    <row r="5" spans="1:95" s="39" customFormat="1">
      <c r="A5" s="271"/>
      <c r="B5" s="271"/>
      <c r="C5" s="600"/>
      <c r="D5" s="271"/>
      <c r="E5" s="272" t="s">
        <v>105</v>
      </c>
      <c r="F5" s="272" t="s">
        <v>106</v>
      </c>
      <c r="G5" s="272" t="s">
        <v>107</v>
      </c>
      <c r="H5" s="272" t="s">
        <v>108</v>
      </c>
      <c r="I5" s="272" t="s">
        <v>109</v>
      </c>
      <c r="J5" s="272" t="s">
        <v>110</v>
      </c>
      <c r="K5" s="272" t="s">
        <v>111</v>
      </c>
      <c r="L5" s="272" t="s">
        <v>112</v>
      </c>
      <c r="M5" s="272" t="s">
        <v>113</v>
      </c>
      <c r="N5" s="272" t="s">
        <v>114</v>
      </c>
      <c r="O5" s="273">
        <v>11451</v>
      </c>
      <c r="P5" s="272" t="s">
        <v>116</v>
      </c>
      <c r="Q5" s="272" t="s">
        <v>117</v>
      </c>
      <c r="R5" s="272" t="s">
        <v>118</v>
      </c>
      <c r="S5" s="272" t="s">
        <v>119</v>
      </c>
      <c r="T5" s="272" t="s">
        <v>120</v>
      </c>
      <c r="U5" s="272" t="s">
        <v>121</v>
      </c>
      <c r="V5" s="272" t="s">
        <v>122</v>
      </c>
      <c r="W5" s="272" t="s">
        <v>123</v>
      </c>
      <c r="X5" s="272" t="s">
        <v>124</v>
      </c>
      <c r="Y5" s="272" t="s">
        <v>125</v>
      </c>
      <c r="Z5" s="272" t="s">
        <v>126</v>
      </c>
      <c r="AA5" s="272" t="s">
        <v>127</v>
      </c>
      <c r="AB5" s="272" t="s">
        <v>128</v>
      </c>
      <c r="AC5" s="272" t="s">
        <v>129</v>
      </c>
      <c r="AD5" s="272" t="s">
        <v>130</v>
      </c>
      <c r="AE5" s="272" t="s">
        <v>131</v>
      </c>
      <c r="AF5" s="272" t="s">
        <v>132</v>
      </c>
      <c r="AG5" s="272" t="s">
        <v>133</v>
      </c>
      <c r="AH5" s="272" t="s">
        <v>134</v>
      </c>
      <c r="AI5" s="272" t="s">
        <v>135</v>
      </c>
      <c r="AJ5" s="272" t="s">
        <v>136</v>
      </c>
      <c r="AK5" s="272" t="s">
        <v>137</v>
      </c>
      <c r="AL5" s="272" t="s">
        <v>138</v>
      </c>
      <c r="AM5" s="272" t="s">
        <v>139</v>
      </c>
      <c r="AN5" s="272" t="s">
        <v>140</v>
      </c>
      <c r="AO5" s="272" t="s">
        <v>141</v>
      </c>
      <c r="AP5" s="272" t="s">
        <v>142</v>
      </c>
      <c r="AQ5" s="272" t="s">
        <v>143</v>
      </c>
      <c r="AR5" s="272" t="s">
        <v>144</v>
      </c>
      <c r="AS5" s="272" t="s">
        <v>145</v>
      </c>
      <c r="AT5" s="272" t="s">
        <v>146</v>
      </c>
      <c r="AU5" s="272" t="s">
        <v>147</v>
      </c>
      <c r="AV5" s="272" t="s">
        <v>148</v>
      </c>
      <c r="AW5" s="272" t="s">
        <v>149</v>
      </c>
      <c r="AX5" s="272" t="s">
        <v>150</v>
      </c>
      <c r="AY5" s="272" t="s">
        <v>151</v>
      </c>
      <c r="AZ5" s="272" t="s">
        <v>152</v>
      </c>
      <c r="BA5" s="272" t="s">
        <v>153</v>
      </c>
      <c r="BB5" s="272" t="s">
        <v>154</v>
      </c>
      <c r="BC5" s="272" t="s">
        <v>155</v>
      </c>
      <c r="BD5" s="272" t="s">
        <v>156</v>
      </c>
      <c r="BE5" s="272" t="s">
        <v>157</v>
      </c>
      <c r="BF5" s="272" t="s">
        <v>158</v>
      </c>
      <c r="BG5" s="272" t="s">
        <v>159</v>
      </c>
      <c r="BH5" s="272" t="s">
        <v>160</v>
      </c>
      <c r="BI5" s="272" t="s">
        <v>161</v>
      </c>
      <c r="BJ5" s="272" t="s">
        <v>162</v>
      </c>
      <c r="BK5" s="274">
        <v>28778</v>
      </c>
      <c r="BL5" s="272" t="s">
        <v>164</v>
      </c>
      <c r="BM5" s="272" t="s">
        <v>165</v>
      </c>
      <c r="BN5" s="272" t="s">
        <v>166</v>
      </c>
      <c r="BO5" s="272" t="s">
        <v>167</v>
      </c>
      <c r="BP5" s="272" t="s">
        <v>168</v>
      </c>
      <c r="BQ5" s="272" t="s">
        <v>169</v>
      </c>
      <c r="BR5" s="272" t="s">
        <v>170</v>
      </c>
      <c r="BS5" s="272" t="s">
        <v>171</v>
      </c>
      <c r="BT5" s="272" t="s">
        <v>172</v>
      </c>
      <c r="BU5" s="272" t="s">
        <v>173</v>
      </c>
      <c r="BV5" s="272" t="s">
        <v>174</v>
      </c>
      <c r="BW5" s="272" t="s">
        <v>175</v>
      </c>
      <c r="BX5" s="272" t="s">
        <v>176</v>
      </c>
      <c r="BY5" s="272" t="s">
        <v>177</v>
      </c>
      <c r="BZ5" s="272" t="s">
        <v>178</v>
      </c>
      <c r="CA5" s="272" t="s">
        <v>179</v>
      </c>
      <c r="CB5" s="272" t="s">
        <v>180</v>
      </c>
      <c r="CC5" s="272" t="s">
        <v>181</v>
      </c>
      <c r="CD5" s="272" t="s">
        <v>182</v>
      </c>
      <c r="CE5" s="272" t="s">
        <v>183</v>
      </c>
      <c r="CF5" s="272" t="s">
        <v>184</v>
      </c>
      <c r="CG5" s="272" t="s">
        <v>185</v>
      </c>
      <c r="CH5" s="272" t="s">
        <v>186</v>
      </c>
      <c r="CI5" s="272" t="s">
        <v>187</v>
      </c>
      <c r="CJ5" s="272" t="s">
        <v>188</v>
      </c>
      <c r="CK5" s="272" t="s">
        <v>189</v>
      </c>
      <c r="CL5" s="272" t="s">
        <v>190</v>
      </c>
      <c r="CM5" s="272" t="s">
        <v>191</v>
      </c>
      <c r="CN5" s="358" t="s">
        <v>192</v>
      </c>
      <c r="CO5" s="640"/>
      <c r="CP5" s="47" t="s">
        <v>362</v>
      </c>
    </row>
    <row r="6" spans="1:95" s="39" customFormat="1">
      <c r="A6" s="271"/>
      <c r="B6" s="271"/>
      <c r="C6" s="600" t="s">
        <v>103</v>
      </c>
      <c r="D6" s="271" t="s">
        <v>104</v>
      </c>
      <c r="E6" s="272" t="s">
        <v>193</v>
      </c>
      <c r="F6" s="272" t="s">
        <v>194</v>
      </c>
      <c r="G6" s="272" t="s">
        <v>195</v>
      </c>
      <c r="H6" s="272" t="s">
        <v>196</v>
      </c>
      <c r="I6" s="272" t="s">
        <v>197</v>
      </c>
      <c r="J6" s="272" t="s">
        <v>198</v>
      </c>
      <c r="K6" s="272" t="s">
        <v>199</v>
      </c>
      <c r="L6" s="272" t="s">
        <v>200</v>
      </c>
      <c r="M6" s="272" t="s">
        <v>201</v>
      </c>
      <c r="N6" s="272" t="s">
        <v>202</v>
      </c>
      <c r="O6" s="272" t="s">
        <v>6</v>
      </c>
      <c r="P6" s="272" t="s">
        <v>203</v>
      </c>
      <c r="Q6" s="272" t="s">
        <v>204</v>
      </c>
      <c r="R6" s="272" t="s">
        <v>205</v>
      </c>
      <c r="S6" s="272" t="s">
        <v>206</v>
      </c>
      <c r="T6" s="272" t="s">
        <v>207</v>
      </c>
      <c r="U6" s="272" t="s">
        <v>208</v>
      </c>
      <c r="V6" s="272" t="s">
        <v>209</v>
      </c>
      <c r="W6" s="272" t="s">
        <v>210</v>
      </c>
      <c r="X6" s="272" t="s">
        <v>406</v>
      </c>
      <c r="Y6" s="272" t="s">
        <v>211</v>
      </c>
      <c r="Z6" s="272" t="s">
        <v>212</v>
      </c>
      <c r="AA6" s="272" t="s">
        <v>213</v>
      </c>
      <c r="AB6" s="272" t="s">
        <v>214</v>
      </c>
      <c r="AC6" s="272" t="s">
        <v>215</v>
      </c>
      <c r="AD6" s="272" t="s">
        <v>216</v>
      </c>
      <c r="AE6" s="272" t="s">
        <v>217</v>
      </c>
      <c r="AF6" s="272" t="s">
        <v>218</v>
      </c>
      <c r="AG6" s="272" t="s">
        <v>219</v>
      </c>
      <c r="AH6" s="272" t="s">
        <v>220</v>
      </c>
      <c r="AI6" s="272" t="s">
        <v>221</v>
      </c>
      <c r="AJ6" s="272" t="s">
        <v>222</v>
      </c>
      <c r="AK6" s="272" t="s">
        <v>223</v>
      </c>
      <c r="AL6" s="272" t="s">
        <v>224</v>
      </c>
      <c r="AM6" s="272" t="s">
        <v>225</v>
      </c>
      <c r="AN6" s="272" t="s">
        <v>226</v>
      </c>
      <c r="AO6" s="272" t="s">
        <v>227</v>
      </c>
      <c r="AP6" s="272" t="s">
        <v>228</v>
      </c>
      <c r="AQ6" s="272" t="s">
        <v>229</v>
      </c>
      <c r="AR6" s="272" t="s">
        <v>230</v>
      </c>
      <c r="AS6" s="272" t="s">
        <v>231</v>
      </c>
      <c r="AT6" s="272" t="s">
        <v>232</v>
      </c>
      <c r="AU6" s="272" t="s">
        <v>233</v>
      </c>
      <c r="AV6" s="272" t="s">
        <v>234</v>
      </c>
      <c r="AW6" s="272" t="s">
        <v>235</v>
      </c>
      <c r="AX6" s="272" t="s">
        <v>236</v>
      </c>
      <c r="AY6" s="272" t="s">
        <v>237</v>
      </c>
      <c r="AZ6" s="272" t="s">
        <v>238</v>
      </c>
      <c r="BA6" s="272" t="s">
        <v>239</v>
      </c>
      <c r="BB6" s="272" t="s">
        <v>240</v>
      </c>
      <c r="BC6" s="272" t="s">
        <v>241</v>
      </c>
      <c r="BD6" s="272" t="s">
        <v>242</v>
      </c>
      <c r="BE6" s="272" t="s">
        <v>243</v>
      </c>
      <c r="BF6" s="272" t="s">
        <v>244</v>
      </c>
      <c r="BG6" s="272" t="s">
        <v>245</v>
      </c>
      <c r="BH6" s="272" t="s">
        <v>246</v>
      </c>
      <c r="BI6" s="272" t="s">
        <v>50</v>
      </c>
      <c r="BJ6" s="272" t="s">
        <v>247</v>
      </c>
      <c r="BK6" s="272" t="s">
        <v>407</v>
      </c>
      <c r="BL6" s="272" t="s">
        <v>248</v>
      </c>
      <c r="BM6" s="272" t="s">
        <v>249</v>
      </c>
      <c r="BN6" s="272" t="s">
        <v>250</v>
      </c>
      <c r="BO6" s="272" t="s">
        <v>251</v>
      </c>
      <c r="BP6" s="272" t="s">
        <v>252</v>
      </c>
      <c r="BQ6" s="272" t="s">
        <v>253</v>
      </c>
      <c r="BR6" s="272" t="s">
        <v>254</v>
      </c>
      <c r="BS6" s="272" t="s">
        <v>255</v>
      </c>
      <c r="BT6" s="272" t="s">
        <v>256</v>
      </c>
      <c r="BU6" s="272" t="s">
        <v>257</v>
      </c>
      <c r="BV6" s="272" t="s">
        <v>258</v>
      </c>
      <c r="BW6" s="272" t="s">
        <v>259</v>
      </c>
      <c r="BX6" s="272" t="s">
        <v>260</v>
      </c>
      <c r="BY6" s="272" t="s">
        <v>261</v>
      </c>
      <c r="BZ6" s="272" t="s">
        <v>262</v>
      </c>
      <c r="CA6" s="272" t="s">
        <v>263</v>
      </c>
      <c r="CB6" s="272" t="s">
        <v>264</v>
      </c>
      <c r="CC6" s="272" t="s">
        <v>265</v>
      </c>
      <c r="CD6" s="272" t="s">
        <v>266</v>
      </c>
      <c r="CE6" s="272" t="s">
        <v>267</v>
      </c>
      <c r="CF6" s="272" t="s">
        <v>268</v>
      </c>
      <c r="CG6" s="272" t="s">
        <v>269</v>
      </c>
      <c r="CH6" s="272" t="s">
        <v>270</v>
      </c>
      <c r="CI6" s="272" t="s">
        <v>271</v>
      </c>
      <c r="CJ6" s="272" t="s">
        <v>272</v>
      </c>
      <c r="CK6" s="272" t="s">
        <v>273</v>
      </c>
      <c r="CL6" s="272" t="s">
        <v>79</v>
      </c>
      <c r="CM6" s="272" t="s">
        <v>274</v>
      </c>
      <c r="CN6" s="358" t="s">
        <v>275</v>
      </c>
      <c r="CO6" s="640"/>
      <c r="CP6" s="47"/>
    </row>
    <row r="7" spans="1:95">
      <c r="A7" s="275">
        <v>1</v>
      </c>
      <c r="B7" s="275" t="s">
        <v>615</v>
      </c>
      <c r="C7" s="605" t="s">
        <v>276</v>
      </c>
      <c r="D7" s="275" t="s">
        <v>277</v>
      </c>
      <c r="E7" s="361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7"/>
      <c r="R7" s="277"/>
      <c r="S7" s="277"/>
      <c r="T7" s="277"/>
      <c r="U7" s="277"/>
      <c r="V7" s="277"/>
      <c r="W7" s="277"/>
      <c r="X7" s="275"/>
      <c r="Y7" s="277"/>
      <c r="Z7" s="277"/>
      <c r="AA7" s="277"/>
      <c r="AB7" s="277"/>
      <c r="AC7" s="277"/>
      <c r="AD7" s="277"/>
      <c r="AE7" s="277"/>
      <c r="AF7" s="495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6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359"/>
    </row>
    <row r="8" spans="1:95" s="94" customFormat="1">
      <c r="A8" s="278"/>
      <c r="B8" s="278"/>
      <c r="C8" s="606"/>
      <c r="D8" s="278" t="s">
        <v>278</v>
      </c>
      <c r="E8" s="455">
        <v>340000000</v>
      </c>
      <c r="F8" s="468">
        <v>54387084.100000001</v>
      </c>
      <c r="G8" s="468">
        <v>52544500</v>
      </c>
      <c r="H8" s="468">
        <v>37241351.979999997</v>
      </c>
      <c r="I8" s="468">
        <v>34846341.729999997</v>
      </c>
      <c r="J8" s="468">
        <v>42650000</v>
      </c>
      <c r="K8" s="468">
        <v>77229952.849999994</v>
      </c>
      <c r="L8" s="468">
        <v>118929193.91</v>
      </c>
      <c r="M8" s="468">
        <v>52185600</v>
      </c>
      <c r="N8" s="468">
        <v>70000000</v>
      </c>
      <c r="O8" s="468">
        <v>133634929.40000001</v>
      </c>
      <c r="P8" s="468">
        <v>23573323.289999999</v>
      </c>
      <c r="Q8" s="468">
        <v>357628950.24000001</v>
      </c>
      <c r="R8" s="468">
        <v>69004886.129999995</v>
      </c>
      <c r="S8" s="468">
        <v>153700000</v>
      </c>
      <c r="T8" s="468">
        <v>122024875.18000001</v>
      </c>
      <c r="U8" s="468">
        <v>57436099.420000002</v>
      </c>
      <c r="V8" s="468">
        <v>61550329.850000001</v>
      </c>
      <c r="W8" s="468">
        <v>50366870.890000001</v>
      </c>
      <c r="X8" s="468">
        <v>27900000</v>
      </c>
      <c r="Y8" s="468">
        <v>457000000</v>
      </c>
      <c r="Z8" s="468">
        <v>65337432.68</v>
      </c>
      <c r="AA8" s="468">
        <v>92408275</v>
      </c>
      <c r="AB8" s="468">
        <v>72276467.700000003</v>
      </c>
      <c r="AC8" s="468">
        <v>27142952.989999998</v>
      </c>
      <c r="AD8" s="468">
        <v>42016190</v>
      </c>
      <c r="AE8" s="468">
        <v>42000000</v>
      </c>
      <c r="AF8" s="455">
        <v>140000000</v>
      </c>
      <c r="AG8" s="468">
        <v>39000000</v>
      </c>
      <c r="AH8" s="468">
        <v>49903421.850000001</v>
      </c>
      <c r="AI8" s="468">
        <v>68679026.930000007</v>
      </c>
      <c r="AJ8" s="468">
        <v>83849134.939999998</v>
      </c>
      <c r="AK8" s="468">
        <v>57646797</v>
      </c>
      <c r="AL8" s="468">
        <v>38596518.039999999</v>
      </c>
      <c r="AM8" s="468">
        <v>1109938122.46</v>
      </c>
      <c r="AN8" s="468">
        <v>72756957.540000007</v>
      </c>
      <c r="AO8" s="468">
        <v>32838000</v>
      </c>
      <c r="AP8" s="468">
        <v>80392195.640000001</v>
      </c>
      <c r="AQ8" s="468">
        <v>65774065.439999998</v>
      </c>
      <c r="AR8" s="468">
        <v>46870600.5</v>
      </c>
      <c r="AS8" s="468">
        <v>20482495.48</v>
      </c>
      <c r="AT8" s="468">
        <v>257202263.58000001</v>
      </c>
      <c r="AU8" s="468">
        <v>57147267.18</v>
      </c>
      <c r="AV8" s="468">
        <v>87135111.859999999</v>
      </c>
      <c r="AW8" s="468">
        <v>91040145.739999995</v>
      </c>
      <c r="AX8" s="468">
        <v>56819132.049999997</v>
      </c>
      <c r="AY8" s="468">
        <v>30616777.739999998</v>
      </c>
      <c r="AZ8" s="468">
        <v>39346058.18</v>
      </c>
      <c r="BA8" s="468">
        <v>47777267.240000002</v>
      </c>
      <c r="BB8" s="468">
        <v>43000000</v>
      </c>
      <c r="BC8" s="468">
        <v>234461269.58000001</v>
      </c>
      <c r="BD8" s="468">
        <v>43893750.619999997</v>
      </c>
      <c r="BE8" s="468">
        <v>422800000</v>
      </c>
      <c r="BF8" s="468">
        <v>155293173.61000001</v>
      </c>
      <c r="BG8" s="468">
        <v>36919916.32</v>
      </c>
      <c r="BH8" s="468">
        <v>62615372.490000002</v>
      </c>
      <c r="BI8" s="468">
        <v>250000000</v>
      </c>
      <c r="BJ8" s="468">
        <v>39960209.329999998</v>
      </c>
      <c r="BK8" s="468">
        <v>27604491.579999998</v>
      </c>
      <c r="BL8" s="468">
        <v>61954084</v>
      </c>
      <c r="BM8" s="468">
        <v>44663761.329999998</v>
      </c>
      <c r="BN8" s="468">
        <v>293000000</v>
      </c>
      <c r="BO8" s="279">
        <v>102977638.45999999</v>
      </c>
      <c r="BP8" s="468">
        <v>64102005.539999999</v>
      </c>
      <c r="BQ8" s="468">
        <v>113362009.16</v>
      </c>
      <c r="BR8" s="468">
        <v>93651775.340000004</v>
      </c>
      <c r="BS8" s="468">
        <v>53029247.850000001</v>
      </c>
      <c r="BT8" s="468">
        <v>1593238428.4000001</v>
      </c>
      <c r="BU8" s="468">
        <v>84914678.650000006</v>
      </c>
      <c r="BV8" s="468">
        <v>75084770.540000007</v>
      </c>
      <c r="BW8" s="468">
        <v>296597076.07999998</v>
      </c>
      <c r="BX8" s="468">
        <v>13845120.35</v>
      </c>
      <c r="BY8" s="468">
        <v>73313677.230000004</v>
      </c>
      <c r="BZ8" s="468">
        <v>166040484.16999999</v>
      </c>
      <c r="CA8" s="468">
        <v>44426232.840000004</v>
      </c>
      <c r="CB8" s="468">
        <v>54512028.890000001</v>
      </c>
      <c r="CC8" s="468">
        <v>55304739</v>
      </c>
      <c r="CD8" s="468">
        <v>76528680.239999995</v>
      </c>
      <c r="CE8" s="468">
        <v>161562704.99000001</v>
      </c>
      <c r="CF8" s="468">
        <v>90193118.689999998</v>
      </c>
      <c r="CG8" s="468">
        <v>175017316.63</v>
      </c>
      <c r="CH8" s="468">
        <v>43421359.380000003</v>
      </c>
      <c r="CI8" s="468">
        <v>36797109.289999999</v>
      </c>
      <c r="CJ8" s="468">
        <v>40144250.829999998</v>
      </c>
      <c r="CK8" s="468">
        <v>38294593.93</v>
      </c>
      <c r="CL8" s="468">
        <v>210013189.66999999</v>
      </c>
      <c r="CM8" s="468">
        <v>39334969.340000004</v>
      </c>
      <c r="CN8" s="539">
        <v>34028002.950000003</v>
      </c>
      <c r="CO8" s="94">
        <f>SUM(E8:CN8)</f>
        <v>10854728204.029999</v>
      </c>
      <c r="CP8" s="91">
        <f>COUNTIF(E8:CN8,0)</f>
        <v>0</v>
      </c>
      <c r="CQ8" s="120"/>
    </row>
    <row r="9" spans="1:95" s="8" customFormat="1">
      <c r="A9" s="280"/>
      <c r="B9" s="280"/>
      <c r="C9" s="607"/>
      <c r="D9" s="280" t="s">
        <v>439</v>
      </c>
      <c r="E9" s="456">
        <v>1700000</v>
      </c>
      <c r="F9" s="469">
        <v>120000</v>
      </c>
      <c r="G9" s="469">
        <v>40000</v>
      </c>
      <c r="H9" s="469">
        <v>100000</v>
      </c>
      <c r="I9" s="469">
        <v>60000</v>
      </c>
      <c r="J9" s="469">
        <v>100000</v>
      </c>
      <c r="K9" s="469">
        <v>128592</v>
      </c>
      <c r="L9" s="469">
        <v>51000</v>
      </c>
      <c r="M9" s="469">
        <v>105350</v>
      </c>
      <c r="N9" s="469">
        <v>113000</v>
      </c>
      <c r="O9" s="469">
        <v>700000</v>
      </c>
      <c r="P9" s="469">
        <v>50000</v>
      </c>
      <c r="Q9" s="469">
        <v>400000</v>
      </c>
      <c r="R9" s="469">
        <v>157450</v>
      </c>
      <c r="S9" s="469">
        <v>400000</v>
      </c>
      <c r="T9" s="470">
        <v>0</v>
      </c>
      <c r="U9" s="469">
        <v>77281.91</v>
      </c>
      <c r="V9" s="469">
        <v>90000</v>
      </c>
      <c r="W9" s="469">
        <v>88200</v>
      </c>
      <c r="X9" s="469">
        <v>150000</v>
      </c>
      <c r="Y9" s="469">
        <v>1000000</v>
      </c>
      <c r="Z9" s="469">
        <v>200000</v>
      </c>
      <c r="AA9" s="469">
        <v>360000</v>
      </c>
      <c r="AB9" s="469">
        <v>293650</v>
      </c>
      <c r="AC9" s="469">
        <v>150000</v>
      </c>
      <c r="AD9" s="469">
        <v>100000</v>
      </c>
      <c r="AE9" s="469">
        <v>450000</v>
      </c>
      <c r="AF9" s="456">
        <v>800000</v>
      </c>
      <c r="AG9" s="469">
        <v>400000</v>
      </c>
      <c r="AH9" s="469">
        <v>200000</v>
      </c>
      <c r="AI9" s="469">
        <v>400000</v>
      </c>
      <c r="AJ9" s="469">
        <v>217900</v>
      </c>
      <c r="AK9" s="469">
        <v>158000</v>
      </c>
      <c r="AL9" s="469">
        <v>250000</v>
      </c>
      <c r="AM9" s="469">
        <v>1028700</v>
      </c>
      <c r="AN9" s="469">
        <v>44500</v>
      </c>
      <c r="AO9" s="469">
        <v>90000</v>
      </c>
      <c r="AP9" s="469">
        <v>250000</v>
      </c>
      <c r="AQ9" s="469">
        <v>400000</v>
      </c>
      <c r="AR9" s="469">
        <v>348850</v>
      </c>
      <c r="AS9" s="469">
        <v>57800</v>
      </c>
      <c r="AT9" s="469">
        <v>585650</v>
      </c>
      <c r="AU9" s="469">
        <v>165600</v>
      </c>
      <c r="AV9" s="469">
        <v>180600</v>
      </c>
      <c r="AW9" s="469">
        <v>230000</v>
      </c>
      <c r="AX9" s="469">
        <v>280400</v>
      </c>
      <c r="AY9" s="469">
        <v>30000</v>
      </c>
      <c r="AZ9" s="469">
        <v>100000</v>
      </c>
      <c r="BA9" s="469">
        <v>34700</v>
      </c>
      <c r="BB9" s="469">
        <v>40000</v>
      </c>
      <c r="BC9" s="469">
        <v>624152.73</v>
      </c>
      <c r="BD9" s="469">
        <v>70200</v>
      </c>
      <c r="BE9" s="469">
        <v>500000</v>
      </c>
      <c r="BF9" s="469">
        <v>230500</v>
      </c>
      <c r="BG9" s="469">
        <v>94800</v>
      </c>
      <c r="BH9" s="470">
        <v>0</v>
      </c>
      <c r="BI9" s="469">
        <v>57960</v>
      </c>
      <c r="BJ9" s="469">
        <v>73000</v>
      </c>
      <c r="BK9" s="469">
        <v>20000</v>
      </c>
      <c r="BL9" s="469">
        <v>200000</v>
      </c>
      <c r="BM9" s="469">
        <v>45000</v>
      </c>
      <c r="BN9" s="469">
        <v>800000</v>
      </c>
      <c r="BO9" s="281">
        <v>84250</v>
      </c>
      <c r="BP9" s="469">
        <v>130000</v>
      </c>
      <c r="BQ9" s="469">
        <v>95182</v>
      </c>
      <c r="BR9" s="469">
        <v>216500</v>
      </c>
      <c r="BS9" s="469">
        <v>36050</v>
      </c>
      <c r="BT9" s="469">
        <v>1300000</v>
      </c>
      <c r="BU9" s="469">
        <v>214500</v>
      </c>
      <c r="BV9" s="469">
        <v>223950</v>
      </c>
      <c r="BW9" s="469">
        <v>488355</v>
      </c>
      <c r="BX9" s="470">
        <v>0</v>
      </c>
      <c r="BY9" s="469">
        <v>200000</v>
      </c>
      <c r="BZ9" s="469">
        <v>400000</v>
      </c>
      <c r="CA9" s="469">
        <v>153933</v>
      </c>
      <c r="CB9" s="469">
        <v>163750</v>
      </c>
      <c r="CC9" s="469">
        <v>100000</v>
      </c>
      <c r="CD9" s="469">
        <v>88400</v>
      </c>
      <c r="CE9" s="469">
        <v>250000</v>
      </c>
      <c r="CF9" s="469">
        <v>105000</v>
      </c>
      <c r="CG9" s="469">
        <v>227280</v>
      </c>
      <c r="CH9" s="469">
        <v>171500</v>
      </c>
      <c r="CI9" s="469">
        <v>47520</v>
      </c>
      <c r="CJ9" s="469">
        <v>106000</v>
      </c>
      <c r="CK9" s="469">
        <v>83600</v>
      </c>
      <c r="CL9" s="469">
        <v>198800</v>
      </c>
      <c r="CM9" s="469">
        <v>47250</v>
      </c>
      <c r="CN9" s="509">
        <v>20000</v>
      </c>
      <c r="CO9" s="94">
        <f t="shared" ref="CO9:CO65" si="0">SUM(E9:CN9)</f>
        <v>21344656.640000001</v>
      </c>
      <c r="CP9" s="97"/>
      <c r="CQ9" s="442" t="s">
        <v>664</v>
      </c>
    </row>
    <row r="10" spans="1:95" s="8" customFormat="1">
      <c r="A10" s="280"/>
      <c r="B10" s="280"/>
      <c r="C10" s="607"/>
      <c r="D10" s="280" t="s">
        <v>338</v>
      </c>
      <c r="E10" s="456">
        <v>2100000</v>
      </c>
      <c r="F10" s="470">
        <v>0</v>
      </c>
      <c r="G10" s="470">
        <v>0</v>
      </c>
      <c r="H10" s="469">
        <v>150000</v>
      </c>
      <c r="I10" s="469">
        <v>3500</v>
      </c>
      <c r="J10" s="469">
        <v>63000</v>
      </c>
      <c r="K10" s="469">
        <v>17232.84</v>
      </c>
      <c r="L10" s="469">
        <v>170394</v>
      </c>
      <c r="M10" s="470">
        <v>0</v>
      </c>
      <c r="N10" s="470">
        <v>728</v>
      </c>
      <c r="O10" s="469">
        <v>400000</v>
      </c>
      <c r="P10" s="470">
        <v>0</v>
      </c>
      <c r="Q10" s="469">
        <v>2166500</v>
      </c>
      <c r="R10" s="469">
        <v>3961.5</v>
      </c>
      <c r="S10" s="469">
        <v>40000</v>
      </c>
      <c r="T10" s="469">
        <v>287991</v>
      </c>
      <c r="U10" s="470">
        <v>0</v>
      </c>
      <c r="V10" s="469">
        <v>50000</v>
      </c>
      <c r="W10" s="470">
        <v>0</v>
      </c>
      <c r="X10" s="469">
        <v>60000</v>
      </c>
      <c r="Y10" s="469">
        <v>5000000</v>
      </c>
      <c r="Z10" s="470">
        <v>0</v>
      </c>
      <c r="AA10" s="469">
        <v>32331.34</v>
      </c>
      <c r="AB10" s="469">
        <v>155696.04</v>
      </c>
      <c r="AC10" s="469">
        <v>25000</v>
      </c>
      <c r="AD10" s="469">
        <v>150150</v>
      </c>
      <c r="AE10" s="469">
        <v>60000</v>
      </c>
      <c r="AF10" s="456">
        <v>300000</v>
      </c>
      <c r="AG10" s="469">
        <v>30000</v>
      </c>
      <c r="AH10" s="469">
        <v>7500</v>
      </c>
      <c r="AI10" s="469">
        <v>10000</v>
      </c>
      <c r="AJ10" s="469">
        <v>23078</v>
      </c>
      <c r="AK10" s="469">
        <v>10000</v>
      </c>
      <c r="AL10" s="469">
        <v>20000</v>
      </c>
      <c r="AM10" s="469">
        <v>13822937.779999999</v>
      </c>
      <c r="AN10" s="470">
        <v>595</v>
      </c>
      <c r="AO10" s="469">
        <v>80000</v>
      </c>
      <c r="AP10" s="469">
        <v>50000</v>
      </c>
      <c r="AQ10" s="469">
        <v>410000</v>
      </c>
      <c r="AR10" s="469">
        <v>11450</v>
      </c>
      <c r="AS10" s="470">
        <v>0</v>
      </c>
      <c r="AT10" s="469">
        <v>693649.81</v>
      </c>
      <c r="AU10" s="469">
        <v>35764.15</v>
      </c>
      <c r="AV10" s="469">
        <v>15000</v>
      </c>
      <c r="AW10" s="469">
        <v>10000</v>
      </c>
      <c r="AX10" s="469">
        <v>157772</v>
      </c>
      <c r="AY10" s="469">
        <v>3400</v>
      </c>
      <c r="AZ10" s="469">
        <v>45000</v>
      </c>
      <c r="BA10" s="470">
        <v>0</v>
      </c>
      <c r="BB10" s="470">
        <v>0</v>
      </c>
      <c r="BC10" s="469">
        <v>5861555.5999999996</v>
      </c>
      <c r="BD10" s="469">
        <v>51557.73</v>
      </c>
      <c r="BE10" s="469">
        <v>6000000</v>
      </c>
      <c r="BF10" s="469">
        <v>168422.2</v>
      </c>
      <c r="BG10" s="469">
        <v>29556.5</v>
      </c>
      <c r="BH10" s="469">
        <v>30000</v>
      </c>
      <c r="BI10" s="469">
        <v>5247000</v>
      </c>
      <c r="BJ10" s="469">
        <v>25000</v>
      </c>
      <c r="BK10" s="470">
        <v>0</v>
      </c>
      <c r="BL10" s="470">
        <v>0</v>
      </c>
      <c r="BM10" s="469">
        <v>35000</v>
      </c>
      <c r="BN10" s="469">
        <v>3000000</v>
      </c>
      <c r="BO10" s="281">
        <v>32296.25</v>
      </c>
      <c r="BP10" s="469">
        <v>27800</v>
      </c>
      <c r="BQ10" s="469">
        <v>147694.57999999999</v>
      </c>
      <c r="BR10" s="469">
        <v>19695.599999999999</v>
      </c>
      <c r="BS10" s="470">
        <v>0</v>
      </c>
      <c r="BT10" s="469">
        <v>11750000</v>
      </c>
      <c r="BU10" s="469">
        <v>28494</v>
      </c>
      <c r="BV10" s="469">
        <v>114508.5</v>
      </c>
      <c r="BW10" s="469">
        <v>1000000</v>
      </c>
      <c r="BX10" s="469">
        <v>245580</v>
      </c>
      <c r="BY10" s="469">
        <v>35254.199999999997</v>
      </c>
      <c r="BZ10" s="469">
        <v>200000</v>
      </c>
      <c r="CA10" s="469">
        <v>102701.43</v>
      </c>
      <c r="CB10" s="470">
        <v>0</v>
      </c>
      <c r="CC10" s="469">
        <v>100000</v>
      </c>
      <c r="CD10" s="469">
        <v>77919</v>
      </c>
      <c r="CE10" s="469">
        <v>245000</v>
      </c>
      <c r="CF10" s="469">
        <v>93000</v>
      </c>
      <c r="CG10" s="469">
        <v>126297.68</v>
      </c>
      <c r="CH10" s="469">
        <v>23874</v>
      </c>
      <c r="CI10" s="470">
        <v>0</v>
      </c>
      <c r="CJ10" s="470">
        <v>0</v>
      </c>
      <c r="CK10" s="469">
        <v>15542</v>
      </c>
      <c r="CL10" s="469">
        <v>292710.08</v>
      </c>
      <c r="CM10" s="470">
        <v>0</v>
      </c>
      <c r="CN10" s="513">
        <v>0</v>
      </c>
      <c r="CO10" s="94">
        <f t="shared" si="0"/>
        <v>61799090.809999995</v>
      </c>
      <c r="CP10" s="97"/>
      <c r="CQ10" s="122"/>
    </row>
    <row r="11" spans="1:95" s="8" customFormat="1" ht="18.75" customHeight="1">
      <c r="A11" s="280"/>
      <c r="B11" s="280"/>
      <c r="C11" s="607"/>
      <c r="D11" s="280" t="s">
        <v>279</v>
      </c>
      <c r="E11" s="456">
        <v>21000000</v>
      </c>
      <c r="F11" s="469">
        <v>2800000</v>
      </c>
      <c r="G11" s="469">
        <v>1333000</v>
      </c>
      <c r="H11" s="469">
        <v>2128686.2000000002</v>
      </c>
      <c r="I11" s="469">
        <v>585200</v>
      </c>
      <c r="J11" s="469">
        <v>2340000</v>
      </c>
      <c r="K11" s="469">
        <v>2548478.7000000002</v>
      </c>
      <c r="L11" s="469">
        <v>5999558.1299999999</v>
      </c>
      <c r="M11" s="469">
        <v>1200000</v>
      </c>
      <c r="N11" s="469">
        <v>1115000</v>
      </c>
      <c r="O11" s="469">
        <v>4950000</v>
      </c>
      <c r="P11" s="469">
        <v>450000</v>
      </c>
      <c r="Q11" s="469">
        <v>19167926.91</v>
      </c>
      <c r="R11" s="469">
        <v>1939310.61</v>
      </c>
      <c r="S11" s="469">
        <v>2700000</v>
      </c>
      <c r="T11" s="469">
        <v>6522346.2599999998</v>
      </c>
      <c r="U11" s="469">
        <v>1540535.26</v>
      </c>
      <c r="V11" s="469">
        <v>1330780.44</v>
      </c>
      <c r="W11" s="469">
        <v>1318662.6499999999</v>
      </c>
      <c r="X11" s="469">
        <v>1000000</v>
      </c>
      <c r="Y11" s="469">
        <v>28000000</v>
      </c>
      <c r="Z11" s="469">
        <v>720000</v>
      </c>
      <c r="AA11" s="469">
        <v>2369160.75</v>
      </c>
      <c r="AB11" s="469">
        <v>755395</v>
      </c>
      <c r="AC11" s="469">
        <v>687486.13</v>
      </c>
      <c r="AD11" s="469">
        <v>1401910</v>
      </c>
      <c r="AE11" s="469">
        <v>1200000</v>
      </c>
      <c r="AF11" s="456">
        <v>7000000</v>
      </c>
      <c r="AG11" s="469">
        <v>800000</v>
      </c>
      <c r="AH11" s="469">
        <v>1278576.43</v>
      </c>
      <c r="AI11" s="469">
        <v>870000</v>
      </c>
      <c r="AJ11" s="469">
        <v>3238989.05</v>
      </c>
      <c r="AK11" s="469">
        <v>1086082.17</v>
      </c>
      <c r="AL11" s="469">
        <v>946900</v>
      </c>
      <c r="AM11" s="469">
        <v>82801601.469999999</v>
      </c>
      <c r="AN11" s="469">
        <v>1626723.54</v>
      </c>
      <c r="AO11" s="469">
        <v>2949000</v>
      </c>
      <c r="AP11" s="469">
        <v>2675503.04</v>
      </c>
      <c r="AQ11" s="469">
        <v>4565754.1399999997</v>
      </c>
      <c r="AR11" s="469">
        <v>2159276.83</v>
      </c>
      <c r="AS11" s="469">
        <v>916582</v>
      </c>
      <c r="AT11" s="469">
        <v>14203078.779999999</v>
      </c>
      <c r="AU11" s="469">
        <v>2957904.22</v>
      </c>
      <c r="AV11" s="469">
        <v>3600333.94</v>
      </c>
      <c r="AW11" s="469">
        <v>3500000</v>
      </c>
      <c r="AX11" s="469">
        <v>2875184.25</v>
      </c>
      <c r="AY11" s="469">
        <v>505636</v>
      </c>
      <c r="AZ11" s="469">
        <v>1492970.64</v>
      </c>
      <c r="BA11" s="469">
        <v>1812509.85</v>
      </c>
      <c r="BB11" s="469">
        <v>1500000.01</v>
      </c>
      <c r="BC11" s="469">
        <v>38084216.189999998</v>
      </c>
      <c r="BD11" s="469">
        <v>1316031.92</v>
      </c>
      <c r="BE11" s="469">
        <v>35000000</v>
      </c>
      <c r="BF11" s="469">
        <v>3510579.1</v>
      </c>
      <c r="BG11" s="469">
        <v>1030148.61</v>
      </c>
      <c r="BH11" s="469">
        <v>1565626.87</v>
      </c>
      <c r="BI11" s="469">
        <v>19590000</v>
      </c>
      <c r="BJ11" s="469">
        <v>380664.76</v>
      </c>
      <c r="BK11" s="469">
        <v>974477.31</v>
      </c>
      <c r="BL11" s="469">
        <v>585800</v>
      </c>
      <c r="BM11" s="469">
        <v>1055081</v>
      </c>
      <c r="BN11" s="469">
        <v>22000000</v>
      </c>
      <c r="BO11" s="281">
        <v>1974304.61</v>
      </c>
      <c r="BP11" s="469">
        <v>1505439.38</v>
      </c>
      <c r="BQ11" s="469">
        <v>2732955.58</v>
      </c>
      <c r="BR11" s="469">
        <v>1421460.27</v>
      </c>
      <c r="BS11" s="469">
        <v>1560764.16</v>
      </c>
      <c r="BT11" s="469">
        <v>92000000</v>
      </c>
      <c r="BU11" s="469">
        <v>1961452.15</v>
      </c>
      <c r="BV11" s="469">
        <v>2187577.16</v>
      </c>
      <c r="BW11" s="469">
        <v>18374920.210000001</v>
      </c>
      <c r="BX11" s="469">
        <v>1116757.53</v>
      </c>
      <c r="BY11" s="469">
        <v>1269380.01</v>
      </c>
      <c r="BZ11" s="469">
        <v>4187500</v>
      </c>
      <c r="CA11" s="469">
        <v>1013093.34</v>
      </c>
      <c r="CB11" s="469">
        <v>639360.44999999995</v>
      </c>
      <c r="CC11" s="469">
        <v>1600000</v>
      </c>
      <c r="CD11" s="469">
        <v>6605117.4800000004</v>
      </c>
      <c r="CE11" s="469">
        <v>5420839.6399999997</v>
      </c>
      <c r="CF11" s="469">
        <v>1299657.08</v>
      </c>
      <c r="CG11" s="469">
        <v>3044310.93</v>
      </c>
      <c r="CH11" s="469">
        <v>776444.82</v>
      </c>
      <c r="CI11" s="469">
        <v>492099</v>
      </c>
      <c r="CJ11" s="469">
        <v>423166.97</v>
      </c>
      <c r="CK11" s="469">
        <v>732597</v>
      </c>
      <c r="CL11" s="469">
        <v>6196815.0099999998</v>
      </c>
      <c r="CM11" s="469">
        <v>795534.52</v>
      </c>
      <c r="CN11" s="509">
        <v>355997.97</v>
      </c>
      <c r="CO11" s="94">
        <f t="shared" si="0"/>
        <v>547246214.42999995</v>
      </c>
      <c r="CP11" s="91">
        <f>COUNTIF(E11:CN11,0)</f>
        <v>0</v>
      </c>
      <c r="CQ11" s="122"/>
    </row>
    <row r="12" spans="1:95" s="8" customFormat="1" ht="18.75" customHeight="1">
      <c r="A12" s="280"/>
      <c r="B12" s="280"/>
      <c r="C12" s="607"/>
      <c r="D12" s="280" t="s">
        <v>280</v>
      </c>
      <c r="E12" s="456">
        <v>140000000</v>
      </c>
      <c r="F12" s="469">
        <v>14420000</v>
      </c>
      <c r="G12" s="469">
        <v>7815000</v>
      </c>
      <c r="H12" s="469">
        <v>7019686.2800000003</v>
      </c>
      <c r="I12" s="469">
        <v>2997900</v>
      </c>
      <c r="J12" s="469">
        <v>22080070</v>
      </c>
      <c r="K12" s="469">
        <v>10006207.01</v>
      </c>
      <c r="L12" s="469">
        <v>22636188.649999999</v>
      </c>
      <c r="M12" s="469">
        <v>5643300</v>
      </c>
      <c r="N12" s="469">
        <v>4897000</v>
      </c>
      <c r="O12" s="469">
        <v>39400000</v>
      </c>
      <c r="P12" s="469">
        <v>2498275</v>
      </c>
      <c r="Q12" s="469">
        <v>90925900.540000007</v>
      </c>
      <c r="R12" s="469">
        <v>6288168.8300000001</v>
      </c>
      <c r="S12" s="469">
        <v>10900000</v>
      </c>
      <c r="T12" s="469">
        <v>34729969.270000003</v>
      </c>
      <c r="U12" s="469">
        <v>7671483.6799999997</v>
      </c>
      <c r="V12" s="469">
        <v>10214743.300000001</v>
      </c>
      <c r="W12" s="469">
        <v>6392576.1699999999</v>
      </c>
      <c r="X12" s="469">
        <v>4800000</v>
      </c>
      <c r="Y12" s="469">
        <v>180000000</v>
      </c>
      <c r="Z12" s="469">
        <v>3955766.57</v>
      </c>
      <c r="AA12" s="469">
        <v>11850000</v>
      </c>
      <c r="AB12" s="469">
        <v>4578541.6900000004</v>
      </c>
      <c r="AC12" s="469">
        <v>4047462.3999999999</v>
      </c>
      <c r="AD12" s="469">
        <v>4132390</v>
      </c>
      <c r="AE12" s="469">
        <v>6500000</v>
      </c>
      <c r="AF12" s="456">
        <v>30000000</v>
      </c>
      <c r="AG12" s="469">
        <v>4000000</v>
      </c>
      <c r="AH12" s="469">
        <v>3195625.03</v>
      </c>
      <c r="AI12" s="469">
        <v>4922730</v>
      </c>
      <c r="AJ12" s="469">
        <v>19453235.91</v>
      </c>
      <c r="AK12" s="469">
        <v>5960867</v>
      </c>
      <c r="AL12" s="469">
        <v>3309200</v>
      </c>
      <c r="AM12" s="469">
        <v>509909931.22000003</v>
      </c>
      <c r="AN12" s="469">
        <v>6816319.75</v>
      </c>
      <c r="AO12" s="469">
        <v>8170000</v>
      </c>
      <c r="AP12" s="469">
        <v>23152616.309999999</v>
      </c>
      <c r="AQ12" s="469">
        <v>31449845.780000001</v>
      </c>
      <c r="AR12" s="469">
        <v>11414062.09</v>
      </c>
      <c r="AS12" s="469">
        <v>3920000</v>
      </c>
      <c r="AT12" s="469">
        <v>74906674.75</v>
      </c>
      <c r="AU12" s="469">
        <v>8934146.4399999995</v>
      </c>
      <c r="AV12" s="469">
        <v>20861751.969999999</v>
      </c>
      <c r="AW12" s="469">
        <v>15000000</v>
      </c>
      <c r="AX12" s="469">
        <v>10521978.26</v>
      </c>
      <c r="AY12" s="469">
        <v>3812260</v>
      </c>
      <c r="AZ12" s="469">
        <v>9113268.6699999999</v>
      </c>
      <c r="BA12" s="469">
        <v>6104651.8799999999</v>
      </c>
      <c r="BB12" s="469">
        <v>5000000</v>
      </c>
      <c r="BC12" s="469">
        <v>118650975.16</v>
      </c>
      <c r="BD12" s="469">
        <v>6627474.9800000004</v>
      </c>
      <c r="BE12" s="469">
        <v>272000000</v>
      </c>
      <c r="BF12" s="469">
        <v>26386126.629999999</v>
      </c>
      <c r="BG12" s="469">
        <v>5264060.53</v>
      </c>
      <c r="BH12" s="469">
        <v>7139378.3099999996</v>
      </c>
      <c r="BI12" s="469">
        <v>97600000</v>
      </c>
      <c r="BJ12" s="469">
        <v>3104055</v>
      </c>
      <c r="BK12" s="469">
        <v>2955384.68</v>
      </c>
      <c r="BL12" s="469">
        <v>3565000</v>
      </c>
      <c r="BM12" s="469">
        <v>4400000</v>
      </c>
      <c r="BN12" s="469">
        <v>110000000</v>
      </c>
      <c r="BO12" s="281">
        <v>10828982.869999999</v>
      </c>
      <c r="BP12" s="469">
        <v>7205136.2599999998</v>
      </c>
      <c r="BQ12" s="469">
        <v>13546242.43</v>
      </c>
      <c r="BR12" s="469">
        <v>6427029.54</v>
      </c>
      <c r="BS12" s="469">
        <v>5840112.3300000001</v>
      </c>
      <c r="BT12" s="469">
        <v>721000000</v>
      </c>
      <c r="BU12" s="469">
        <v>12692602.67</v>
      </c>
      <c r="BV12" s="469">
        <v>7878215.1500000004</v>
      </c>
      <c r="BW12" s="469">
        <v>99136247.810000002</v>
      </c>
      <c r="BX12" s="469">
        <v>7382777.4500000002</v>
      </c>
      <c r="BY12" s="469">
        <v>5609767.1900000004</v>
      </c>
      <c r="BZ12" s="469">
        <v>35800000</v>
      </c>
      <c r="CA12" s="469">
        <v>4959410.5599999996</v>
      </c>
      <c r="CB12" s="469">
        <v>3829231.69</v>
      </c>
      <c r="CC12" s="469">
        <v>11950000</v>
      </c>
      <c r="CD12" s="469">
        <v>17835242.59</v>
      </c>
      <c r="CE12" s="469">
        <v>38411333.18</v>
      </c>
      <c r="CF12" s="469">
        <v>5508995.6399999997</v>
      </c>
      <c r="CG12" s="469">
        <v>29689620.190000001</v>
      </c>
      <c r="CH12" s="469">
        <v>5350925.17</v>
      </c>
      <c r="CI12" s="469">
        <v>3687864.56</v>
      </c>
      <c r="CJ12" s="469">
        <v>2763871.94</v>
      </c>
      <c r="CK12" s="469">
        <v>3982716.25</v>
      </c>
      <c r="CL12" s="469">
        <v>35486669.659999996</v>
      </c>
      <c r="CM12" s="469">
        <v>3683900.22</v>
      </c>
      <c r="CN12" s="509">
        <v>3239208.32</v>
      </c>
      <c r="CO12" s="94">
        <f t="shared" si="0"/>
        <v>3247748353.4100003</v>
      </c>
      <c r="CP12" s="91">
        <f>COUNTIF(E12:CN12,0)</f>
        <v>0</v>
      </c>
      <c r="CQ12" s="122"/>
    </row>
    <row r="13" spans="1:95" s="8" customFormat="1">
      <c r="A13" s="280"/>
      <c r="B13" s="280"/>
      <c r="C13" s="607"/>
      <c r="D13" s="280" t="s">
        <v>281</v>
      </c>
      <c r="E13" s="456">
        <v>50000000</v>
      </c>
      <c r="F13" s="469">
        <v>3100000</v>
      </c>
      <c r="G13" s="469">
        <v>3020000</v>
      </c>
      <c r="H13" s="469">
        <v>1600000</v>
      </c>
      <c r="I13" s="469">
        <v>695900</v>
      </c>
      <c r="J13" s="469">
        <v>3585000</v>
      </c>
      <c r="K13" s="469">
        <v>2670193.9300000002</v>
      </c>
      <c r="L13" s="469">
        <v>7468763.1100000003</v>
      </c>
      <c r="M13" s="469">
        <v>1300850</v>
      </c>
      <c r="N13" s="469">
        <v>1440000</v>
      </c>
      <c r="O13" s="469">
        <v>9700000</v>
      </c>
      <c r="P13" s="469">
        <v>637838.46</v>
      </c>
      <c r="Q13" s="469">
        <v>31443190.77</v>
      </c>
      <c r="R13" s="469">
        <v>1796627.86</v>
      </c>
      <c r="S13" s="469">
        <v>5400000</v>
      </c>
      <c r="T13" s="469">
        <v>4642890.58</v>
      </c>
      <c r="U13" s="469">
        <v>2779626.65</v>
      </c>
      <c r="V13" s="469">
        <v>2018764.06</v>
      </c>
      <c r="W13" s="469">
        <v>1462715.67</v>
      </c>
      <c r="X13" s="469">
        <v>1573718.35</v>
      </c>
      <c r="Y13" s="469">
        <v>90000000</v>
      </c>
      <c r="Z13" s="469">
        <v>1530000</v>
      </c>
      <c r="AA13" s="469">
        <v>4400000</v>
      </c>
      <c r="AB13" s="469">
        <v>1225119.06</v>
      </c>
      <c r="AC13" s="469">
        <v>646491.80000000005</v>
      </c>
      <c r="AD13" s="469">
        <v>1293610</v>
      </c>
      <c r="AE13" s="469">
        <v>1000000</v>
      </c>
      <c r="AF13" s="456">
        <v>6000000</v>
      </c>
      <c r="AG13" s="469">
        <v>1500000</v>
      </c>
      <c r="AH13" s="469">
        <v>1122739.73</v>
      </c>
      <c r="AI13" s="469">
        <v>2118380.88</v>
      </c>
      <c r="AJ13" s="469">
        <v>4641753.51</v>
      </c>
      <c r="AK13" s="469">
        <v>832034.9</v>
      </c>
      <c r="AL13" s="469">
        <v>653500</v>
      </c>
      <c r="AM13" s="469">
        <v>224447452.75</v>
      </c>
      <c r="AN13" s="469">
        <v>1440950.03</v>
      </c>
      <c r="AO13" s="469">
        <v>2470000</v>
      </c>
      <c r="AP13" s="469">
        <v>2781361.13</v>
      </c>
      <c r="AQ13" s="469">
        <v>5170638.79</v>
      </c>
      <c r="AR13" s="469">
        <v>1179921.32</v>
      </c>
      <c r="AS13" s="469">
        <v>740932.39</v>
      </c>
      <c r="AT13" s="469">
        <v>26353368.91</v>
      </c>
      <c r="AU13" s="469">
        <v>1456151.29</v>
      </c>
      <c r="AV13" s="469">
        <v>3083642.96</v>
      </c>
      <c r="AW13" s="469">
        <v>3000000</v>
      </c>
      <c r="AX13" s="469">
        <v>1233297.5900000001</v>
      </c>
      <c r="AY13" s="469">
        <v>949367.63</v>
      </c>
      <c r="AZ13" s="469">
        <v>1640796.29</v>
      </c>
      <c r="BA13" s="469">
        <v>1036602.97</v>
      </c>
      <c r="BB13" s="469">
        <v>1500000</v>
      </c>
      <c r="BC13" s="469">
        <v>59505179.240000002</v>
      </c>
      <c r="BD13" s="469">
        <v>1154395.8400000001</v>
      </c>
      <c r="BE13" s="469">
        <v>121000000</v>
      </c>
      <c r="BF13" s="469">
        <v>8997626.8200000003</v>
      </c>
      <c r="BG13" s="469">
        <v>986270.42</v>
      </c>
      <c r="BH13" s="469">
        <v>1770000</v>
      </c>
      <c r="BI13" s="469">
        <v>28700000</v>
      </c>
      <c r="BJ13" s="469">
        <v>695441.5</v>
      </c>
      <c r="BK13" s="469">
        <v>581827.42000000004</v>
      </c>
      <c r="BL13" s="469">
        <v>1043000</v>
      </c>
      <c r="BM13" s="469">
        <v>521807.11</v>
      </c>
      <c r="BN13" s="469">
        <v>43000000</v>
      </c>
      <c r="BO13" s="281">
        <v>2485570.7999999998</v>
      </c>
      <c r="BP13" s="469">
        <v>3445414</v>
      </c>
      <c r="BQ13" s="469">
        <v>3133453.35</v>
      </c>
      <c r="BR13" s="469">
        <v>2058562.57</v>
      </c>
      <c r="BS13" s="469">
        <v>1384266</v>
      </c>
      <c r="BT13" s="469">
        <v>234400000</v>
      </c>
      <c r="BU13" s="469">
        <v>6091405.8099999996</v>
      </c>
      <c r="BV13" s="469">
        <v>1741265.64</v>
      </c>
      <c r="BW13" s="469">
        <v>21604276.16</v>
      </c>
      <c r="BX13" s="469">
        <v>743742</v>
      </c>
      <c r="BY13" s="469">
        <v>1685982.28</v>
      </c>
      <c r="BZ13" s="469">
        <v>7250000</v>
      </c>
      <c r="CA13" s="469">
        <v>1262211.3500000001</v>
      </c>
      <c r="CB13" s="469">
        <v>1040791.2</v>
      </c>
      <c r="CC13" s="469">
        <v>1845000</v>
      </c>
      <c r="CD13" s="469">
        <v>1848544.33</v>
      </c>
      <c r="CE13" s="469">
        <v>7847500</v>
      </c>
      <c r="CF13" s="469">
        <v>2016846.94</v>
      </c>
      <c r="CG13" s="469">
        <v>8685799.9700000007</v>
      </c>
      <c r="CH13" s="469">
        <v>1253777.3999999999</v>
      </c>
      <c r="CI13" s="469">
        <v>1806925.7</v>
      </c>
      <c r="CJ13" s="469">
        <v>638600.38</v>
      </c>
      <c r="CK13" s="469">
        <v>948528</v>
      </c>
      <c r="CL13" s="469">
        <v>11052318.310000001</v>
      </c>
      <c r="CM13" s="469">
        <v>1782697.51</v>
      </c>
      <c r="CN13" s="509">
        <v>1457092.29</v>
      </c>
      <c r="CO13" s="94">
        <f t="shared" si="0"/>
        <v>1129250313.71</v>
      </c>
      <c r="CP13" s="91">
        <f>COUNTIF(E13:CN13,0)</f>
        <v>0</v>
      </c>
      <c r="CQ13" s="122"/>
    </row>
    <row r="14" spans="1:95" s="8" customFormat="1">
      <c r="A14" s="280"/>
      <c r="B14" s="280"/>
      <c r="C14" s="607"/>
      <c r="D14" s="280" t="s">
        <v>339</v>
      </c>
      <c r="E14" s="456">
        <v>1200000</v>
      </c>
      <c r="F14" s="469">
        <v>150000</v>
      </c>
      <c r="G14" s="469">
        <v>521000</v>
      </c>
      <c r="H14" s="469">
        <v>482567.21</v>
      </c>
      <c r="I14" s="469">
        <v>44600</v>
      </c>
      <c r="J14" s="469">
        <v>295000</v>
      </c>
      <c r="K14" s="469">
        <v>213633.09</v>
      </c>
      <c r="L14" s="469">
        <v>374633.8</v>
      </c>
      <c r="M14" s="469">
        <v>52030</v>
      </c>
      <c r="N14" s="469">
        <v>64000</v>
      </c>
      <c r="O14" s="469">
        <v>207000</v>
      </c>
      <c r="P14" s="469">
        <v>21000</v>
      </c>
      <c r="Q14" s="469">
        <v>1468957.1</v>
      </c>
      <c r="R14" s="469">
        <v>193932.09</v>
      </c>
      <c r="S14" s="469">
        <v>78000</v>
      </c>
      <c r="T14" s="469">
        <v>24006.91</v>
      </c>
      <c r="U14" s="469">
        <v>91669.28</v>
      </c>
      <c r="V14" s="469">
        <v>126188.41</v>
      </c>
      <c r="W14" s="469">
        <v>108809.36</v>
      </c>
      <c r="X14" s="469">
        <v>295000</v>
      </c>
      <c r="Y14" s="469">
        <v>2000000</v>
      </c>
      <c r="Z14" s="469">
        <v>165873.75</v>
      </c>
      <c r="AA14" s="469">
        <v>387872.41</v>
      </c>
      <c r="AB14" s="469">
        <v>227775.79</v>
      </c>
      <c r="AC14" s="469">
        <v>20000</v>
      </c>
      <c r="AD14" s="469">
        <v>278540</v>
      </c>
      <c r="AE14" s="469">
        <v>40000</v>
      </c>
      <c r="AF14" s="456">
        <v>300000</v>
      </c>
      <c r="AG14" s="469">
        <v>30000</v>
      </c>
      <c r="AH14" s="469">
        <v>95283.01</v>
      </c>
      <c r="AI14" s="469">
        <v>56718.13</v>
      </c>
      <c r="AJ14" s="469">
        <v>239876.48000000001</v>
      </c>
      <c r="AK14" s="469">
        <v>107398.09</v>
      </c>
      <c r="AL14" s="469">
        <v>90300</v>
      </c>
      <c r="AM14" s="469">
        <v>1232052.18</v>
      </c>
      <c r="AN14" s="469">
        <v>24000</v>
      </c>
      <c r="AO14" s="469">
        <v>4685</v>
      </c>
      <c r="AP14" s="469">
        <v>71676.92</v>
      </c>
      <c r="AQ14" s="469">
        <v>125039.13</v>
      </c>
      <c r="AR14" s="469">
        <v>37574.019999999997</v>
      </c>
      <c r="AS14" s="469">
        <v>11719</v>
      </c>
      <c r="AT14" s="469">
        <v>120293.16</v>
      </c>
      <c r="AU14" s="469">
        <v>29886.5</v>
      </c>
      <c r="AV14" s="469">
        <v>54352.77</v>
      </c>
      <c r="AW14" s="469">
        <v>150000</v>
      </c>
      <c r="AX14" s="469">
        <v>13983.99</v>
      </c>
      <c r="AY14" s="469">
        <v>35932</v>
      </c>
      <c r="AZ14" s="469">
        <v>44000</v>
      </c>
      <c r="BA14" s="469">
        <v>21945</v>
      </c>
      <c r="BB14" s="469">
        <v>30000</v>
      </c>
      <c r="BC14" s="469">
        <v>316397.92</v>
      </c>
      <c r="BD14" s="469">
        <v>18525.82</v>
      </c>
      <c r="BE14" s="469">
        <v>800000</v>
      </c>
      <c r="BF14" s="469">
        <v>658746.30000000005</v>
      </c>
      <c r="BG14" s="469">
        <v>225713.77</v>
      </c>
      <c r="BH14" s="469">
        <v>165000</v>
      </c>
      <c r="BI14" s="469">
        <v>560000</v>
      </c>
      <c r="BJ14" s="470">
        <v>0</v>
      </c>
      <c r="BK14" s="470">
        <v>0</v>
      </c>
      <c r="BL14" s="470">
        <v>0</v>
      </c>
      <c r="BM14" s="469">
        <v>42000</v>
      </c>
      <c r="BN14" s="469">
        <v>700000</v>
      </c>
      <c r="BO14" s="281">
        <v>110561.12</v>
      </c>
      <c r="BP14" s="469">
        <v>22000</v>
      </c>
      <c r="BQ14" s="469">
        <v>8907.15</v>
      </c>
      <c r="BR14" s="469">
        <v>130472.5</v>
      </c>
      <c r="BS14" s="469">
        <v>31316</v>
      </c>
      <c r="BT14" s="469">
        <v>4200000</v>
      </c>
      <c r="BU14" s="469">
        <v>43188</v>
      </c>
      <c r="BV14" s="470">
        <v>0</v>
      </c>
      <c r="BW14" s="469">
        <v>141225</v>
      </c>
      <c r="BX14" s="470">
        <v>0</v>
      </c>
      <c r="BY14" s="469">
        <v>9600</v>
      </c>
      <c r="BZ14" s="469">
        <v>96000</v>
      </c>
      <c r="CA14" s="469">
        <v>10488</v>
      </c>
      <c r="CB14" s="470">
        <v>0</v>
      </c>
      <c r="CC14" s="469">
        <v>7000</v>
      </c>
      <c r="CD14" s="469">
        <v>29923.11</v>
      </c>
      <c r="CE14" s="469">
        <v>115000</v>
      </c>
      <c r="CF14" s="469">
        <v>64171</v>
      </c>
      <c r="CG14" s="469">
        <v>157306.34</v>
      </c>
      <c r="CH14" s="469">
        <v>2480</v>
      </c>
      <c r="CI14" s="469">
        <v>13892.41</v>
      </c>
      <c r="CJ14" s="469">
        <v>62053.55</v>
      </c>
      <c r="CK14" s="469">
        <v>2695</v>
      </c>
      <c r="CL14" s="469">
        <v>115153.45</v>
      </c>
      <c r="CM14" s="469">
        <v>5000</v>
      </c>
      <c r="CN14" s="509">
        <v>43388.15</v>
      </c>
      <c r="CO14" s="94">
        <f t="shared" si="0"/>
        <v>20967009.169999998</v>
      </c>
      <c r="CP14" s="97"/>
      <c r="CQ14" s="122"/>
    </row>
    <row r="15" spans="1:95" s="8" customFormat="1">
      <c r="A15" s="280"/>
      <c r="B15" s="280"/>
      <c r="C15" s="607"/>
      <c r="D15" s="280" t="s">
        <v>340</v>
      </c>
      <c r="E15" s="456">
        <v>96250000</v>
      </c>
      <c r="F15" s="469">
        <v>5815000</v>
      </c>
      <c r="G15" s="469">
        <v>2908000</v>
      </c>
      <c r="H15" s="469">
        <v>7076484.6100000003</v>
      </c>
      <c r="I15" s="469">
        <v>3652700</v>
      </c>
      <c r="J15" s="469">
        <v>5605000</v>
      </c>
      <c r="K15" s="469">
        <v>7238977.04</v>
      </c>
      <c r="L15" s="469">
        <v>24295918.41</v>
      </c>
      <c r="M15" s="469">
        <v>14405800</v>
      </c>
      <c r="N15" s="469">
        <v>32800000</v>
      </c>
      <c r="O15" s="469">
        <v>22000000</v>
      </c>
      <c r="P15" s="469">
        <v>1512000</v>
      </c>
      <c r="Q15" s="469">
        <v>46168352.719999999</v>
      </c>
      <c r="R15" s="469">
        <v>5064156.25</v>
      </c>
      <c r="S15" s="469">
        <v>4000000</v>
      </c>
      <c r="T15" s="469">
        <v>10681264.609999999</v>
      </c>
      <c r="U15" s="469">
        <v>4357717.3499999996</v>
      </c>
      <c r="V15" s="469">
        <v>8749367.3900000006</v>
      </c>
      <c r="W15" s="469">
        <v>4525113.51</v>
      </c>
      <c r="X15" s="469">
        <v>3777746.11</v>
      </c>
      <c r="Y15" s="469">
        <v>150000000</v>
      </c>
      <c r="Z15" s="469">
        <v>2900722.39</v>
      </c>
      <c r="AA15" s="469">
        <v>19020000</v>
      </c>
      <c r="AB15" s="469">
        <v>7538143.8799999999</v>
      </c>
      <c r="AC15" s="469">
        <v>2237837.5099999998</v>
      </c>
      <c r="AD15" s="469">
        <v>3411490</v>
      </c>
      <c r="AE15" s="469">
        <v>14000000</v>
      </c>
      <c r="AF15" s="456">
        <v>18000000</v>
      </c>
      <c r="AG15" s="469">
        <v>2500000</v>
      </c>
      <c r="AH15" s="469">
        <v>3608248.45</v>
      </c>
      <c r="AI15" s="469">
        <v>2493500</v>
      </c>
      <c r="AJ15" s="469">
        <v>14489333.369999999</v>
      </c>
      <c r="AK15" s="469">
        <v>2718349.63</v>
      </c>
      <c r="AL15" s="469">
        <v>3062900</v>
      </c>
      <c r="AM15" s="469">
        <v>202558876.30000001</v>
      </c>
      <c r="AN15" s="469">
        <v>3528102</v>
      </c>
      <c r="AO15" s="469">
        <v>2150500</v>
      </c>
      <c r="AP15" s="469">
        <v>43381650.810000002</v>
      </c>
      <c r="AQ15" s="469">
        <v>24957371.899999999</v>
      </c>
      <c r="AR15" s="469">
        <v>6337842</v>
      </c>
      <c r="AS15" s="469">
        <v>1689792.32</v>
      </c>
      <c r="AT15" s="469">
        <v>48770253.170000002</v>
      </c>
      <c r="AU15" s="469">
        <v>3221687.42</v>
      </c>
      <c r="AV15" s="469">
        <v>8244878.8499999996</v>
      </c>
      <c r="AW15" s="469">
        <v>7000000</v>
      </c>
      <c r="AX15" s="469">
        <v>4650417.0599999996</v>
      </c>
      <c r="AY15" s="469">
        <v>2433036.08</v>
      </c>
      <c r="AZ15" s="469">
        <v>5595204.8600000003</v>
      </c>
      <c r="BA15" s="469">
        <v>5948214.7999999998</v>
      </c>
      <c r="BB15" s="469">
        <v>3640894.04</v>
      </c>
      <c r="BC15" s="469">
        <v>82933409.799999997</v>
      </c>
      <c r="BD15" s="469">
        <v>3080272.58</v>
      </c>
      <c r="BE15" s="469">
        <v>171500000</v>
      </c>
      <c r="BF15" s="469">
        <v>17992257.420000002</v>
      </c>
      <c r="BG15" s="469">
        <v>3527087.06</v>
      </c>
      <c r="BH15" s="469">
        <v>4537000</v>
      </c>
      <c r="BI15" s="469">
        <v>92259000</v>
      </c>
      <c r="BJ15" s="469">
        <v>3372260.24</v>
      </c>
      <c r="BK15" s="469">
        <v>3043486.37</v>
      </c>
      <c r="BL15" s="469">
        <v>2600000</v>
      </c>
      <c r="BM15" s="469">
        <v>2850000</v>
      </c>
      <c r="BN15" s="469">
        <v>120000000</v>
      </c>
      <c r="BO15" s="281">
        <v>4350135.43</v>
      </c>
      <c r="BP15" s="469">
        <v>3300258.94</v>
      </c>
      <c r="BQ15" s="469">
        <v>8505342.0199999996</v>
      </c>
      <c r="BR15" s="469">
        <v>3134635.05</v>
      </c>
      <c r="BS15" s="469">
        <v>3616495</v>
      </c>
      <c r="BT15" s="469">
        <v>444378127.48000002</v>
      </c>
      <c r="BU15" s="469">
        <v>4387762.5199999996</v>
      </c>
      <c r="BV15" s="469">
        <v>5500094.3600000003</v>
      </c>
      <c r="BW15" s="469">
        <v>37193206.149999999</v>
      </c>
      <c r="BX15" s="469">
        <v>4501502.6100000003</v>
      </c>
      <c r="BY15" s="469">
        <v>4845118.28</v>
      </c>
      <c r="BZ15" s="469">
        <v>25500000</v>
      </c>
      <c r="CA15" s="469">
        <v>3051380.36</v>
      </c>
      <c r="CB15" s="469">
        <v>2847305.08</v>
      </c>
      <c r="CC15" s="469">
        <v>5270000</v>
      </c>
      <c r="CD15" s="469">
        <v>8525928.3699999992</v>
      </c>
      <c r="CE15" s="469">
        <v>26369517.57</v>
      </c>
      <c r="CF15" s="469">
        <v>10538122.970000001</v>
      </c>
      <c r="CG15" s="469">
        <v>12127752.189999999</v>
      </c>
      <c r="CH15" s="469">
        <v>3021854.85</v>
      </c>
      <c r="CI15" s="469">
        <v>2867038.49</v>
      </c>
      <c r="CJ15" s="469">
        <v>1352772.91</v>
      </c>
      <c r="CK15" s="469">
        <v>2191081</v>
      </c>
      <c r="CL15" s="469">
        <v>20511437.789999999</v>
      </c>
      <c r="CM15" s="469">
        <v>2032723.1</v>
      </c>
      <c r="CN15" s="509">
        <v>2220044.9</v>
      </c>
      <c r="CO15" s="94">
        <f t="shared" si="0"/>
        <v>2090807255.7299993</v>
      </c>
      <c r="CP15" s="97"/>
      <c r="CQ15" s="122"/>
    </row>
    <row r="16" spans="1:95" s="8" customFormat="1">
      <c r="A16" s="280"/>
      <c r="B16" s="280"/>
      <c r="C16" s="607"/>
      <c r="D16" s="280" t="s">
        <v>282</v>
      </c>
      <c r="E16" s="456">
        <v>299565000</v>
      </c>
      <c r="F16" s="469">
        <v>40804302.109999999</v>
      </c>
      <c r="G16" s="469">
        <v>44465400</v>
      </c>
      <c r="H16" s="469">
        <v>43031782.109999999</v>
      </c>
      <c r="I16" s="469">
        <v>27721300</v>
      </c>
      <c r="J16" s="469">
        <v>42992000</v>
      </c>
      <c r="K16" s="469">
        <v>63050163.630000003</v>
      </c>
      <c r="L16" s="469">
        <v>62493910</v>
      </c>
      <c r="M16" s="469">
        <v>39433450</v>
      </c>
      <c r="N16" s="469">
        <v>35300000</v>
      </c>
      <c r="O16" s="469">
        <v>86000000</v>
      </c>
      <c r="P16" s="469">
        <v>10060771.199999999</v>
      </c>
      <c r="Q16" s="469">
        <v>147364249.21000001</v>
      </c>
      <c r="R16" s="469">
        <v>35389609.079999998</v>
      </c>
      <c r="S16" s="469">
        <v>35999530.32</v>
      </c>
      <c r="T16" s="469">
        <v>61278576.299999997</v>
      </c>
      <c r="U16" s="469">
        <v>49871605.57</v>
      </c>
      <c r="V16" s="469">
        <v>35351454.829999998</v>
      </c>
      <c r="W16" s="469">
        <v>36385800</v>
      </c>
      <c r="X16" s="469">
        <v>24246500</v>
      </c>
      <c r="Y16" s="469">
        <v>350000000</v>
      </c>
      <c r="Z16" s="469">
        <v>28928374.800000001</v>
      </c>
      <c r="AA16" s="469">
        <v>43804282.619999997</v>
      </c>
      <c r="AB16" s="469">
        <v>32336914.48</v>
      </c>
      <c r="AC16" s="469">
        <v>21202826.829999998</v>
      </c>
      <c r="AD16" s="469">
        <v>31000000</v>
      </c>
      <c r="AE16" s="469">
        <v>32000000</v>
      </c>
      <c r="AF16" s="456">
        <v>93000000</v>
      </c>
      <c r="AG16" s="469">
        <v>35000000</v>
      </c>
      <c r="AH16" s="469">
        <v>29826663.039999999</v>
      </c>
      <c r="AI16" s="469">
        <v>34201416</v>
      </c>
      <c r="AJ16" s="469">
        <v>57379358.100000001</v>
      </c>
      <c r="AK16" s="469">
        <v>31573206.030000001</v>
      </c>
      <c r="AL16" s="469">
        <v>19040500</v>
      </c>
      <c r="AM16" s="469">
        <v>528512246.38999999</v>
      </c>
      <c r="AN16" s="469">
        <v>36767470.240000002</v>
      </c>
      <c r="AO16" s="469">
        <v>32750290</v>
      </c>
      <c r="AP16" s="469">
        <v>69000000</v>
      </c>
      <c r="AQ16" s="469">
        <v>63158110.990000002</v>
      </c>
      <c r="AR16" s="469">
        <v>36850347.880000003</v>
      </c>
      <c r="AS16" s="469">
        <v>19015080</v>
      </c>
      <c r="AT16" s="469">
        <v>103548020.5</v>
      </c>
      <c r="AU16" s="469">
        <v>38764640.719999999</v>
      </c>
      <c r="AV16" s="469">
        <v>42478863.100000001</v>
      </c>
      <c r="AW16" s="469">
        <v>70437627.230000004</v>
      </c>
      <c r="AX16" s="469">
        <v>35361401.560000002</v>
      </c>
      <c r="AY16" s="469">
        <v>26030110.670000002</v>
      </c>
      <c r="AZ16" s="469">
        <v>49941668.689999998</v>
      </c>
      <c r="BA16" s="469">
        <v>33759994.350000001</v>
      </c>
      <c r="BB16" s="469">
        <v>29397082</v>
      </c>
      <c r="BC16" s="469">
        <v>213133416.43000001</v>
      </c>
      <c r="BD16" s="469">
        <v>28309999.530000001</v>
      </c>
      <c r="BE16" s="469">
        <v>309000000</v>
      </c>
      <c r="BF16" s="469">
        <v>86546036.189999998</v>
      </c>
      <c r="BG16" s="469">
        <v>37352414.380000003</v>
      </c>
      <c r="BH16" s="469">
        <v>31650000</v>
      </c>
      <c r="BI16" s="469">
        <v>164114160</v>
      </c>
      <c r="BJ16" s="469">
        <v>20573647.27</v>
      </c>
      <c r="BK16" s="469">
        <v>14268434.74</v>
      </c>
      <c r="BL16" s="469">
        <v>18522000</v>
      </c>
      <c r="BM16" s="469">
        <v>17823709.91</v>
      </c>
      <c r="BN16" s="469">
        <v>230000000</v>
      </c>
      <c r="BO16" s="281">
        <v>60092279.659999996</v>
      </c>
      <c r="BP16" s="469">
        <v>44425029.390000001</v>
      </c>
      <c r="BQ16" s="469">
        <v>59768771.539999999</v>
      </c>
      <c r="BR16" s="469">
        <v>46421640</v>
      </c>
      <c r="BS16" s="469">
        <v>29563482.210000001</v>
      </c>
      <c r="BT16" s="469">
        <v>871759800</v>
      </c>
      <c r="BU16" s="469">
        <v>51087528.950000003</v>
      </c>
      <c r="BV16" s="469">
        <v>48150547.609999999</v>
      </c>
      <c r="BW16" s="469">
        <v>148287392.88</v>
      </c>
      <c r="BX16" s="469">
        <v>16389470.74</v>
      </c>
      <c r="BY16" s="469">
        <v>38286209.469999999</v>
      </c>
      <c r="BZ16" s="469">
        <v>93000000</v>
      </c>
      <c r="CA16" s="469">
        <v>35032307</v>
      </c>
      <c r="CB16" s="469">
        <v>28037536.559999999</v>
      </c>
      <c r="CC16" s="469">
        <v>43838340</v>
      </c>
      <c r="CD16" s="469">
        <v>44609266.049999997</v>
      </c>
      <c r="CE16" s="469">
        <v>80338000</v>
      </c>
      <c r="CF16" s="469">
        <v>55494583.759999998</v>
      </c>
      <c r="CG16" s="469">
        <v>67661434.480000004</v>
      </c>
      <c r="CH16" s="469">
        <v>25726923.199999999</v>
      </c>
      <c r="CI16" s="469">
        <v>31351121.600000001</v>
      </c>
      <c r="CJ16" s="469">
        <v>21946809.800000001</v>
      </c>
      <c r="CK16" s="469">
        <v>28351800</v>
      </c>
      <c r="CL16" s="469">
        <v>87171032.890000001</v>
      </c>
      <c r="CM16" s="469">
        <v>16646541.74</v>
      </c>
      <c r="CN16" s="509">
        <v>18250279.879999999</v>
      </c>
      <c r="CO16" s="94">
        <f t="shared" si="0"/>
        <v>6538853848.4399996</v>
      </c>
      <c r="CP16" s="91">
        <f>COUNTIF(E16:CN16,0)</f>
        <v>0</v>
      </c>
      <c r="CQ16" s="122"/>
    </row>
    <row r="17" spans="1:95" s="8" customFormat="1">
      <c r="A17" s="280"/>
      <c r="B17" s="280"/>
      <c r="C17" s="607"/>
      <c r="D17" s="280" t="s">
        <v>341</v>
      </c>
      <c r="E17" s="456">
        <v>23118000</v>
      </c>
      <c r="F17" s="469">
        <v>3367915.9</v>
      </c>
      <c r="G17" s="469">
        <v>8885700</v>
      </c>
      <c r="H17" s="469">
        <v>8563754.5600000005</v>
      </c>
      <c r="I17" s="469">
        <v>3106700</v>
      </c>
      <c r="J17" s="469">
        <v>8176980</v>
      </c>
      <c r="K17" s="469">
        <v>27064315.199999999</v>
      </c>
      <c r="L17" s="469">
        <v>16601007.93</v>
      </c>
      <c r="M17" s="469">
        <v>7730310</v>
      </c>
      <c r="N17" s="469">
        <v>22443000</v>
      </c>
      <c r="O17" s="469">
        <v>25590206.489999998</v>
      </c>
      <c r="P17" s="469">
        <v>2955150</v>
      </c>
      <c r="Q17" s="469">
        <v>62462960.200000003</v>
      </c>
      <c r="R17" s="469">
        <v>8690494.3599999994</v>
      </c>
      <c r="S17" s="469">
        <v>22741500</v>
      </c>
      <c r="T17" s="469">
        <v>27192404.920000002</v>
      </c>
      <c r="U17" s="469">
        <v>15423121.970000001</v>
      </c>
      <c r="V17" s="469">
        <v>22433162.800000001</v>
      </c>
      <c r="W17" s="469">
        <v>16183845.109999999</v>
      </c>
      <c r="X17" s="469">
        <v>5631000</v>
      </c>
      <c r="Y17" s="469">
        <v>548000000</v>
      </c>
      <c r="Z17" s="469">
        <v>1910000</v>
      </c>
      <c r="AA17" s="469">
        <v>22714942.59</v>
      </c>
      <c r="AB17" s="469">
        <v>8423443.6600000001</v>
      </c>
      <c r="AC17" s="469">
        <v>3551804.99</v>
      </c>
      <c r="AD17" s="469">
        <v>8105900.3600000003</v>
      </c>
      <c r="AE17" s="469">
        <v>4000000</v>
      </c>
      <c r="AF17" s="456">
        <v>21000000</v>
      </c>
      <c r="AG17" s="469">
        <v>7500000</v>
      </c>
      <c r="AH17" s="469">
        <v>8153430.0999999996</v>
      </c>
      <c r="AI17" s="469">
        <v>7828000</v>
      </c>
      <c r="AJ17" s="469">
        <v>21147481.23</v>
      </c>
      <c r="AK17" s="469">
        <v>8442067.9199999999</v>
      </c>
      <c r="AL17" s="469">
        <v>4472800</v>
      </c>
      <c r="AM17" s="469">
        <v>158682352.09999999</v>
      </c>
      <c r="AN17" s="469">
        <v>6057057.3200000003</v>
      </c>
      <c r="AO17" s="469">
        <v>4787500</v>
      </c>
      <c r="AP17" s="469">
        <v>13769771.76</v>
      </c>
      <c r="AQ17" s="469">
        <v>12317827.57</v>
      </c>
      <c r="AR17" s="469">
        <v>7286748.2199999997</v>
      </c>
      <c r="AS17" s="469">
        <v>4477363.21</v>
      </c>
      <c r="AT17" s="469">
        <v>30109549.809999999</v>
      </c>
      <c r="AU17" s="469">
        <v>12146250.109999999</v>
      </c>
      <c r="AV17" s="469">
        <v>25697462.73</v>
      </c>
      <c r="AW17" s="469">
        <v>11000000</v>
      </c>
      <c r="AX17" s="469">
        <v>14498644.73</v>
      </c>
      <c r="AY17" s="469">
        <v>5679059.7699999996</v>
      </c>
      <c r="AZ17" s="469">
        <v>17809919.829999998</v>
      </c>
      <c r="BA17" s="469">
        <v>5523033.04</v>
      </c>
      <c r="BB17" s="469">
        <v>8000000</v>
      </c>
      <c r="BC17" s="469">
        <v>41737116.93</v>
      </c>
      <c r="BD17" s="469">
        <v>10471727.5</v>
      </c>
      <c r="BE17" s="469">
        <v>70000000</v>
      </c>
      <c r="BF17" s="469">
        <v>20650973.260000002</v>
      </c>
      <c r="BG17" s="469">
        <v>10523537.68</v>
      </c>
      <c r="BH17" s="469">
        <v>16925000</v>
      </c>
      <c r="BI17" s="469">
        <v>65000000</v>
      </c>
      <c r="BJ17" s="469">
        <v>4570000</v>
      </c>
      <c r="BK17" s="469">
        <v>16589656.9</v>
      </c>
      <c r="BL17" s="469">
        <v>9589419.6300000008</v>
      </c>
      <c r="BM17" s="469">
        <v>5819905.8300000001</v>
      </c>
      <c r="BN17" s="469">
        <v>60000000</v>
      </c>
      <c r="BO17" s="281">
        <v>18209985.43</v>
      </c>
      <c r="BP17" s="469">
        <v>10857397.359999999</v>
      </c>
      <c r="BQ17" s="469">
        <v>24732058.539999999</v>
      </c>
      <c r="BR17" s="469">
        <v>8864255.8200000003</v>
      </c>
      <c r="BS17" s="469">
        <v>7589292.3899999997</v>
      </c>
      <c r="BT17" s="469">
        <v>188380000</v>
      </c>
      <c r="BU17" s="469">
        <v>13933420.67</v>
      </c>
      <c r="BV17" s="469">
        <v>16062614.109999999</v>
      </c>
      <c r="BW17" s="469">
        <v>40744787.829999998</v>
      </c>
      <c r="BX17" s="469">
        <v>6718616.0099999998</v>
      </c>
      <c r="BY17" s="469">
        <v>19070152.93</v>
      </c>
      <c r="BZ17" s="469">
        <v>27985000</v>
      </c>
      <c r="CA17" s="469">
        <v>5738638.4000000004</v>
      </c>
      <c r="CB17" s="469">
        <v>5359218.0999999996</v>
      </c>
      <c r="CC17" s="469">
        <v>14295000</v>
      </c>
      <c r="CD17" s="469">
        <v>7894170.4100000001</v>
      </c>
      <c r="CE17" s="469">
        <v>20881269.23</v>
      </c>
      <c r="CF17" s="469">
        <v>10976239.449999999</v>
      </c>
      <c r="CG17" s="469">
        <v>15331999.16</v>
      </c>
      <c r="CH17" s="469">
        <v>7586461.6900000004</v>
      </c>
      <c r="CI17" s="469">
        <v>5567759.3200000003</v>
      </c>
      <c r="CJ17" s="469">
        <v>5966245.5499999998</v>
      </c>
      <c r="CK17" s="469">
        <v>6275960</v>
      </c>
      <c r="CL17" s="469">
        <v>42903592.619999997</v>
      </c>
      <c r="CM17" s="469">
        <v>4943349.46</v>
      </c>
      <c r="CN17" s="509">
        <v>4140345.12</v>
      </c>
      <c r="CO17" s="94">
        <f t="shared" si="0"/>
        <v>2224339107.8200002</v>
      </c>
      <c r="CP17" s="97"/>
      <c r="CQ17" s="122"/>
    </row>
    <row r="18" spans="1:95" s="37" customFormat="1">
      <c r="A18" s="280"/>
      <c r="B18" s="280"/>
      <c r="C18" s="607"/>
      <c r="D18" s="280" t="s">
        <v>475</v>
      </c>
      <c r="E18" s="456">
        <v>1000000</v>
      </c>
      <c r="F18" s="470">
        <v>0</v>
      </c>
      <c r="G18" s="470">
        <v>0</v>
      </c>
      <c r="H18" s="470">
        <v>0</v>
      </c>
      <c r="I18" s="470">
        <v>0</v>
      </c>
      <c r="J18" s="470">
        <v>0</v>
      </c>
      <c r="K18" s="470">
        <v>0</v>
      </c>
      <c r="L18" s="470">
        <v>0</v>
      </c>
      <c r="M18" s="470">
        <v>0</v>
      </c>
      <c r="N18" s="470">
        <v>0</v>
      </c>
      <c r="O18" s="470">
        <v>0</v>
      </c>
      <c r="P18" s="470">
        <v>0</v>
      </c>
      <c r="Q18" s="470">
        <v>0</v>
      </c>
      <c r="R18" s="470">
        <v>0</v>
      </c>
      <c r="S18" s="470">
        <v>0</v>
      </c>
      <c r="T18" s="470">
        <v>0</v>
      </c>
      <c r="U18" s="470">
        <v>0</v>
      </c>
      <c r="V18" s="470">
        <v>0</v>
      </c>
      <c r="W18" s="470">
        <v>0</v>
      </c>
      <c r="X18" s="470">
        <v>0</v>
      </c>
      <c r="Y18" s="470">
        <v>0</v>
      </c>
      <c r="Z18" s="470">
        <v>0</v>
      </c>
      <c r="AA18" s="470">
        <v>0</v>
      </c>
      <c r="AB18" s="470">
        <v>0</v>
      </c>
      <c r="AC18" s="470">
        <v>0</v>
      </c>
      <c r="AD18" s="470">
        <v>0</v>
      </c>
      <c r="AE18" s="470">
        <v>0</v>
      </c>
      <c r="AF18" s="458">
        <v>0</v>
      </c>
      <c r="AG18" s="470">
        <v>0</v>
      </c>
      <c r="AH18" s="470">
        <v>0</v>
      </c>
      <c r="AI18" s="470">
        <v>0</v>
      </c>
      <c r="AJ18" s="470">
        <v>0</v>
      </c>
      <c r="AK18" s="470">
        <v>0</v>
      </c>
      <c r="AL18" s="470">
        <v>0</v>
      </c>
      <c r="AM18" s="470">
        <v>0</v>
      </c>
      <c r="AN18" s="470">
        <v>0</v>
      </c>
      <c r="AO18" s="470">
        <v>0</v>
      </c>
      <c r="AP18" s="470">
        <v>0</v>
      </c>
      <c r="AQ18" s="470">
        <v>0</v>
      </c>
      <c r="AR18" s="470">
        <v>0</v>
      </c>
      <c r="AS18" s="470">
        <v>0</v>
      </c>
      <c r="AT18" s="469">
        <v>209150</v>
      </c>
      <c r="AU18" s="469">
        <v>4240</v>
      </c>
      <c r="AV18" s="470">
        <v>0</v>
      </c>
      <c r="AW18" s="470">
        <v>0</v>
      </c>
      <c r="AX18" s="470">
        <v>0</v>
      </c>
      <c r="AY18" s="470">
        <v>0</v>
      </c>
      <c r="AZ18" s="470">
        <v>0</v>
      </c>
      <c r="BA18" s="470">
        <v>0</v>
      </c>
      <c r="BB18" s="470">
        <v>0</v>
      </c>
      <c r="BC18" s="470">
        <v>0</v>
      </c>
      <c r="BD18" s="470">
        <v>0</v>
      </c>
      <c r="BE18" s="470">
        <v>0</v>
      </c>
      <c r="BF18" s="470">
        <v>0</v>
      </c>
      <c r="BG18" s="470">
        <v>0</v>
      </c>
      <c r="BH18" s="470">
        <v>0</v>
      </c>
      <c r="BI18" s="470">
        <v>0</v>
      </c>
      <c r="BJ18" s="470">
        <v>0</v>
      </c>
      <c r="BK18" s="470">
        <v>0</v>
      </c>
      <c r="BL18" s="470">
        <v>0</v>
      </c>
      <c r="BM18" s="470">
        <v>0</v>
      </c>
      <c r="BN18" s="469">
        <v>4000000</v>
      </c>
      <c r="BO18" s="282">
        <v>0</v>
      </c>
      <c r="BP18" s="470">
        <v>0</v>
      </c>
      <c r="BQ18" s="470">
        <v>0</v>
      </c>
      <c r="BR18" s="470">
        <v>0</v>
      </c>
      <c r="BS18" s="470">
        <v>0</v>
      </c>
      <c r="BT18" s="469">
        <v>3400000</v>
      </c>
      <c r="BU18" s="470">
        <v>0</v>
      </c>
      <c r="BV18" s="470">
        <v>0</v>
      </c>
      <c r="BW18" s="470">
        <v>0</v>
      </c>
      <c r="BX18" s="467">
        <v>0</v>
      </c>
      <c r="BY18" s="470">
        <v>0</v>
      </c>
      <c r="BZ18" s="470">
        <v>0</v>
      </c>
      <c r="CA18" s="470">
        <v>0</v>
      </c>
      <c r="CB18" s="470">
        <v>0</v>
      </c>
      <c r="CC18" s="470">
        <v>0</v>
      </c>
      <c r="CD18" s="470">
        <v>0</v>
      </c>
      <c r="CE18" s="470">
        <v>0</v>
      </c>
      <c r="CF18" s="470">
        <v>0</v>
      </c>
      <c r="CG18" s="470">
        <v>0</v>
      </c>
      <c r="CH18" s="470">
        <v>0</v>
      </c>
      <c r="CI18" s="470">
        <v>0</v>
      </c>
      <c r="CJ18" s="470">
        <v>0</v>
      </c>
      <c r="CK18" s="470">
        <v>0</v>
      </c>
      <c r="CL18" s="470">
        <v>0</v>
      </c>
      <c r="CM18" s="470">
        <v>0</v>
      </c>
      <c r="CN18" s="513">
        <v>0</v>
      </c>
      <c r="CO18" s="94">
        <f t="shared" si="0"/>
        <v>8613390</v>
      </c>
      <c r="CP18" s="97"/>
      <c r="CQ18" s="93"/>
    </row>
    <row r="19" spans="1:95" s="8" customFormat="1">
      <c r="A19" s="280"/>
      <c r="B19" s="280"/>
      <c r="C19" s="607"/>
      <c r="D19" s="280" t="s">
        <v>283</v>
      </c>
      <c r="E19" s="456">
        <v>11263648.380000001</v>
      </c>
      <c r="F19" s="469">
        <v>3548423.34</v>
      </c>
      <c r="G19" s="469">
        <v>2140852.0699999998</v>
      </c>
      <c r="H19" s="469">
        <v>1669225.84</v>
      </c>
      <c r="I19" s="469">
        <v>1650000</v>
      </c>
      <c r="J19" s="469">
        <v>2000000</v>
      </c>
      <c r="K19" s="469">
        <v>6226720.3099999996</v>
      </c>
      <c r="L19" s="469">
        <v>5370000</v>
      </c>
      <c r="M19" s="469">
        <v>2819954.1</v>
      </c>
      <c r="N19" s="469">
        <v>2799000</v>
      </c>
      <c r="O19" s="469">
        <v>7487180.8700000001</v>
      </c>
      <c r="P19" s="469">
        <v>1847881.52</v>
      </c>
      <c r="Q19" s="469">
        <v>13125172.210000001</v>
      </c>
      <c r="R19" s="469">
        <v>2644000</v>
      </c>
      <c r="S19" s="469">
        <v>7364458</v>
      </c>
      <c r="T19" s="469">
        <v>7400000</v>
      </c>
      <c r="U19" s="469">
        <v>1965239.9</v>
      </c>
      <c r="V19" s="469">
        <v>3770062.34</v>
      </c>
      <c r="W19" s="469">
        <v>1070567.78</v>
      </c>
      <c r="X19" s="469">
        <v>915000</v>
      </c>
      <c r="Y19" s="469">
        <v>40000000</v>
      </c>
      <c r="Z19" s="469">
        <v>3016185.41</v>
      </c>
      <c r="AA19" s="469">
        <v>3564395.68</v>
      </c>
      <c r="AB19" s="469">
        <v>2779214.25</v>
      </c>
      <c r="AC19" s="469">
        <v>1853920</v>
      </c>
      <c r="AD19" s="469">
        <v>2900000</v>
      </c>
      <c r="AE19" s="469">
        <v>2199666.0299999998</v>
      </c>
      <c r="AF19" s="456">
        <v>10153300</v>
      </c>
      <c r="AG19" s="469">
        <v>3485775.88</v>
      </c>
      <c r="AH19" s="469">
        <v>2781750.29</v>
      </c>
      <c r="AI19" s="469">
        <v>2904806.53</v>
      </c>
      <c r="AJ19" s="469">
        <v>3111800.09</v>
      </c>
      <c r="AK19" s="469">
        <v>2848604.41</v>
      </c>
      <c r="AL19" s="469">
        <v>850000</v>
      </c>
      <c r="AM19" s="469">
        <v>55794365.579999998</v>
      </c>
      <c r="AN19" s="469">
        <v>4838400</v>
      </c>
      <c r="AO19" s="469">
        <v>3223000</v>
      </c>
      <c r="AP19" s="469">
        <v>5000023</v>
      </c>
      <c r="AQ19" s="469">
        <v>2410162.2999999998</v>
      </c>
      <c r="AR19" s="469">
        <v>4029000</v>
      </c>
      <c r="AS19" s="469">
        <v>238337.38</v>
      </c>
      <c r="AT19" s="469">
        <v>16415450</v>
      </c>
      <c r="AU19" s="469">
        <v>1358000</v>
      </c>
      <c r="AV19" s="469">
        <v>2650000</v>
      </c>
      <c r="AW19" s="469">
        <v>4290000</v>
      </c>
      <c r="AX19" s="469">
        <v>15192960</v>
      </c>
      <c r="AY19" s="469">
        <v>8687964</v>
      </c>
      <c r="AZ19" s="469">
        <v>3433700</v>
      </c>
      <c r="BA19" s="469">
        <v>5830205.2699999996</v>
      </c>
      <c r="BB19" s="469">
        <v>5021100.2</v>
      </c>
      <c r="BC19" s="469">
        <v>58726980.43</v>
      </c>
      <c r="BD19" s="469">
        <v>4240700</v>
      </c>
      <c r="BE19" s="469">
        <v>41800000</v>
      </c>
      <c r="BF19" s="469">
        <v>77792252.75</v>
      </c>
      <c r="BG19" s="469">
        <v>2027953.11</v>
      </c>
      <c r="BH19" s="469">
        <v>2821212.93</v>
      </c>
      <c r="BI19" s="469">
        <v>359768665.5</v>
      </c>
      <c r="BJ19" s="469">
        <v>2154863.77</v>
      </c>
      <c r="BK19" s="469">
        <v>6671730.6699999999</v>
      </c>
      <c r="BL19" s="469">
        <v>1806886.27</v>
      </c>
      <c r="BM19" s="469">
        <v>7657238.5899999999</v>
      </c>
      <c r="BN19" s="469">
        <v>62000000</v>
      </c>
      <c r="BO19" s="281">
        <v>4438996.88</v>
      </c>
      <c r="BP19" s="469">
        <v>2461004</v>
      </c>
      <c r="BQ19" s="469">
        <v>4702148.3</v>
      </c>
      <c r="BR19" s="469">
        <v>4335000</v>
      </c>
      <c r="BS19" s="469">
        <v>3049400</v>
      </c>
      <c r="BT19" s="469">
        <v>60549500</v>
      </c>
      <c r="BU19" s="469">
        <v>5122900</v>
      </c>
      <c r="BV19" s="469">
        <v>3189387.02</v>
      </c>
      <c r="BW19" s="469">
        <v>9910741</v>
      </c>
      <c r="BX19" s="469">
        <v>3102013.4399999999</v>
      </c>
      <c r="BY19" s="469">
        <v>5473706</v>
      </c>
      <c r="BZ19" s="469">
        <v>12197104.060000001</v>
      </c>
      <c r="CA19" s="469">
        <v>1687833</v>
      </c>
      <c r="CB19" s="469">
        <v>5121253.8499999996</v>
      </c>
      <c r="CC19" s="469">
        <v>2324300</v>
      </c>
      <c r="CD19" s="469">
        <v>7251400</v>
      </c>
      <c r="CE19" s="469">
        <v>14312400</v>
      </c>
      <c r="CF19" s="469">
        <v>6039555.1799999997</v>
      </c>
      <c r="CG19" s="469">
        <v>13147700</v>
      </c>
      <c r="CH19" s="469">
        <v>17545900</v>
      </c>
      <c r="CI19" s="469">
        <v>5688000</v>
      </c>
      <c r="CJ19" s="469">
        <v>2864933</v>
      </c>
      <c r="CK19" s="469">
        <v>3243851</v>
      </c>
      <c r="CL19" s="469">
        <v>11701590</v>
      </c>
      <c r="CM19" s="469">
        <v>3125697</v>
      </c>
      <c r="CN19" s="509">
        <v>1493778.01</v>
      </c>
      <c r="CO19" s="94">
        <f t="shared" si="0"/>
        <v>1149488048.72</v>
      </c>
      <c r="CP19" s="91"/>
      <c r="CQ19" s="122"/>
    </row>
    <row r="20" spans="1:95" s="50" customFormat="1">
      <c r="A20" s="283"/>
      <c r="B20" s="283"/>
      <c r="C20" s="608"/>
      <c r="D20" s="284" t="s">
        <v>405</v>
      </c>
      <c r="E20" s="362">
        <f>SUM(E8:E19)</f>
        <v>987196648.38</v>
      </c>
      <c r="F20" s="285">
        <f t="shared" ref="F20:BQ20" si="1">SUM(F8:F19)</f>
        <v>128512725.45</v>
      </c>
      <c r="G20" s="285">
        <f t="shared" si="1"/>
        <v>123673452.06999999</v>
      </c>
      <c r="H20" s="285">
        <f t="shared" si="1"/>
        <v>109063538.79000001</v>
      </c>
      <c r="I20" s="285">
        <f t="shared" si="1"/>
        <v>75364141.729999989</v>
      </c>
      <c r="J20" s="285">
        <f t="shared" si="1"/>
        <v>129887050</v>
      </c>
      <c r="K20" s="285">
        <f t="shared" si="1"/>
        <v>196394466.60000002</v>
      </c>
      <c r="L20" s="285">
        <f t="shared" si="1"/>
        <v>264390567.94000003</v>
      </c>
      <c r="M20" s="285">
        <f t="shared" si="1"/>
        <v>124876644.09999999</v>
      </c>
      <c r="N20" s="285">
        <f t="shared" si="1"/>
        <v>170971728</v>
      </c>
      <c r="O20" s="285">
        <f t="shared" si="1"/>
        <v>330069316.75999999</v>
      </c>
      <c r="P20" s="285">
        <f>SUM(P8:P19)</f>
        <v>43606239.470000006</v>
      </c>
      <c r="Q20" s="285">
        <f>SUM(Q8:Q19)</f>
        <v>772322159.90000021</v>
      </c>
      <c r="R20" s="285">
        <f>SUM(R8:R19)</f>
        <v>131172596.70999999</v>
      </c>
      <c r="S20" s="285">
        <f t="shared" si="1"/>
        <v>243323488.31999999</v>
      </c>
      <c r="T20" s="285">
        <f t="shared" si="1"/>
        <v>274784325.03000003</v>
      </c>
      <c r="U20" s="285">
        <f t="shared" si="1"/>
        <v>141214380.99000001</v>
      </c>
      <c r="V20" s="285">
        <f t="shared" si="1"/>
        <v>145684853.42000002</v>
      </c>
      <c r="W20" s="285">
        <f t="shared" si="1"/>
        <v>117903161.14</v>
      </c>
      <c r="X20" s="285">
        <f t="shared" si="1"/>
        <v>70348964.460000008</v>
      </c>
      <c r="Y20" s="285">
        <f t="shared" si="1"/>
        <v>1851000000</v>
      </c>
      <c r="Z20" s="285">
        <f t="shared" si="1"/>
        <v>108664355.59999999</v>
      </c>
      <c r="AA20" s="285">
        <f t="shared" si="1"/>
        <v>200911260.39000002</v>
      </c>
      <c r="AB20" s="285">
        <f t="shared" si="1"/>
        <v>130590361.55000001</v>
      </c>
      <c r="AC20" s="285">
        <f t="shared" si="1"/>
        <v>61565782.649999999</v>
      </c>
      <c r="AD20" s="285">
        <f t="shared" si="1"/>
        <v>94790180.359999999</v>
      </c>
      <c r="AE20" s="285">
        <f t="shared" si="1"/>
        <v>103449666.03</v>
      </c>
      <c r="AF20" s="362">
        <f t="shared" si="1"/>
        <v>326553300</v>
      </c>
      <c r="AG20" s="285">
        <f t="shared" si="1"/>
        <v>94245775.879999995</v>
      </c>
      <c r="AH20" s="285">
        <f t="shared" si="1"/>
        <v>100173237.92999999</v>
      </c>
      <c r="AI20" s="285">
        <f t="shared" si="1"/>
        <v>124484578.47</v>
      </c>
      <c r="AJ20" s="533">
        <v>3111800.09</v>
      </c>
      <c r="AK20" s="285">
        <f t="shared" si="1"/>
        <v>111383407.15000001</v>
      </c>
      <c r="AL20" s="285">
        <f t="shared" si="1"/>
        <v>71292618.039999992</v>
      </c>
      <c r="AM20" s="285">
        <f t="shared" si="1"/>
        <v>2888728638.23</v>
      </c>
      <c r="AN20" s="285">
        <f t="shared" si="1"/>
        <v>133901075.42000002</v>
      </c>
      <c r="AO20" s="533">
        <v>3223000</v>
      </c>
      <c r="AP20" s="285">
        <f t="shared" si="1"/>
        <v>240524798.61000001</v>
      </c>
      <c r="AQ20" s="285">
        <f t="shared" si="1"/>
        <v>210738816.04000002</v>
      </c>
      <c r="AR20" s="285">
        <f t="shared" si="1"/>
        <v>116525672.86000001</v>
      </c>
      <c r="AS20" s="285">
        <f t="shared" si="1"/>
        <v>51550101.780000001</v>
      </c>
      <c r="AT20" s="285">
        <f t="shared" si="1"/>
        <v>573117402.47000003</v>
      </c>
      <c r="AU20" s="285">
        <f t="shared" si="1"/>
        <v>126221538.03</v>
      </c>
      <c r="AV20" s="285">
        <f t="shared" si="1"/>
        <v>194001998.17999998</v>
      </c>
      <c r="AW20" s="285">
        <f t="shared" si="1"/>
        <v>205657772.97</v>
      </c>
      <c r="AX20" s="285">
        <f t="shared" si="1"/>
        <v>141605171.49000001</v>
      </c>
      <c r="AY20" s="285">
        <f t="shared" si="1"/>
        <v>78783543.890000001</v>
      </c>
      <c r="AZ20" s="285">
        <f t="shared" si="1"/>
        <v>128562587.16</v>
      </c>
      <c r="BA20" s="285">
        <f t="shared" si="1"/>
        <v>107849124.40000001</v>
      </c>
      <c r="BB20" s="285">
        <f t="shared" si="1"/>
        <v>97129076.25</v>
      </c>
      <c r="BC20" s="285">
        <f t="shared" si="1"/>
        <v>854034670.00999999</v>
      </c>
      <c r="BD20" s="285">
        <f t="shared" si="1"/>
        <v>99234636.520000011</v>
      </c>
      <c r="BE20" s="285">
        <f t="shared" si="1"/>
        <v>1450400000</v>
      </c>
      <c r="BF20" s="285">
        <f>SUM(BF8:BF19)</f>
        <v>398226694.27999997</v>
      </c>
      <c r="BG20" s="285">
        <f t="shared" si="1"/>
        <v>97981458.38000001</v>
      </c>
      <c r="BH20" s="285">
        <f t="shared" si="1"/>
        <v>129218590.60000001</v>
      </c>
      <c r="BI20" s="285">
        <f>SUM(BI8:BI19)</f>
        <v>1082896785.5</v>
      </c>
      <c r="BJ20" s="285">
        <f>SUM(BJ8:BJ19)</f>
        <v>74909141.86999999</v>
      </c>
      <c r="BK20" s="285">
        <f t="shared" si="1"/>
        <v>72709489.670000002</v>
      </c>
      <c r="BL20" s="285">
        <f t="shared" si="1"/>
        <v>99866189.899999991</v>
      </c>
      <c r="BM20" s="285">
        <f t="shared" si="1"/>
        <v>84913503.769999996</v>
      </c>
      <c r="BN20" s="285">
        <f t="shared" si="1"/>
        <v>948500000</v>
      </c>
      <c r="BO20" s="285">
        <f t="shared" si="1"/>
        <v>205585001.50999999</v>
      </c>
      <c r="BP20" s="285">
        <f t="shared" si="1"/>
        <v>137481484.87</v>
      </c>
      <c r="BQ20" s="285">
        <f t="shared" si="1"/>
        <v>230734764.65000001</v>
      </c>
      <c r="BR20" s="285">
        <f t="shared" ref="BR20:CN20" si="2">SUM(BR8:BR19)</f>
        <v>166681026.69</v>
      </c>
      <c r="BS20" s="285">
        <f t="shared" si="2"/>
        <v>105700425.94</v>
      </c>
      <c r="BT20" s="285">
        <f>SUM(BT8:BT19)</f>
        <v>4226355855.8800001</v>
      </c>
      <c r="BU20" s="285">
        <f>SUM(BU8:BU19)</f>
        <v>180477933.41999999</v>
      </c>
      <c r="BV20" s="285">
        <f t="shared" si="2"/>
        <v>160132930.09</v>
      </c>
      <c r="BW20" s="285">
        <f t="shared" si="2"/>
        <v>673478228.12</v>
      </c>
      <c r="BX20" s="285">
        <f t="shared" si="2"/>
        <v>54045580.129999995</v>
      </c>
      <c r="BY20" s="285">
        <f>SUM(BY8:BY19)</f>
        <v>149798847.59</v>
      </c>
      <c r="BZ20" s="285">
        <f>SUM(BZ8:BZ19)</f>
        <v>372656088.22999996</v>
      </c>
      <c r="CA20" s="285">
        <f t="shared" si="2"/>
        <v>97438229.280000016</v>
      </c>
      <c r="CB20" s="285">
        <f t="shared" si="2"/>
        <v>101550475.81999999</v>
      </c>
      <c r="CC20" s="285">
        <f t="shared" si="2"/>
        <v>136634379</v>
      </c>
      <c r="CD20" s="285">
        <f t="shared" si="2"/>
        <v>171294591.58000001</v>
      </c>
      <c r="CE20" s="285">
        <f t="shared" si="2"/>
        <v>355753564.61000001</v>
      </c>
      <c r="CF20" s="285">
        <f t="shared" si="2"/>
        <v>182329290.70999998</v>
      </c>
      <c r="CG20" s="285">
        <f t="shared" si="2"/>
        <v>325216817.57000005</v>
      </c>
      <c r="CH20" s="285">
        <f t="shared" si="2"/>
        <v>104881500.51000001</v>
      </c>
      <c r="CI20" s="285">
        <f t="shared" si="2"/>
        <v>88319330.370000005</v>
      </c>
      <c r="CJ20" s="285">
        <f t="shared" si="2"/>
        <v>76268704.929999992</v>
      </c>
      <c r="CK20" s="285">
        <f t="shared" si="2"/>
        <v>84122964.180000007</v>
      </c>
      <c r="CL20" s="285">
        <f t="shared" si="2"/>
        <v>425643309.47999996</v>
      </c>
      <c r="CM20" s="285">
        <f t="shared" si="2"/>
        <v>72397662.890000001</v>
      </c>
      <c r="CN20" s="360">
        <f t="shared" si="2"/>
        <v>65248137.589999989</v>
      </c>
      <c r="CO20" s="94">
        <f>SUM(E20:CN20)</f>
        <v>27604215377.319992</v>
      </c>
      <c r="CP20" s="49"/>
      <c r="CQ20" s="123"/>
    </row>
    <row r="21" spans="1:95" s="94" customFormat="1">
      <c r="A21" s="278" t="s">
        <v>411</v>
      </c>
      <c r="B21" s="278"/>
      <c r="C21" s="606" t="s">
        <v>489</v>
      </c>
      <c r="D21" s="278" t="s">
        <v>284</v>
      </c>
      <c r="E21" s="455">
        <v>129999985.51000001</v>
      </c>
      <c r="F21" s="468">
        <v>11561554.52</v>
      </c>
      <c r="G21" s="468">
        <v>8989000</v>
      </c>
      <c r="H21" s="468">
        <v>7771543</v>
      </c>
      <c r="I21" s="468">
        <v>4504695.1900000004</v>
      </c>
      <c r="J21" s="468">
        <v>14500000</v>
      </c>
      <c r="K21" s="468">
        <v>12615259.68</v>
      </c>
      <c r="L21" s="468">
        <v>34615928.950000003</v>
      </c>
      <c r="M21" s="468">
        <v>16000000</v>
      </c>
      <c r="N21" s="468">
        <v>16250000</v>
      </c>
      <c r="O21" s="468">
        <v>32000000</v>
      </c>
      <c r="P21" s="468">
        <v>4400000</v>
      </c>
      <c r="Q21" s="468">
        <v>96303496.269999996</v>
      </c>
      <c r="R21" s="468">
        <v>13069314.91</v>
      </c>
      <c r="S21" s="468">
        <v>13687901.26</v>
      </c>
      <c r="T21" s="468">
        <v>35535157.240000002</v>
      </c>
      <c r="U21" s="468">
        <v>9122009.7699999996</v>
      </c>
      <c r="V21" s="468">
        <v>11679806.42</v>
      </c>
      <c r="W21" s="468">
        <v>10085229.550000001</v>
      </c>
      <c r="X21" s="468">
        <v>3500000</v>
      </c>
      <c r="Y21" s="468">
        <v>180000000</v>
      </c>
      <c r="Z21" s="468">
        <v>6005665.0300000003</v>
      </c>
      <c r="AA21" s="468">
        <v>16952697</v>
      </c>
      <c r="AB21" s="468">
        <v>8664412.9800000004</v>
      </c>
      <c r="AC21" s="468">
        <v>3574596.71</v>
      </c>
      <c r="AD21" s="468">
        <v>6020000</v>
      </c>
      <c r="AE21" s="468">
        <v>10000000</v>
      </c>
      <c r="AF21" s="455">
        <v>38000000</v>
      </c>
      <c r="AG21" s="468">
        <v>6500000</v>
      </c>
      <c r="AH21" s="468">
        <v>6100095.1500000004</v>
      </c>
      <c r="AI21" s="468">
        <v>8670000</v>
      </c>
      <c r="AJ21" s="468">
        <v>25554035.030000001</v>
      </c>
      <c r="AK21" s="468">
        <v>9500000</v>
      </c>
      <c r="AL21" s="468">
        <v>5600000</v>
      </c>
      <c r="AM21" s="468">
        <v>532971521.69</v>
      </c>
      <c r="AN21" s="468">
        <v>9000000</v>
      </c>
      <c r="AO21" s="468">
        <v>4500000</v>
      </c>
      <c r="AP21" s="468">
        <v>26000000</v>
      </c>
      <c r="AQ21" s="468">
        <v>19641859.149999999</v>
      </c>
      <c r="AR21" s="468">
        <v>9971432.7599999998</v>
      </c>
      <c r="AS21" s="468">
        <v>2856781.35</v>
      </c>
      <c r="AT21" s="468">
        <v>73184573.049999997</v>
      </c>
      <c r="AU21" s="468">
        <v>10003961.52</v>
      </c>
      <c r="AV21" s="468">
        <v>19138705</v>
      </c>
      <c r="AW21" s="468">
        <v>19000000</v>
      </c>
      <c r="AX21" s="468">
        <v>6633370.4699999997</v>
      </c>
      <c r="AY21" s="468">
        <v>4143685.42</v>
      </c>
      <c r="AZ21" s="468">
        <v>8054386.1900000004</v>
      </c>
      <c r="BA21" s="468">
        <v>8981718.3699999992</v>
      </c>
      <c r="BB21" s="468">
        <v>6000000</v>
      </c>
      <c r="BC21" s="468">
        <v>102549931.11</v>
      </c>
      <c r="BD21" s="468">
        <v>7170900.6200000001</v>
      </c>
      <c r="BE21" s="468">
        <v>233000000</v>
      </c>
      <c r="BF21" s="468">
        <v>31390801.280000001</v>
      </c>
      <c r="BG21" s="468">
        <v>7028457.0499999998</v>
      </c>
      <c r="BH21" s="468">
        <v>8700000</v>
      </c>
      <c r="BI21" s="468">
        <v>74720109.75</v>
      </c>
      <c r="BJ21" s="468">
        <v>5900000</v>
      </c>
      <c r="BK21" s="468">
        <v>4842070.91</v>
      </c>
      <c r="BL21" s="468">
        <v>12145722.199999999</v>
      </c>
      <c r="BM21" s="468">
        <v>8892566.9800000004</v>
      </c>
      <c r="BN21" s="468">
        <v>111000000</v>
      </c>
      <c r="BO21" s="468">
        <v>21124313.289999999</v>
      </c>
      <c r="BP21" s="468">
        <v>13966958.09</v>
      </c>
      <c r="BQ21" s="468">
        <v>24253169.469999999</v>
      </c>
      <c r="BR21" s="468">
        <v>15642640.35</v>
      </c>
      <c r="BS21" s="468">
        <v>9950693.5199999996</v>
      </c>
      <c r="BT21" s="468">
        <v>870000000</v>
      </c>
      <c r="BU21" s="468">
        <v>15468090.699999999</v>
      </c>
      <c r="BV21" s="468">
        <v>10607402.17</v>
      </c>
      <c r="BW21" s="468">
        <v>85000000</v>
      </c>
      <c r="BX21" s="468">
        <v>3851420.57</v>
      </c>
      <c r="BY21" s="468">
        <v>15500000</v>
      </c>
      <c r="BZ21" s="468">
        <v>43188988.560000002</v>
      </c>
      <c r="CA21" s="468">
        <v>7658072</v>
      </c>
      <c r="CB21" s="468">
        <v>5576998.3700000001</v>
      </c>
      <c r="CC21" s="468">
        <v>9800000</v>
      </c>
      <c r="CD21" s="468">
        <v>19149216</v>
      </c>
      <c r="CE21" s="468">
        <v>38269453.780000001</v>
      </c>
      <c r="CF21" s="468">
        <v>15357367.66</v>
      </c>
      <c r="CG21" s="468">
        <v>39984846.640000001</v>
      </c>
      <c r="CH21" s="468">
        <v>6600000</v>
      </c>
      <c r="CI21" s="468">
        <v>5530750.4500000002</v>
      </c>
      <c r="CJ21" s="468">
        <v>6402581.5999999996</v>
      </c>
      <c r="CK21" s="468"/>
      <c r="CL21" s="468">
        <v>45273661.890000001</v>
      </c>
      <c r="CM21" s="468">
        <v>4824635.3</v>
      </c>
      <c r="CN21" s="539">
        <v>3000000</v>
      </c>
      <c r="CO21" s="94">
        <f t="shared" ref="CO21:CO34" si="3">SUM(E21:CN21)</f>
        <v>3520736199.4499993</v>
      </c>
      <c r="CP21" s="190">
        <f t="shared" ref="CP21:CP33" si="4">COUNTIF(E21:CN21,0)</f>
        <v>0</v>
      </c>
      <c r="CQ21" s="120"/>
    </row>
    <row r="22" spans="1:95" s="8" customFormat="1">
      <c r="A22" s="286"/>
      <c r="B22" s="286"/>
      <c r="C22" s="601"/>
      <c r="D22" s="280" t="s">
        <v>285</v>
      </c>
      <c r="E22" s="456">
        <v>82398761.120000005</v>
      </c>
      <c r="F22" s="469">
        <v>6086101.1200000001</v>
      </c>
      <c r="G22" s="469">
        <v>3090000</v>
      </c>
      <c r="H22" s="469">
        <v>1502091</v>
      </c>
      <c r="I22" s="469">
        <v>583050</v>
      </c>
      <c r="J22" s="469">
        <v>8000000</v>
      </c>
      <c r="K22" s="469">
        <v>3196196.37</v>
      </c>
      <c r="L22" s="469">
        <v>9076872.1999999993</v>
      </c>
      <c r="M22" s="469">
        <v>3170000</v>
      </c>
      <c r="N22" s="469">
        <v>1985000</v>
      </c>
      <c r="O22" s="469">
        <v>18300000</v>
      </c>
      <c r="P22" s="469">
        <v>1315800</v>
      </c>
      <c r="Q22" s="469">
        <v>89593846.310000002</v>
      </c>
      <c r="R22" s="469">
        <v>4316091.51</v>
      </c>
      <c r="S22" s="469">
        <v>5046621.26</v>
      </c>
      <c r="T22" s="469">
        <v>13848174.279999999</v>
      </c>
      <c r="U22" s="469">
        <v>3311586.9</v>
      </c>
      <c r="V22" s="469">
        <v>3323499.93</v>
      </c>
      <c r="W22" s="469">
        <v>3406505.03</v>
      </c>
      <c r="X22" s="469">
        <v>1714500</v>
      </c>
      <c r="Y22" s="469">
        <v>150000000</v>
      </c>
      <c r="Z22" s="469">
        <v>3440646.17</v>
      </c>
      <c r="AA22" s="469">
        <v>8200000</v>
      </c>
      <c r="AB22" s="469">
        <v>5655333.8799999999</v>
      </c>
      <c r="AC22" s="469">
        <v>1319693.6399999999</v>
      </c>
      <c r="AD22" s="469">
        <v>1579832.15</v>
      </c>
      <c r="AE22" s="469">
        <v>4500000</v>
      </c>
      <c r="AF22" s="456">
        <v>14000000</v>
      </c>
      <c r="AG22" s="469">
        <v>3500000</v>
      </c>
      <c r="AH22" s="469">
        <v>3236589.75</v>
      </c>
      <c r="AI22" s="469">
        <v>5020001</v>
      </c>
      <c r="AJ22" s="469">
        <v>7376360.9299999997</v>
      </c>
      <c r="AK22" s="469">
        <v>3881600</v>
      </c>
      <c r="AL22" s="469">
        <v>1850000</v>
      </c>
      <c r="AM22" s="469">
        <v>329840493.13</v>
      </c>
      <c r="AN22" s="469">
        <v>6570000</v>
      </c>
      <c r="AO22" s="469">
        <v>1650000</v>
      </c>
      <c r="AP22" s="469">
        <v>15600000</v>
      </c>
      <c r="AQ22" s="469">
        <v>12994806.93</v>
      </c>
      <c r="AR22" s="469">
        <v>3159820.56</v>
      </c>
      <c r="AS22" s="469">
        <v>1000830</v>
      </c>
      <c r="AT22" s="469">
        <v>48411686.009999998</v>
      </c>
      <c r="AU22" s="469">
        <v>3581439.03</v>
      </c>
      <c r="AV22" s="469">
        <v>8060239</v>
      </c>
      <c r="AW22" s="469">
        <v>10000000</v>
      </c>
      <c r="AX22" s="469">
        <v>4639897</v>
      </c>
      <c r="AY22" s="469">
        <v>2502802.85</v>
      </c>
      <c r="AZ22" s="469">
        <v>4480543.78</v>
      </c>
      <c r="BA22" s="469">
        <v>4029019.21</v>
      </c>
      <c r="BB22" s="469">
        <v>3000000</v>
      </c>
      <c r="BC22" s="469">
        <v>40191504.880000003</v>
      </c>
      <c r="BD22" s="469">
        <v>4572426.83</v>
      </c>
      <c r="BE22" s="469">
        <v>120000000</v>
      </c>
      <c r="BF22" s="469">
        <v>12828234.51</v>
      </c>
      <c r="BG22" s="469">
        <v>2673248.37</v>
      </c>
      <c r="BH22" s="469">
        <v>3600000</v>
      </c>
      <c r="BI22" s="469">
        <v>84213401.400000006</v>
      </c>
      <c r="BJ22" s="469">
        <v>2502946</v>
      </c>
      <c r="BK22" s="469">
        <v>2083171.25</v>
      </c>
      <c r="BL22" s="469">
        <v>7780685.5999999996</v>
      </c>
      <c r="BM22" s="469">
        <v>3090383</v>
      </c>
      <c r="BN22" s="469">
        <v>78000000</v>
      </c>
      <c r="BO22" s="469">
        <v>8326577.0300000003</v>
      </c>
      <c r="BP22" s="469">
        <v>4845402.0199999996</v>
      </c>
      <c r="BQ22" s="469">
        <v>9907155</v>
      </c>
      <c r="BR22" s="469">
        <v>5684128.9000000004</v>
      </c>
      <c r="BS22" s="469">
        <v>4114654.97</v>
      </c>
      <c r="BT22" s="469">
        <v>445467190</v>
      </c>
      <c r="BU22" s="469">
        <v>6880764</v>
      </c>
      <c r="BV22" s="469">
        <v>4651740.57</v>
      </c>
      <c r="BW22" s="469">
        <v>52353395.939999998</v>
      </c>
      <c r="BX22" s="469">
        <v>674810.54</v>
      </c>
      <c r="BY22" s="469">
        <v>4200000</v>
      </c>
      <c r="BZ22" s="469">
        <v>15068356.449999999</v>
      </c>
      <c r="CA22" s="469">
        <v>3005278.41</v>
      </c>
      <c r="CB22" s="469">
        <v>3002785.49</v>
      </c>
      <c r="CC22" s="469">
        <v>4005012</v>
      </c>
      <c r="CD22" s="469">
        <v>5427346.9900000002</v>
      </c>
      <c r="CE22" s="469">
        <v>34188792.75</v>
      </c>
      <c r="CF22" s="469">
        <v>6332252.96</v>
      </c>
      <c r="CG22" s="469">
        <v>14812595.109999999</v>
      </c>
      <c r="CH22" s="469">
        <v>4266000</v>
      </c>
      <c r="CI22" s="469">
        <v>1676945.08</v>
      </c>
      <c r="CJ22" s="469">
        <v>1968715.5</v>
      </c>
      <c r="CK22" s="469">
        <v>4861207</v>
      </c>
      <c r="CL22" s="469">
        <v>26826007.850000001</v>
      </c>
      <c r="CM22" s="469">
        <v>2664200.5</v>
      </c>
      <c r="CN22" s="509">
        <v>1908737.96</v>
      </c>
      <c r="CO22" s="94">
        <f t="shared" si="3"/>
        <v>1975002386.9099996</v>
      </c>
      <c r="CP22" s="190">
        <f t="shared" si="4"/>
        <v>0</v>
      </c>
      <c r="CQ22" s="442" t="s">
        <v>664</v>
      </c>
    </row>
    <row r="23" spans="1:95" s="8" customFormat="1">
      <c r="A23" s="286"/>
      <c r="B23" s="286"/>
      <c r="C23" s="601"/>
      <c r="D23" s="280" t="s">
        <v>286</v>
      </c>
      <c r="E23" s="456">
        <v>3678947.92</v>
      </c>
      <c r="F23" s="469">
        <v>647830</v>
      </c>
      <c r="G23" s="469">
        <v>558000</v>
      </c>
      <c r="H23" s="469">
        <v>492150.83</v>
      </c>
      <c r="I23" s="469">
        <v>400000</v>
      </c>
      <c r="J23" s="469">
        <v>800000</v>
      </c>
      <c r="K23" s="469">
        <v>1100061.26</v>
      </c>
      <c r="L23" s="469">
        <v>853118.37</v>
      </c>
      <c r="M23" s="469">
        <v>830000</v>
      </c>
      <c r="N23" s="469">
        <v>951240</v>
      </c>
      <c r="O23" s="469">
        <v>1300000</v>
      </c>
      <c r="P23" s="469">
        <v>350000</v>
      </c>
      <c r="Q23" s="469">
        <v>2273917.2000000002</v>
      </c>
      <c r="R23" s="469">
        <v>503931.05</v>
      </c>
      <c r="S23" s="469">
        <v>782242.2</v>
      </c>
      <c r="T23" s="469">
        <v>928497</v>
      </c>
      <c r="U23" s="469">
        <v>450000</v>
      </c>
      <c r="V23" s="469">
        <v>750000</v>
      </c>
      <c r="W23" s="469">
        <v>519943.89</v>
      </c>
      <c r="X23" s="469">
        <v>333000</v>
      </c>
      <c r="Y23" s="469">
        <v>1000000</v>
      </c>
      <c r="Z23" s="469">
        <v>387295.93</v>
      </c>
      <c r="AA23" s="469">
        <v>800000</v>
      </c>
      <c r="AB23" s="469">
        <v>444395.77</v>
      </c>
      <c r="AC23" s="469">
        <v>312360.48</v>
      </c>
      <c r="AD23" s="469">
        <v>185070.85</v>
      </c>
      <c r="AE23" s="469">
        <v>400000</v>
      </c>
      <c r="AF23" s="456">
        <v>1300000</v>
      </c>
      <c r="AG23" s="469">
        <v>400000</v>
      </c>
      <c r="AH23" s="469">
        <v>333244.23</v>
      </c>
      <c r="AI23" s="469">
        <v>900000</v>
      </c>
      <c r="AJ23" s="469">
        <v>650000</v>
      </c>
      <c r="AK23" s="469">
        <v>1608120.1</v>
      </c>
      <c r="AL23" s="469">
        <v>390000</v>
      </c>
      <c r="AM23" s="469">
        <v>3570798.1</v>
      </c>
      <c r="AN23" s="469">
        <v>500000</v>
      </c>
      <c r="AO23" s="469">
        <v>200000</v>
      </c>
      <c r="AP23" s="469">
        <v>1100000</v>
      </c>
      <c r="AQ23" s="469">
        <v>250000</v>
      </c>
      <c r="AR23" s="469">
        <v>251541.82</v>
      </c>
      <c r="AS23" s="469">
        <v>350000</v>
      </c>
      <c r="AT23" s="469">
        <v>1752860.05</v>
      </c>
      <c r="AU23" s="469">
        <v>675422.14</v>
      </c>
      <c r="AV23" s="469">
        <v>703427</v>
      </c>
      <c r="AW23" s="469">
        <v>1050000</v>
      </c>
      <c r="AX23" s="469">
        <v>968018</v>
      </c>
      <c r="AY23" s="469">
        <v>538022</v>
      </c>
      <c r="AZ23" s="469">
        <v>318611</v>
      </c>
      <c r="BA23" s="469">
        <v>411036.24</v>
      </c>
      <c r="BB23" s="469">
        <v>250000</v>
      </c>
      <c r="BC23" s="469">
        <v>2798781.66</v>
      </c>
      <c r="BD23" s="469">
        <v>374646.55</v>
      </c>
      <c r="BE23" s="469">
        <v>1500000</v>
      </c>
      <c r="BF23" s="469">
        <v>505002.4</v>
      </c>
      <c r="BG23" s="469">
        <v>148950</v>
      </c>
      <c r="BH23" s="469">
        <v>150000</v>
      </c>
      <c r="BI23" s="469">
        <v>1606531.12</v>
      </c>
      <c r="BJ23" s="469">
        <v>120700</v>
      </c>
      <c r="BK23" s="469">
        <v>582820</v>
      </c>
      <c r="BL23" s="469">
        <v>466924.5</v>
      </c>
      <c r="BM23" s="469">
        <v>297470</v>
      </c>
      <c r="BN23" s="469">
        <v>1000000</v>
      </c>
      <c r="BO23" s="469">
        <v>900000</v>
      </c>
      <c r="BP23" s="469">
        <v>593460.34</v>
      </c>
      <c r="BQ23" s="469">
        <v>1127990</v>
      </c>
      <c r="BR23" s="469">
        <v>700000</v>
      </c>
      <c r="BS23" s="469">
        <v>237769.32</v>
      </c>
      <c r="BT23" s="469">
        <v>4050000</v>
      </c>
      <c r="BU23" s="469">
        <v>413000</v>
      </c>
      <c r="BV23" s="469">
        <v>716702.92</v>
      </c>
      <c r="BW23" s="469">
        <v>2100000</v>
      </c>
      <c r="BX23" s="469">
        <v>137000</v>
      </c>
      <c r="BY23" s="469">
        <v>248819.5</v>
      </c>
      <c r="BZ23" s="469">
        <v>1357886.18</v>
      </c>
      <c r="CA23" s="469">
        <v>550869.67000000004</v>
      </c>
      <c r="CB23" s="469">
        <v>518843</v>
      </c>
      <c r="CC23" s="469">
        <v>460000</v>
      </c>
      <c r="CD23" s="469">
        <v>1255283</v>
      </c>
      <c r="CE23" s="469">
        <v>1037187.05</v>
      </c>
      <c r="CF23" s="469">
        <v>542050.84</v>
      </c>
      <c r="CG23" s="469">
        <v>1263578.3500000001</v>
      </c>
      <c r="CH23" s="469">
        <v>348000</v>
      </c>
      <c r="CI23" s="469">
        <v>428987.99</v>
      </c>
      <c r="CJ23" s="469">
        <v>249257</v>
      </c>
      <c r="CK23" s="469">
        <v>2789567.45</v>
      </c>
      <c r="CL23" s="469">
        <v>1035528.05</v>
      </c>
      <c r="CM23" s="469">
        <v>196720</v>
      </c>
      <c r="CN23" s="509">
        <v>140000</v>
      </c>
      <c r="CO23" s="94">
        <f t="shared" si="3"/>
        <v>73453430.319999993</v>
      </c>
      <c r="CP23" s="190">
        <f t="shared" si="4"/>
        <v>0</v>
      </c>
      <c r="CQ23" s="122"/>
    </row>
    <row r="24" spans="1:95" s="8" customFormat="1">
      <c r="A24" s="286"/>
      <c r="B24" s="286"/>
      <c r="C24" s="601"/>
      <c r="D24" s="280" t="s">
        <v>287</v>
      </c>
      <c r="E24" s="456">
        <v>31681273.75</v>
      </c>
      <c r="F24" s="469">
        <v>2508705</v>
      </c>
      <c r="G24" s="469">
        <v>7500000</v>
      </c>
      <c r="H24" s="469">
        <v>5336467</v>
      </c>
      <c r="I24" s="469">
        <v>1920500</v>
      </c>
      <c r="J24" s="469">
        <v>3500000</v>
      </c>
      <c r="K24" s="469">
        <v>3723895.71</v>
      </c>
      <c r="L24" s="469">
        <v>9850031</v>
      </c>
      <c r="M24" s="469">
        <v>4622000</v>
      </c>
      <c r="N24" s="469">
        <v>8189000</v>
      </c>
      <c r="O24" s="469">
        <v>15000000</v>
      </c>
      <c r="P24" s="469">
        <v>2300000</v>
      </c>
      <c r="Q24" s="469">
        <v>36825680.909999996</v>
      </c>
      <c r="R24" s="469">
        <v>5869990.0499999998</v>
      </c>
      <c r="S24" s="469">
        <v>6113888</v>
      </c>
      <c r="T24" s="469">
        <v>5597362</v>
      </c>
      <c r="U24" s="469">
        <v>5328988</v>
      </c>
      <c r="V24" s="469">
        <v>2670341.02</v>
      </c>
      <c r="W24" s="469">
        <v>3839728</v>
      </c>
      <c r="X24" s="469">
        <v>2000000</v>
      </c>
      <c r="Y24" s="469">
        <v>15000000</v>
      </c>
      <c r="Z24" s="469">
        <v>4000000</v>
      </c>
      <c r="AA24" s="469">
        <v>7500000</v>
      </c>
      <c r="AB24" s="469">
        <v>4063740.9</v>
      </c>
      <c r="AC24" s="469">
        <v>2375520</v>
      </c>
      <c r="AD24" s="469">
        <v>1654870</v>
      </c>
      <c r="AE24" s="469">
        <v>5800000</v>
      </c>
      <c r="AF24" s="456">
        <v>17000000</v>
      </c>
      <c r="AG24" s="469">
        <v>2500000</v>
      </c>
      <c r="AH24" s="469">
        <v>3450419</v>
      </c>
      <c r="AI24" s="469">
        <v>8350000</v>
      </c>
      <c r="AJ24" s="469">
        <v>3343984.8</v>
      </c>
      <c r="AK24" s="469">
        <v>5000000</v>
      </c>
      <c r="AL24" s="469">
        <v>2800000</v>
      </c>
      <c r="AM24" s="469">
        <v>35045201.049999997</v>
      </c>
      <c r="AN24" s="469">
        <v>3800000</v>
      </c>
      <c r="AO24" s="469">
        <v>2200000</v>
      </c>
      <c r="AP24" s="469">
        <v>7500000</v>
      </c>
      <c r="AQ24" s="469">
        <v>6200000</v>
      </c>
      <c r="AR24" s="469">
        <v>3097771.4</v>
      </c>
      <c r="AS24" s="469">
        <v>1231869.5</v>
      </c>
      <c r="AT24" s="469">
        <v>13886166.710000001</v>
      </c>
      <c r="AU24" s="469">
        <v>4995164.32</v>
      </c>
      <c r="AV24" s="469">
        <v>6235173</v>
      </c>
      <c r="AW24" s="469">
        <v>7100000</v>
      </c>
      <c r="AX24" s="469">
        <v>5857530</v>
      </c>
      <c r="AY24" s="469">
        <v>2754395.77</v>
      </c>
      <c r="AZ24" s="469">
        <v>4800000</v>
      </c>
      <c r="BA24" s="469">
        <v>4105143.7</v>
      </c>
      <c r="BB24" s="469">
        <v>3000000</v>
      </c>
      <c r="BC24" s="469">
        <v>14996103.75</v>
      </c>
      <c r="BD24" s="469">
        <v>3201882.68</v>
      </c>
      <c r="BE24" s="469">
        <v>12100000</v>
      </c>
      <c r="BF24" s="469">
        <v>10984321.710000001</v>
      </c>
      <c r="BG24" s="469">
        <v>2865400</v>
      </c>
      <c r="BH24" s="469">
        <v>4600000</v>
      </c>
      <c r="BI24" s="469">
        <v>21618984.050000001</v>
      </c>
      <c r="BJ24" s="469">
        <v>3300000</v>
      </c>
      <c r="BK24" s="469">
        <v>2708497.49</v>
      </c>
      <c r="BL24" s="469">
        <v>3689204.4</v>
      </c>
      <c r="BM24" s="469">
        <v>3086182</v>
      </c>
      <c r="BN24" s="469">
        <v>15000000</v>
      </c>
      <c r="BO24" s="469">
        <v>8990000</v>
      </c>
      <c r="BP24" s="469">
        <v>5525990.5499999998</v>
      </c>
      <c r="BQ24" s="469">
        <v>9644673.2799999993</v>
      </c>
      <c r="BR24" s="469">
        <v>5812849</v>
      </c>
      <c r="BS24" s="469">
        <v>5000000</v>
      </c>
      <c r="BT24" s="469">
        <v>27000000</v>
      </c>
      <c r="BU24" s="469">
        <v>4995642.38</v>
      </c>
      <c r="BV24" s="469">
        <v>4868300.9000000004</v>
      </c>
      <c r="BW24" s="469">
        <v>6000000</v>
      </c>
      <c r="BX24" s="469">
        <v>72508.899999999994</v>
      </c>
      <c r="BY24" s="469">
        <v>5189788</v>
      </c>
      <c r="BZ24" s="469">
        <v>15500000</v>
      </c>
      <c r="CA24" s="469">
        <v>3244222.67</v>
      </c>
      <c r="CB24" s="469">
        <v>4945189.5</v>
      </c>
      <c r="CC24" s="469">
        <v>4500000</v>
      </c>
      <c r="CD24" s="469">
        <v>6829760</v>
      </c>
      <c r="CE24" s="469">
        <v>12404516.220000001</v>
      </c>
      <c r="CF24" s="469">
        <v>5255788.96</v>
      </c>
      <c r="CG24" s="469">
        <v>7619505.5300000003</v>
      </c>
      <c r="CH24" s="469">
        <v>1400000</v>
      </c>
      <c r="CI24" s="469">
        <v>2841378.86</v>
      </c>
      <c r="CJ24" s="469">
        <v>2992709.05</v>
      </c>
      <c r="CK24" s="469">
        <v>332067.59999999998</v>
      </c>
      <c r="CL24" s="469">
        <v>22567280.109999999</v>
      </c>
      <c r="CM24" s="469">
        <v>2509058.2000000002</v>
      </c>
      <c r="CN24" s="509">
        <v>2205405.31</v>
      </c>
      <c r="CO24" s="94">
        <f t="shared" si="3"/>
        <v>635422011.68999982</v>
      </c>
      <c r="CP24" s="190">
        <f t="shared" si="4"/>
        <v>0</v>
      </c>
      <c r="CQ24" s="122"/>
    </row>
    <row r="25" spans="1:95" s="8" customFormat="1">
      <c r="A25" s="286"/>
      <c r="B25" s="286"/>
      <c r="C25" s="601"/>
      <c r="D25" s="280" t="s">
        <v>288</v>
      </c>
      <c r="E25" s="456">
        <v>299565000</v>
      </c>
      <c r="F25" s="469">
        <v>40804302.109999999</v>
      </c>
      <c r="G25" s="469">
        <v>44445400</v>
      </c>
      <c r="H25" s="469">
        <v>43031782.109999999</v>
      </c>
      <c r="I25" s="469">
        <v>27712200</v>
      </c>
      <c r="J25" s="469">
        <v>42992000</v>
      </c>
      <c r="K25" s="469">
        <v>63050163.630000003</v>
      </c>
      <c r="L25" s="469">
        <v>62493910.009999998</v>
      </c>
      <c r="M25" s="469">
        <v>39433450</v>
      </c>
      <c r="N25" s="469">
        <v>35300000</v>
      </c>
      <c r="O25" s="469">
        <v>86000000</v>
      </c>
      <c r="P25" s="469">
        <v>10060771.199999999</v>
      </c>
      <c r="Q25" s="469">
        <v>147364249.21000001</v>
      </c>
      <c r="R25" s="469">
        <v>35389609.079999998</v>
      </c>
      <c r="S25" s="469">
        <v>35999530.32</v>
      </c>
      <c r="T25" s="469">
        <v>61278576.299999997</v>
      </c>
      <c r="U25" s="469">
        <v>38160649.289999999</v>
      </c>
      <c r="V25" s="469">
        <v>35358175.689999998</v>
      </c>
      <c r="W25" s="469">
        <v>36385800</v>
      </c>
      <c r="X25" s="469">
        <v>22649640</v>
      </c>
      <c r="Y25" s="469">
        <v>350000000</v>
      </c>
      <c r="Z25" s="469">
        <v>28928374.800000001</v>
      </c>
      <c r="AA25" s="469">
        <v>43811026.630000003</v>
      </c>
      <c r="AB25" s="469">
        <v>32336914.48</v>
      </c>
      <c r="AC25" s="469">
        <v>21210224.23</v>
      </c>
      <c r="AD25" s="469">
        <v>31030242.449999999</v>
      </c>
      <c r="AE25" s="469">
        <v>32000000</v>
      </c>
      <c r="AF25" s="456">
        <v>93000000</v>
      </c>
      <c r="AG25" s="469">
        <v>35000000</v>
      </c>
      <c r="AH25" s="469">
        <v>29834234.100000001</v>
      </c>
      <c r="AI25" s="469">
        <v>34201416</v>
      </c>
      <c r="AJ25" s="469">
        <v>58522471.159999996</v>
      </c>
      <c r="AK25" s="469">
        <v>31573206.030000001</v>
      </c>
      <c r="AL25" s="469">
        <v>19040600</v>
      </c>
      <c r="AM25" s="469">
        <v>529357153.41000003</v>
      </c>
      <c r="AN25" s="469">
        <v>36725470.240000002</v>
      </c>
      <c r="AO25" s="469">
        <v>32750290</v>
      </c>
      <c r="AP25" s="469">
        <v>68550313.140000001</v>
      </c>
      <c r="AQ25" s="469">
        <v>63597860.159999996</v>
      </c>
      <c r="AR25" s="469">
        <v>36850347.880000003</v>
      </c>
      <c r="AS25" s="469">
        <v>19976778.420000002</v>
      </c>
      <c r="AT25" s="469">
        <v>102707997.97</v>
      </c>
      <c r="AU25" s="469">
        <v>37702642.109999999</v>
      </c>
      <c r="AV25" s="469">
        <v>50158682</v>
      </c>
      <c r="AW25" s="469">
        <v>70437627.230000004</v>
      </c>
      <c r="AX25" s="469">
        <v>35361401.560000002</v>
      </c>
      <c r="AY25" s="469">
        <v>27087648.129999999</v>
      </c>
      <c r="AZ25" s="469">
        <v>49941668.689999998</v>
      </c>
      <c r="BA25" s="469">
        <v>33681954.079999998</v>
      </c>
      <c r="BB25" s="469">
        <v>29419489.25</v>
      </c>
      <c r="BC25" s="469">
        <v>213367495.63</v>
      </c>
      <c r="BD25" s="469">
        <v>28339665.039999999</v>
      </c>
      <c r="BE25" s="469">
        <v>309000000</v>
      </c>
      <c r="BF25" s="469">
        <v>86711570.549999997</v>
      </c>
      <c r="BG25" s="469">
        <v>38163981.68</v>
      </c>
      <c r="BH25" s="469">
        <v>31650000</v>
      </c>
      <c r="BI25" s="469">
        <v>164114160</v>
      </c>
      <c r="BJ25" s="469">
        <v>19623647.27</v>
      </c>
      <c r="BK25" s="469">
        <v>14275999.039999999</v>
      </c>
      <c r="BL25" s="469">
        <v>18522480</v>
      </c>
      <c r="BM25" s="469">
        <v>17802982.149999999</v>
      </c>
      <c r="BN25" s="469">
        <v>230000000</v>
      </c>
      <c r="BO25" s="469">
        <v>59983515.289999999</v>
      </c>
      <c r="BP25" s="469">
        <v>44425029.390000001</v>
      </c>
      <c r="BQ25" s="469">
        <v>59768771.539999999</v>
      </c>
      <c r="BR25" s="469">
        <v>46446140</v>
      </c>
      <c r="BS25" s="469">
        <v>29563482.210000001</v>
      </c>
      <c r="BT25" s="469">
        <v>871759800</v>
      </c>
      <c r="BU25" s="469">
        <v>51087528.950000003</v>
      </c>
      <c r="BV25" s="469">
        <v>48150547.609999999</v>
      </c>
      <c r="BW25" s="469">
        <v>148287392.88</v>
      </c>
      <c r="BX25" s="469">
        <v>16285992.289999999</v>
      </c>
      <c r="BY25" s="469">
        <v>38286209.469999999</v>
      </c>
      <c r="BZ25" s="469">
        <v>93000000</v>
      </c>
      <c r="CA25" s="469">
        <v>35032307</v>
      </c>
      <c r="CB25" s="469">
        <v>28565213.760000002</v>
      </c>
      <c r="CC25" s="469">
        <v>43838340</v>
      </c>
      <c r="CD25" s="469">
        <v>44609116.049999997</v>
      </c>
      <c r="CE25" s="469">
        <v>80419000</v>
      </c>
      <c r="CF25" s="469">
        <v>55657765.350000001</v>
      </c>
      <c r="CG25" s="469">
        <v>67661709.189999998</v>
      </c>
      <c r="CH25" s="469">
        <v>25726923.199999999</v>
      </c>
      <c r="CI25" s="469">
        <v>31351121.600000001</v>
      </c>
      <c r="CJ25" s="469">
        <v>21946809.800000001</v>
      </c>
      <c r="CK25" s="469">
        <v>2823077.65</v>
      </c>
      <c r="CL25" s="469">
        <v>87171032.890000001</v>
      </c>
      <c r="CM25" s="469">
        <v>16130680</v>
      </c>
      <c r="CN25" s="509">
        <v>18250279.879999999</v>
      </c>
      <c r="CO25" s="94">
        <f t="shared" si="3"/>
        <v>6510071010.460001</v>
      </c>
      <c r="CP25" s="190">
        <f t="shared" si="4"/>
        <v>0</v>
      </c>
      <c r="CQ25" s="122"/>
    </row>
    <row r="26" spans="1:95" s="8" customFormat="1">
      <c r="A26" s="286"/>
      <c r="B26" s="286"/>
      <c r="C26" s="601"/>
      <c r="D26" s="280" t="s">
        <v>457</v>
      </c>
      <c r="E26" s="456">
        <v>87028160</v>
      </c>
      <c r="F26" s="469">
        <v>15782916</v>
      </c>
      <c r="G26" s="469">
        <v>12844000</v>
      </c>
      <c r="H26" s="469">
        <v>10970000</v>
      </c>
      <c r="I26" s="469">
        <v>9317700</v>
      </c>
      <c r="J26" s="469">
        <v>11760000</v>
      </c>
      <c r="K26" s="469">
        <v>10645440</v>
      </c>
      <c r="L26" s="469">
        <v>19078341.57</v>
      </c>
      <c r="M26" s="469">
        <v>12544064</v>
      </c>
      <c r="N26" s="469">
        <v>15650000</v>
      </c>
      <c r="O26" s="469">
        <v>18600000</v>
      </c>
      <c r="P26" s="469">
        <v>4197060</v>
      </c>
      <c r="Q26" s="469">
        <v>62066260.799999997</v>
      </c>
      <c r="R26" s="469">
        <v>12532234</v>
      </c>
      <c r="S26" s="469">
        <v>13195080</v>
      </c>
      <c r="T26" s="469">
        <v>16063056.210000001</v>
      </c>
      <c r="U26" s="469">
        <v>14820684.01</v>
      </c>
      <c r="V26" s="469">
        <v>10674783.1</v>
      </c>
      <c r="W26" s="469">
        <v>12265112</v>
      </c>
      <c r="X26" s="469">
        <v>5960604</v>
      </c>
      <c r="Y26" s="469">
        <v>85000000</v>
      </c>
      <c r="Z26" s="469">
        <v>9936992</v>
      </c>
      <c r="AA26" s="469">
        <v>22858190.030000001</v>
      </c>
      <c r="AB26" s="469">
        <v>13901735.84</v>
      </c>
      <c r="AC26" s="469">
        <v>7076062</v>
      </c>
      <c r="AD26" s="469">
        <v>8388170</v>
      </c>
      <c r="AE26" s="469">
        <v>8500000</v>
      </c>
      <c r="AF26" s="456">
        <v>28600000</v>
      </c>
      <c r="AG26" s="469">
        <v>5500000</v>
      </c>
      <c r="AH26" s="469">
        <v>9096372</v>
      </c>
      <c r="AI26" s="469">
        <v>11306640</v>
      </c>
      <c r="AJ26" s="469">
        <v>19348648.379999999</v>
      </c>
      <c r="AK26" s="469">
        <v>10775419.199999999</v>
      </c>
      <c r="AL26" s="469">
        <v>8529032</v>
      </c>
      <c r="AM26" s="469">
        <v>174853760</v>
      </c>
      <c r="AN26" s="469">
        <v>11614000</v>
      </c>
      <c r="AO26" s="469">
        <v>11297760</v>
      </c>
      <c r="AP26" s="469">
        <v>23000000</v>
      </c>
      <c r="AQ26" s="469">
        <v>20620363.800000001</v>
      </c>
      <c r="AR26" s="469">
        <v>15587000</v>
      </c>
      <c r="AS26" s="469">
        <v>7236480</v>
      </c>
      <c r="AT26" s="469">
        <v>48970276.030000001</v>
      </c>
      <c r="AU26" s="469">
        <v>13313336</v>
      </c>
      <c r="AV26" s="469">
        <v>28856600</v>
      </c>
      <c r="AW26" s="469">
        <v>21017867.98</v>
      </c>
      <c r="AX26" s="469">
        <v>13434840</v>
      </c>
      <c r="AY26" s="469">
        <v>9105199.1999999993</v>
      </c>
      <c r="AZ26" s="469">
        <v>13561990.59</v>
      </c>
      <c r="BA26" s="469">
        <v>13539584</v>
      </c>
      <c r="BB26" s="469">
        <v>13512820</v>
      </c>
      <c r="BC26" s="469">
        <v>42527865.280000001</v>
      </c>
      <c r="BD26" s="469">
        <v>13260114</v>
      </c>
      <c r="BE26" s="469">
        <v>90000000</v>
      </c>
      <c r="BF26" s="469">
        <v>21446773.079999998</v>
      </c>
      <c r="BG26" s="469">
        <v>8565930.4900000002</v>
      </c>
      <c r="BH26" s="469">
        <v>14051800.01</v>
      </c>
      <c r="BI26" s="469">
        <v>60444867</v>
      </c>
      <c r="BJ26" s="469">
        <v>8821880</v>
      </c>
      <c r="BK26" s="469">
        <v>8443100</v>
      </c>
      <c r="BL26" s="469">
        <v>12017832</v>
      </c>
      <c r="BM26" s="469">
        <v>11250000</v>
      </c>
      <c r="BN26" s="469">
        <v>53000000</v>
      </c>
      <c r="BO26" s="469">
        <v>14712460.220000001</v>
      </c>
      <c r="BP26" s="469">
        <v>11012032.68</v>
      </c>
      <c r="BQ26" s="469">
        <v>18005977.350000001</v>
      </c>
      <c r="BR26" s="469">
        <v>14660800</v>
      </c>
      <c r="BS26" s="469">
        <v>12372538.24</v>
      </c>
      <c r="BT26" s="469">
        <v>257726000</v>
      </c>
      <c r="BU26" s="469">
        <v>15741148.800000001</v>
      </c>
      <c r="BV26" s="469">
        <v>18452166.48</v>
      </c>
      <c r="BW26" s="469">
        <v>52563456</v>
      </c>
      <c r="BX26" s="469">
        <v>5368304</v>
      </c>
      <c r="BY26" s="469">
        <v>11933207.52</v>
      </c>
      <c r="BZ26" s="469">
        <v>32900000</v>
      </c>
      <c r="CA26" s="469">
        <v>9830763</v>
      </c>
      <c r="CB26" s="469">
        <v>11406892</v>
      </c>
      <c r="CC26" s="469">
        <v>13126920</v>
      </c>
      <c r="CD26" s="469">
        <v>15042019.34</v>
      </c>
      <c r="CE26" s="469">
        <v>31240000</v>
      </c>
      <c r="CF26" s="469">
        <v>15328195.41</v>
      </c>
      <c r="CG26" s="469">
        <v>30859629.300000001</v>
      </c>
      <c r="CH26" s="469">
        <v>11006040</v>
      </c>
      <c r="CI26" s="469">
        <v>9783071.1699999999</v>
      </c>
      <c r="CJ26" s="469">
        <v>9896352</v>
      </c>
      <c r="CK26" s="469">
        <v>28351800</v>
      </c>
      <c r="CL26" s="469">
        <v>37907582.450000003</v>
      </c>
      <c r="CM26" s="469">
        <v>8516422.9000000004</v>
      </c>
      <c r="CN26" s="509">
        <v>8467320</v>
      </c>
      <c r="CO26" s="94">
        <f t="shared" si="3"/>
        <v>2114375895.46</v>
      </c>
      <c r="CP26" s="190">
        <f t="shared" si="4"/>
        <v>0</v>
      </c>
      <c r="CQ26" s="122"/>
    </row>
    <row r="27" spans="1:95" s="8" customFormat="1">
      <c r="A27" s="286"/>
      <c r="B27" s="286"/>
      <c r="C27" s="601"/>
      <c r="D27" s="280" t="s">
        <v>289</v>
      </c>
      <c r="E27" s="456">
        <v>158550000.00999999</v>
      </c>
      <c r="F27" s="469">
        <v>18195780</v>
      </c>
      <c r="G27" s="469">
        <v>14827300</v>
      </c>
      <c r="H27" s="469">
        <v>16503874</v>
      </c>
      <c r="I27" s="469">
        <v>12547700</v>
      </c>
      <c r="J27" s="469">
        <v>15970000</v>
      </c>
      <c r="K27" s="469">
        <v>21998138.440000001</v>
      </c>
      <c r="L27" s="469">
        <v>35856207.189999998</v>
      </c>
      <c r="M27" s="469">
        <v>14500000</v>
      </c>
      <c r="N27" s="469">
        <v>20918000</v>
      </c>
      <c r="O27" s="469">
        <v>43100000</v>
      </c>
      <c r="P27" s="469">
        <v>9913580</v>
      </c>
      <c r="Q27" s="469">
        <v>114293621.5</v>
      </c>
      <c r="R27" s="469">
        <v>20544273.399999999</v>
      </c>
      <c r="S27" s="469">
        <v>38611440</v>
      </c>
      <c r="T27" s="469">
        <v>45940852.82</v>
      </c>
      <c r="U27" s="469">
        <v>20942096.760000002</v>
      </c>
      <c r="V27" s="469">
        <v>23974319.449999999</v>
      </c>
      <c r="W27" s="469">
        <v>19658983</v>
      </c>
      <c r="X27" s="469">
        <v>14755300</v>
      </c>
      <c r="Y27" s="469">
        <v>180000000</v>
      </c>
      <c r="Z27" s="469">
        <v>17811803.760000002</v>
      </c>
      <c r="AA27" s="469">
        <v>29900000</v>
      </c>
      <c r="AB27" s="469">
        <v>24726355.84</v>
      </c>
      <c r="AC27" s="469">
        <v>12540960</v>
      </c>
      <c r="AD27" s="469">
        <v>14203060</v>
      </c>
      <c r="AE27" s="469">
        <v>17000000</v>
      </c>
      <c r="AF27" s="456">
        <v>53000000</v>
      </c>
      <c r="AG27" s="469">
        <v>18500000</v>
      </c>
      <c r="AH27" s="469">
        <v>18155870.359999999</v>
      </c>
      <c r="AI27" s="469">
        <v>27641000</v>
      </c>
      <c r="AJ27" s="469">
        <v>33864614.25</v>
      </c>
      <c r="AK27" s="469">
        <v>18600000</v>
      </c>
      <c r="AL27" s="469">
        <v>14308260</v>
      </c>
      <c r="AM27" s="469">
        <v>326743283.25999999</v>
      </c>
      <c r="AN27" s="469">
        <v>21024100</v>
      </c>
      <c r="AO27" s="469">
        <v>15389950</v>
      </c>
      <c r="AP27" s="469">
        <v>33279519.800000001</v>
      </c>
      <c r="AQ27" s="469">
        <v>36851754.969999999</v>
      </c>
      <c r="AR27" s="469">
        <v>19804310</v>
      </c>
      <c r="AS27" s="469">
        <v>8583973.5</v>
      </c>
      <c r="AT27" s="469">
        <v>91752679.560000002</v>
      </c>
      <c r="AU27" s="469">
        <v>19794798.420000002</v>
      </c>
      <c r="AV27" s="469">
        <v>24520049</v>
      </c>
      <c r="AW27" s="469">
        <v>28757514.16</v>
      </c>
      <c r="AX27" s="469">
        <v>20451848.710000001</v>
      </c>
      <c r="AY27" s="469">
        <v>12873716.24</v>
      </c>
      <c r="AZ27" s="469">
        <v>16972868.359999999</v>
      </c>
      <c r="BA27" s="469">
        <v>15766250.65</v>
      </c>
      <c r="BB27" s="469">
        <v>15524769.85</v>
      </c>
      <c r="BC27" s="469">
        <v>94595904.150000006</v>
      </c>
      <c r="BD27" s="469">
        <v>16555343</v>
      </c>
      <c r="BE27" s="469">
        <v>184770000</v>
      </c>
      <c r="BF27" s="469">
        <v>56731503.359999999</v>
      </c>
      <c r="BG27" s="469">
        <v>13756888.050000001</v>
      </c>
      <c r="BH27" s="469">
        <v>23312000</v>
      </c>
      <c r="BI27" s="469">
        <v>125000000</v>
      </c>
      <c r="BJ27" s="469">
        <v>14847192.800000001</v>
      </c>
      <c r="BK27" s="469">
        <v>12698609</v>
      </c>
      <c r="BL27" s="469">
        <v>15973000</v>
      </c>
      <c r="BM27" s="469">
        <v>15389600</v>
      </c>
      <c r="BN27" s="469">
        <v>133000000</v>
      </c>
      <c r="BO27" s="469">
        <v>33726334.280000001</v>
      </c>
      <c r="BP27" s="469">
        <v>23156666.559999999</v>
      </c>
      <c r="BQ27" s="469">
        <v>40461884.140000001</v>
      </c>
      <c r="BR27" s="469">
        <v>28238802</v>
      </c>
      <c r="BS27" s="469">
        <v>18925903.34</v>
      </c>
      <c r="BT27" s="469">
        <v>558151000</v>
      </c>
      <c r="BU27" s="469">
        <v>25364162.879999999</v>
      </c>
      <c r="BV27" s="469">
        <v>20665739.739999998</v>
      </c>
      <c r="BW27" s="469">
        <v>99729000</v>
      </c>
      <c r="BX27" s="469">
        <v>5867258</v>
      </c>
      <c r="BY27" s="469">
        <v>20126178.649999999</v>
      </c>
      <c r="BZ27" s="469">
        <v>60845000</v>
      </c>
      <c r="CA27" s="469">
        <v>14781135.73</v>
      </c>
      <c r="CB27" s="469">
        <v>15722328</v>
      </c>
      <c r="CC27" s="469">
        <v>18527831</v>
      </c>
      <c r="CD27" s="469">
        <v>24823316.5</v>
      </c>
      <c r="CE27" s="469">
        <v>50757500</v>
      </c>
      <c r="CF27" s="469">
        <v>31021000.629999999</v>
      </c>
      <c r="CG27" s="469">
        <v>46815363.450000003</v>
      </c>
      <c r="CH27" s="469">
        <v>17678100</v>
      </c>
      <c r="CI27" s="469">
        <v>14958001.09</v>
      </c>
      <c r="CJ27" s="469">
        <v>15102110</v>
      </c>
      <c r="CK27" s="469">
        <v>8860072</v>
      </c>
      <c r="CL27" s="469">
        <v>62397004.530000001</v>
      </c>
      <c r="CM27" s="469">
        <v>14388128.67</v>
      </c>
      <c r="CN27" s="509">
        <v>10660904</v>
      </c>
      <c r="CO27" s="94">
        <f t="shared" si="3"/>
        <v>3858325542.8100014</v>
      </c>
      <c r="CP27" s="190">
        <f t="shared" si="4"/>
        <v>0</v>
      </c>
      <c r="CQ27" s="122"/>
    </row>
    <row r="28" spans="1:95" s="8" customFormat="1">
      <c r="A28" s="286"/>
      <c r="B28" s="286"/>
      <c r="C28" s="601"/>
      <c r="D28" s="280" t="s">
        <v>460</v>
      </c>
      <c r="E28" s="456">
        <v>18851000</v>
      </c>
      <c r="F28" s="469">
        <v>2190241.9</v>
      </c>
      <c r="G28" s="469">
        <v>2965900</v>
      </c>
      <c r="H28" s="469">
        <v>2865343.38</v>
      </c>
      <c r="I28" s="469">
        <v>1649200</v>
      </c>
      <c r="J28" s="469">
        <v>2830000</v>
      </c>
      <c r="K28" s="469">
        <v>3778665.09</v>
      </c>
      <c r="L28" s="469">
        <v>4769484.7300000004</v>
      </c>
      <c r="M28" s="469">
        <v>3148852</v>
      </c>
      <c r="N28" s="469">
        <v>3016500</v>
      </c>
      <c r="O28" s="469">
        <v>6060450</v>
      </c>
      <c r="P28" s="469">
        <v>1036137</v>
      </c>
      <c r="Q28" s="469">
        <v>13403632.220000001</v>
      </c>
      <c r="R28" s="469">
        <v>2491783.2000000002</v>
      </c>
      <c r="S28" s="469">
        <v>12897868</v>
      </c>
      <c r="T28" s="469">
        <v>17109827.18</v>
      </c>
      <c r="U28" s="469">
        <v>11710956.300000001</v>
      </c>
      <c r="V28" s="469">
        <v>2452737.9</v>
      </c>
      <c r="W28" s="469">
        <v>2651525.6</v>
      </c>
      <c r="X28" s="469">
        <v>2747500</v>
      </c>
      <c r="Y28" s="469">
        <v>30000000</v>
      </c>
      <c r="Z28" s="469">
        <v>1923791.6</v>
      </c>
      <c r="AA28" s="469">
        <v>3387737</v>
      </c>
      <c r="AB28" s="469">
        <v>2781485.3</v>
      </c>
      <c r="AC28" s="469">
        <v>1284258.99</v>
      </c>
      <c r="AD28" s="469">
        <v>1890545.98</v>
      </c>
      <c r="AE28" s="469">
        <v>1500000</v>
      </c>
      <c r="AF28" s="456">
        <v>6000000</v>
      </c>
      <c r="AG28" s="469">
        <v>1550000</v>
      </c>
      <c r="AH28" s="469">
        <v>1916571.07</v>
      </c>
      <c r="AI28" s="469">
        <v>2219230.4</v>
      </c>
      <c r="AJ28" s="469">
        <v>4477031.33</v>
      </c>
      <c r="AK28" s="469">
        <v>1906771.73</v>
      </c>
      <c r="AL28" s="469">
        <v>1231800</v>
      </c>
      <c r="AM28" s="469">
        <v>39913255.340000004</v>
      </c>
      <c r="AN28" s="469">
        <v>3399506</v>
      </c>
      <c r="AO28" s="469">
        <v>1945220</v>
      </c>
      <c r="AP28" s="469">
        <v>4356768.0199999996</v>
      </c>
      <c r="AQ28" s="469">
        <v>4592736.47</v>
      </c>
      <c r="AR28" s="469">
        <v>2528437.38</v>
      </c>
      <c r="AS28" s="469">
        <v>1408919.31</v>
      </c>
      <c r="AT28" s="469">
        <v>4279373.28</v>
      </c>
      <c r="AU28" s="469">
        <v>3139961.36</v>
      </c>
      <c r="AV28" s="469">
        <v>3354984</v>
      </c>
      <c r="AW28" s="469">
        <v>4095160</v>
      </c>
      <c r="AX28" s="469">
        <v>2026022.23</v>
      </c>
      <c r="AY28" s="469">
        <v>1798858.96</v>
      </c>
      <c r="AZ28" s="469">
        <v>3179683.09</v>
      </c>
      <c r="BA28" s="469">
        <v>2038276.64</v>
      </c>
      <c r="BB28" s="469">
        <v>2388069.79</v>
      </c>
      <c r="BC28" s="469">
        <v>12115069.369999999</v>
      </c>
      <c r="BD28" s="469">
        <v>2233262.4900000002</v>
      </c>
      <c r="BE28" s="469">
        <v>28700000</v>
      </c>
      <c r="BF28" s="469">
        <v>6196433.6100000003</v>
      </c>
      <c r="BG28" s="469">
        <v>2296126.2200000002</v>
      </c>
      <c r="BH28" s="469">
        <v>2644000</v>
      </c>
      <c r="BI28" s="469">
        <v>19868500</v>
      </c>
      <c r="BJ28" s="469">
        <v>1638122.1</v>
      </c>
      <c r="BK28" s="469">
        <v>1177478</v>
      </c>
      <c r="BL28" s="469">
        <v>1427000</v>
      </c>
      <c r="BM28" s="469">
        <v>1634081.91</v>
      </c>
      <c r="BN28" s="469">
        <v>16000000</v>
      </c>
      <c r="BO28" s="469">
        <v>3776894.51</v>
      </c>
      <c r="BP28" s="469">
        <v>3082000</v>
      </c>
      <c r="BQ28" s="469">
        <v>5233043.93</v>
      </c>
      <c r="BR28" s="469">
        <v>3402938</v>
      </c>
      <c r="BS28" s="469">
        <v>2424868.81</v>
      </c>
      <c r="BT28" s="469">
        <v>57727600</v>
      </c>
      <c r="BU28" s="469">
        <v>3775047.86</v>
      </c>
      <c r="BV28" s="469">
        <v>3519882.84</v>
      </c>
      <c r="BW28" s="469">
        <v>13116037.6</v>
      </c>
      <c r="BX28" s="469">
        <v>1095275.1000000001</v>
      </c>
      <c r="BY28" s="469">
        <v>2872506.5</v>
      </c>
      <c r="BZ28" s="469">
        <v>7590000</v>
      </c>
      <c r="CA28" s="469">
        <v>2364828.0299999998</v>
      </c>
      <c r="CB28" s="469">
        <v>2370965.5299999998</v>
      </c>
      <c r="CC28" s="469">
        <v>3537499</v>
      </c>
      <c r="CD28" s="469">
        <v>3840491.13</v>
      </c>
      <c r="CE28" s="469">
        <v>5628124</v>
      </c>
      <c r="CF28" s="469">
        <v>4170842.15</v>
      </c>
      <c r="CG28" s="469">
        <v>5248379.33</v>
      </c>
      <c r="CH28" s="469">
        <v>2039800</v>
      </c>
      <c r="CI28" s="469">
        <v>1710580.84</v>
      </c>
      <c r="CJ28" s="469">
        <v>1701613.25</v>
      </c>
      <c r="CK28" s="469">
        <v>14040149</v>
      </c>
      <c r="CL28" s="469">
        <v>9083973.9000000004</v>
      </c>
      <c r="CM28" s="469">
        <v>1328725.47</v>
      </c>
      <c r="CN28" s="509">
        <v>1469617.9</v>
      </c>
      <c r="CO28" s="94">
        <f t="shared" si="3"/>
        <v>527223818.14999998</v>
      </c>
      <c r="CP28" s="190">
        <f t="shared" si="4"/>
        <v>0</v>
      </c>
      <c r="CQ28" s="122"/>
    </row>
    <row r="29" spans="1:95" s="8" customFormat="1">
      <c r="A29" s="286"/>
      <c r="B29" s="286"/>
      <c r="C29" s="601"/>
      <c r="D29" s="280" t="s">
        <v>290</v>
      </c>
      <c r="E29" s="456">
        <v>80180541</v>
      </c>
      <c r="F29" s="469">
        <v>6602670.6900000004</v>
      </c>
      <c r="G29" s="469">
        <v>6272100</v>
      </c>
      <c r="H29" s="469">
        <v>4289100</v>
      </c>
      <c r="I29" s="469">
        <v>2992118</v>
      </c>
      <c r="J29" s="469">
        <v>4401000</v>
      </c>
      <c r="K29" s="469">
        <v>7138885.3300000001</v>
      </c>
      <c r="L29" s="469">
        <v>39882357.310000002</v>
      </c>
      <c r="M29" s="469">
        <v>3921210</v>
      </c>
      <c r="N29" s="469">
        <v>9250000</v>
      </c>
      <c r="O29" s="469">
        <v>40000000</v>
      </c>
      <c r="P29" s="469">
        <v>2214600</v>
      </c>
      <c r="Q29" s="469">
        <v>84358517.140000001</v>
      </c>
      <c r="R29" s="469">
        <v>8947805.8499999996</v>
      </c>
      <c r="S29" s="469">
        <v>30488468.329999998</v>
      </c>
      <c r="T29" s="469">
        <v>22477130.460000001</v>
      </c>
      <c r="U29" s="469">
        <v>9625261.6899999995</v>
      </c>
      <c r="V29" s="469">
        <v>12012599.23</v>
      </c>
      <c r="W29" s="469">
        <v>8444186.5700000003</v>
      </c>
      <c r="X29" s="469">
        <v>2583950</v>
      </c>
      <c r="Y29" s="469">
        <v>140000000</v>
      </c>
      <c r="Z29" s="469">
        <v>2797500</v>
      </c>
      <c r="AA29" s="469">
        <v>5497460</v>
      </c>
      <c r="AB29" s="469">
        <v>2214036</v>
      </c>
      <c r="AC29" s="469">
        <v>2485000</v>
      </c>
      <c r="AD29" s="469">
        <v>4384698.0999999996</v>
      </c>
      <c r="AE29" s="469">
        <v>1400000</v>
      </c>
      <c r="AF29" s="456">
        <v>19000000</v>
      </c>
      <c r="AG29" s="469">
        <v>3000000</v>
      </c>
      <c r="AH29" s="469">
        <v>6010110.2300000004</v>
      </c>
      <c r="AI29" s="469">
        <v>4260101</v>
      </c>
      <c r="AJ29" s="469">
        <v>17642908.600000001</v>
      </c>
      <c r="AK29" s="469">
        <v>5290495.7300000004</v>
      </c>
      <c r="AL29" s="469">
        <v>2994730</v>
      </c>
      <c r="AM29" s="469">
        <v>292937584.39999998</v>
      </c>
      <c r="AN29" s="469">
        <v>15794304</v>
      </c>
      <c r="AO29" s="469">
        <v>4081645.94</v>
      </c>
      <c r="AP29" s="469">
        <v>12723927.27</v>
      </c>
      <c r="AQ29" s="469">
        <v>9907691.5</v>
      </c>
      <c r="AR29" s="469">
        <v>5131400.09</v>
      </c>
      <c r="AS29" s="469">
        <v>3773761.03</v>
      </c>
      <c r="AT29" s="469">
        <v>67071454.140000001</v>
      </c>
      <c r="AU29" s="469">
        <v>4407115.5</v>
      </c>
      <c r="AV29" s="469">
        <v>10509354</v>
      </c>
      <c r="AW29" s="469">
        <v>9775510.4900000002</v>
      </c>
      <c r="AX29" s="469">
        <v>10319213.75</v>
      </c>
      <c r="AY29" s="469">
        <v>1553288</v>
      </c>
      <c r="AZ29" s="469">
        <v>3784348.97</v>
      </c>
      <c r="BA29" s="469">
        <v>4874953.51</v>
      </c>
      <c r="BB29" s="469">
        <v>3000000</v>
      </c>
      <c r="BC29" s="469">
        <v>116027614</v>
      </c>
      <c r="BD29" s="469">
        <v>3912137.76</v>
      </c>
      <c r="BE29" s="469">
        <v>169200000</v>
      </c>
      <c r="BF29" s="469">
        <v>32560033.640000001</v>
      </c>
      <c r="BG29" s="469">
        <v>5425899.1600000001</v>
      </c>
      <c r="BH29" s="469">
        <v>3060120</v>
      </c>
      <c r="BI29" s="469">
        <v>54240864.299999997</v>
      </c>
      <c r="BJ29" s="469">
        <v>2920536.48</v>
      </c>
      <c r="BK29" s="469">
        <v>5964087.7999999998</v>
      </c>
      <c r="BL29" s="469">
        <v>6543632</v>
      </c>
      <c r="BM29" s="469">
        <v>6080070</v>
      </c>
      <c r="BN29" s="469">
        <v>90000000</v>
      </c>
      <c r="BO29" s="469">
        <v>10248877.73</v>
      </c>
      <c r="BP29" s="469">
        <v>8933246.5</v>
      </c>
      <c r="BQ29" s="469">
        <v>20201100.57</v>
      </c>
      <c r="BR29" s="469">
        <v>12618031.289999999</v>
      </c>
      <c r="BS29" s="469">
        <v>6551360.5700000003</v>
      </c>
      <c r="BT29" s="469">
        <v>384689744</v>
      </c>
      <c r="BU29" s="469">
        <v>15347373.699999999</v>
      </c>
      <c r="BV29" s="469">
        <v>3038599.5</v>
      </c>
      <c r="BW29" s="469">
        <v>70485033.840000004</v>
      </c>
      <c r="BX29" s="469">
        <v>4345446.74</v>
      </c>
      <c r="BY29" s="469">
        <v>20597160.68</v>
      </c>
      <c r="BZ29" s="469">
        <v>29360163</v>
      </c>
      <c r="CA29" s="469">
        <v>2762441.62</v>
      </c>
      <c r="CB29" s="469">
        <v>8756116.7200000007</v>
      </c>
      <c r="CC29" s="469">
        <v>8533452</v>
      </c>
      <c r="CD29" s="469">
        <v>13182669.220000001</v>
      </c>
      <c r="CE29" s="469">
        <v>31536509.530000001</v>
      </c>
      <c r="CF29" s="469">
        <v>7166192.5899999999</v>
      </c>
      <c r="CG29" s="469">
        <v>30437464.690000001</v>
      </c>
      <c r="CH29" s="469">
        <v>4057039</v>
      </c>
      <c r="CI29" s="469">
        <v>2000909.2</v>
      </c>
      <c r="CJ29" s="469">
        <v>1568379.1</v>
      </c>
      <c r="CK29" s="469">
        <v>1956809</v>
      </c>
      <c r="CL29" s="469">
        <v>40392826.25</v>
      </c>
      <c r="CM29" s="469">
        <v>3452670.9</v>
      </c>
      <c r="CN29" s="509">
        <v>2154598.4700000002</v>
      </c>
      <c r="CO29" s="94">
        <f t="shared" si="3"/>
        <v>2303014305.3999996</v>
      </c>
      <c r="CP29" s="190">
        <f t="shared" si="4"/>
        <v>0</v>
      </c>
      <c r="CQ29" s="122"/>
    </row>
    <row r="30" spans="1:95" s="8" customFormat="1">
      <c r="A30" s="286"/>
      <c r="B30" s="286"/>
      <c r="C30" s="601"/>
      <c r="D30" s="280" t="s">
        <v>463</v>
      </c>
      <c r="E30" s="456">
        <v>32580000</v>
      </c>
      <c r="F30" s="469">
        <v>3503400</v>
      </c>
      <c r="G30" s="469">
        <v>3550000</v>
      </c>
      <c r="H30" s="469">
        <v>2130000</v>
      </c>
      <c r="I30" s="469">
        <v>1875000</v>
      </c>
      <c r="J30" s="469">
        <v>2877200</v>
      </c>
      <c r="K30" s="469">
        <v>3295318.08</v>
      </c>
      <c r="L30" s="469">
        <v>6872249.7800000003</v>
      </c>
      <c r="M30" s="469">
        <v>2397000</v>
      </c>
      <c r="N30" s="469">
        <v>4108500</v>
      </c>
      <c r="O30" s="469">
        <v>7910000</v>
      </c>
      <c r="P30" s="469">
        <v>1475500</v>
      </c>
      <c r="Q30" s="469">
        <v>21385163.399999999</v>
      </c>
      <c r="R30" s="469">
        <v>4026275.8399999999</v>
      </c>
      <c r="S30" s="469">
        <v>4461000</v>
      </c>
      <c r="T30" s="469">
        <v>6000639.5</v>
      </c>
      <c r="U30" s="469">
        <v>3414345.34</v>
      </c>
      <c r="V30" s="469">
        <v>2153823.04</v>
      </c>
      <c r="W30" s="469">
        <v>3264848.56</v>
      </c>
      <c r="X30" s="469">
        <v>1591400</v>
      </c>
      <c r="Y30" s="469">
        <v>40000000</v>
      </c>
      <c r="Z30" s="469">
        <v>2100000</v>
      </c>
      <c r="AA30" s="469">
        <v>4415000</v>
      </c>
      <c r="AB30" s="469">
        <v>4285790.12</v>
      </c>
      <c r="AC30" s="469">
        <v>1292293.08</v>
      </c>
      <c r="AD30" s="469">
        <v>1335370</v>
      </c>
      <c r="AE30" s="469">
        <v>2800000</v>
      </c>
      <c r="AF30" s="456">
        <v>6500000</v>
      </c>
      <c r="AG30" s="469">
        <v>2000000</v>
      </c>
      <c r="AH30" s="469">
        <v>1472455</v>
      </c>
      <c r="AI30" s="469">
        <v>3397000</v>
      </c>
      <c r="AJ30" s="469">
        <v>2640779.34</v>
      </c>
      <c r="AK30" s="469">
        <v>2961923.4</v>
      </c>
      <c r="AL30" s="469">
        <v>1659500</v>
      </c>
      <c r="AM30" s="469">
        <v>78478541.659999996</v>
      </c>
      <c r="AN30" s="469">
        <v>3516000</v>
      </c>
      <c r="AO30" s="469">
        <v>1811862.13</v>
      </c>
      <c r="AP30" s="469">
        <v>5846000</v>
      </c>
      <c r="AQ30" s="469">
        <v>5977197.46</v>
      </c>
      <c r="AR30" s="469">
        <v>3807742.74</v>
      </c>
      <c r="AS30" s="469">
        <v>1021221.2</v>
      </c>
      <c r="AT30" s="469">
        <v>13735381.470000001</v>
      </c>
      <c r="AU30" s="469">
        <v>3763366.66</v>
      </c>
      <c r="AV30" s="469">
        <v>5893288</v>
      </c>
      <c r="AW30" s="469">
        <v>5000000</v>
      </c>
      <c r="AX30" s="469">
        <v>2569964</v>
      </c>
      <c r="AY30" s="469">
        <v>1565243</v>
      </c>
      <c r="AZ30" s="469">
        <v>3200000</v>
      </c>
      <c r="BA30" s="469">
        <v>2679920.69</v>
      </c>
      <c r="BB30" s="469">
        <v>2000000</v>
      </c>
      <c r="BC30" s="469">
        <v>18559568.140000001</v>
      </c>
      <c r="BD30" s="469">
        <v>2823868.58</v>
      </c>
      <c r="BE30" s="469">
        <v>29320000</v>
      </c>
      <c r="BF30" s="469">
        <v>8106379.2999999998</v>
      </c>
      <c r="BG30" s="469">
        <v>1850085.4</v>
      </c>
      <c r="BH30" s="469">
        <v>3650000</v>
      </c>
      <c r="BI30" s="469">
        <v>17740000</v>
      </c>
      <c r="BJ30" s="469">
        <v>1887500</v>
      </c>
      <c r="BK30" s="469">
        <v>989000</v>
      </c>
      <c r="BL30" s="469">
        <v>1906392</v>
      </c>
      <c r="BM30" s="469">
        <v>2083100</v>
      </c>
      <c r="BN30" s="469">
        <v>28000000</v>
      </c>
      <c r="BO30" s="469">
        <v>7129968.3300000001</v>
      </c>
      <c r="BP30" s="469">
        <v>3473600</v>
      </c>
      <c r="BQ30" s="469">
        <v>6099366.0899999999</v>
      </c>
      <c r="BR30" s="469">
        <v>3474500</v>
      </c>
      <c r="BS30" s="469">
        <v>2745862.5</v>
      </c>
      <c r="BT30" s="469">
        <v>87748400</v>
      </c>
      <c r="BU30" s="469">
        <v>5970818.1799999997</v>
      </c>
      <c r="BV30" s="469">
        <v>2723323.09</v>
      </c>
      <c r="BW30" s="469">
        <v>23013182.16</v>
      </c>
      <c r="BX30" s="469">
        <v>1720000</v>
      </c>
      <c r="BY30" s="469">
        <v>3744684.48</v>
      </c>
      <c r="BZ30" s="469">
        <v>9985000</v>
      </c>
      <c r="CA30" s="469">
        <v>2430995.46</v>
      </c>
      <c r="CB30" s="469">
        <v>2232000</v>
      </c>
      <c r="CC30" s="469">
        <v>3000000</v>
      </c>
      <c r="CD30" s="469">
        <v>3386540.21</v>
      </c>
      <c r="CE30" s="469">
        <v>9096426</v>
      </c>
      <c r="CF30" s="469">
        <v>5357071.84</v>
      </c>
      <c r="CG30" s="469">
        <v>8713062.3699999992</v>
      </c>
      <c r="CH30" s="469">
        <v>2809000</v>
      </c>
      <c r="CI30" s="469">
        <v>2611528.4300000002</v>
      </c>
      <c r="CJ30" s="469">
        <v>1975543.76</v>
      </c>
      <c r="CK30" s="469">
        <v>3106907</v>
      </c>
      <c r="CL30" s="469">
        <v>11827354.41</v>
      </c>
      <c r="CM30" s="469">
        <v>1560229.82</v>
      </c>
      <c r="CN30" s="509">
        <v>1748791.04</v>
      </c>
      <c r="CO30" s="94">
        <f t="shared" si="3"/>
        <v>671197552.07999992</v>
      </c>
      <c r="CP30" s="190">
        <f t="shared" si="4"/>
        <v>0</v>
      </c>
      <c r="CQ30" s="122"/>
    </row>
    <row r="31" spans="1:95" s="8" customFormat="1">
      <c r="A31" s="286"/>
      <c r="B31" s="286"/>
      <c r="C31" s="601"/>
      <c r="D31" s="280" t="s">
        <v>465</v>
      </c>
      <c r="E31" s="456">
        <v>38012708.759999998</v>
      </c>
      <c r="F31" s="469">
        <v>3765000</v>
      </c>
      <c r="G31" s="469">
        <v>5251125</v>
      </c>
      <c r="H31" s="469">
        <v>4506093</v>
      </c>
      <c r="I31" s="469">
        <v>2769400</v>
      </c>
      <c r="J31" s="469">
        <v>3700000</v>
      </c>
      <c r="K31" s="469">
        <v>5527669.9000000004</v>
      </c>
      <c r="L31" s="469">
        <v>8058497.0800000001</v>
      </c>
      <c r="M31" s="469">
        <v>6237095</v>
      </c>
      <c r="N31" s="469">
        <v>8121000</v>
      </c>
      <c r="O31" s="469">
        <v>10628036.960000001</v>
      </c>
      <c r="P31" s="469">
        <v>1710000</v>
      </c>
      <c r="Q31" s="469">
        <v>35072281.57</v>
      </c>
      <c r="R31" s="469">
        <v>5279864.9000000004</v>
      </c>
      <c r="S31" s="469">
        <v>9353500</v>
      </c>
      <c r="T31" s="469">
        <v>11938929</v>
      </c>
      <c r="U31" s="469">
        <v>6295602.3399999999</v>
      </c>
      <c r="V31" s="469">
        <v>4648194.8099999996</v>
      </c>
      <c r="W31" s="469">
        <v>5687142.4000000004</v>
      </c>
      <c r="X31" s="469">
        <v>2010570</v>
      </c>
      <c r="Y31" s="469">
        <v>50000000</v>
      </c>
      <c r="Z31" s="469">
        <v>4249372.5</v>
      </c>
      <c r="AA31" s="469">
        <v>10100000</v>
      </c>
      <c r="AB31" s="469">
        <v>5867975.7000000002</v>
      </c>
      <c r="AC31" s="469">
        <v>2535000</v>
      </c>
      <c r="AD31" s="469">
        <v>5055502.82</v>
      </c>
      <c r="AE31" s="469">
        <v>5300000</v>
      </c>
      <c r="AF31" s="456">
        <v>18000000</v>
      </c>
      <c r="AG31" s="469">
        <v>4000000</v>
      </c>
      <c r="AH31" s="469">
        <v>4786002.75</v>
      </c>
      <c r="AI31" s="469">
        <v>7500000</v>
      </c>
      <c r="AJ31" s="469">
        <v>6040767.8499999996</v>
      </c>
      <c r="AK31" s="469">
        <v>4479117.97</v>
      </c>
      <c r="AL31" s="469">
        <v>3891000</v>
      </c>
      <c r="AM31" s="469">
        <v>66235060</v>
      </c>
      <c r="AN31" s="469">
        <v>7330000</v>
      </c>
      <c r="AO31" s="469">
        <v>2220000</v>
      </c>
      <c r="AP31" s="469">
        <v>7990000</v>
      </c>
      <c r="AQ31" s="469">
        <v>10419311.609999999</v>
      </c>
      <c r="AR31" s="469">
        <v>7687456</v>
      </c>
      <c r="AS31" s="469">
        <v>1901973.24</v>
      </c>
      <c r="AT31" s="469">
        <v>23356150.809999999</v>
      </c>
      <c r="AU31" s="469">
        <v>9061639.9600000009</v>
      </c>
      <c r="AV31" s="469">
        <v>7964807</v>
      </c>
      <c r="AW31" s="469">
        <v>8100000</v>
      </c>
      <c r="AX31" s="469">
        <v>4667502.12</v>
      </c>
      <c r="AY31" s="469">
        <v>2596060</v>
      </c>
      <c r="AZ31" s="469">
        <v>4983901.96</v>
      </c>
      <c r="BA31" s="469">
        <v>3693713.43</v>
      </c>
      <c r="BB31" s="469">
        <v>3000000</v>
      </c>
      <c r="BC31" s="469">
        <v>21673865</v>
      </c>
      <c r="BD31" s="469">
        <v>3377641.43</v>
      </c>
      <c r="BE31" s="469">
        <v>30930000</v>
      </c>
      <c r="BF31" s="469">
        <v>10360021.380000001</v>
      </c>
      <c r="BG31" s="469">
        <v>2240929</v>
      </c>
      <c r="BH31" s="469">
        <v>4800000</v>
      </c>
      <c r="BI31" s="469">
        <v>21937228.149999999</v>
      </c>
      <c r="BJ31" s="469">
        <v>3302887.66</v>
      </c>
      <c r="BK31" s="469">
        <v>2348280</v>
      </c>
      <c r="BL31" s="469">
        <v>5753380</v>
      </c>
      <c r="BM31" s="469">
        <v>4044403</v>
      </c>
      <c r="BN31" s="469">
        <v>30000000</v>
      </c>
      <c r="BO31" s="469">
        <v>6958694.4500000002</v>
      </c>
      <c r="BP31" s="469">
        <v>4182712.67</v>
      </c>
      <c r="BQ31" s="469">
        <v>7474477.2999999998</v>
      </c>
      <c r="BR31" s="469">
        <v>10231251.449999999</v>
      </c>
      <c r="BS31" s="469">
        <v>4481944</v>
      </c>
      <c r="BT31" s="469">
        <v>103487710</v>
      </c>
      <c r="BU31" s="469">
        <v>6741636.6799999997</v>
      </c>
      <c r="BV31" s="469">
        <v>7350567.0499999998</v>
      </c>
      <c r="BW31" s="469">
        <v>21192036.68</v>
      </c>
      <c r="BX31" s="469">
        <v>3968810</v>
      </c>
      <c r="BY31" s="469">
        <v>4352743</v>
      </c>
      <c r="BZ31" s="469">
        <v>12121210</v>
      </c>
      <c r="CA31" s="469">
        <v>5030962.32</v>
      </c>
      <c r="CB31" s="469">
        <v>3677960.68</v>
      </c>
      <c r="CC31" s="469">
        <v>6175405</v>
      </c>
      <c r="CD31" s="469">
        <v>11499800</v>
      </c>
      <c r="CE31" s="469">
        <v>12174716</v>
      </c>
      <c r="CF31" s="469">
        <v>9904343.7799999993</v>
      </c>
      <c r="CG31" s="469">
        <v>7888022.7300000004</v>
      </c>
      <c r="CH31" s="469">
        <v>3656899</v>
      </c>
      <c r="CI31" s="469">
        <v>2846936.76</v>
      </c>
      <c r="CJ31" s="469">
        <v>2861518.9</v>
      </c>
      <c r="CK31" s="469">
        <v>2504243</v>
      </c>
      <c r="CL31" s="469">
        <v>17128019.870000001</v>
      </c>
      <c r="CM31" s="469">
        <v>1249105.3999999999</v>
      </c>
      <c r="CN31" s="509">
        <v>1701727.36</v>
      </c>
      <c r="CO31" s="94">
        <f t="shared" si="3"/>
        <v>903197116.13999987</v>
      </c>
      <c r="CP31" s="190">
        <f t="shared" si="4"/>
        <v>0</v>
      </c>
      <c r="CQ31" s="122"/>
    </row>
    <row r="32" spans="1:95" s="8" customFormat="1">
      <c r="A32" s="286"/>
      <c r="B32" s="286"/>
      <c r="C32" s="601"/>
      <c r="D32" s="280" t="s">
        <v>291</v>
      </c>
      <c r="E32" s="456">
        <v>68631000</v>
      </c>
      <c r="F32" s="469">
        <v>6848076.6200000001</v>
      </c>
      <c r="G32" s="469">
        <v>3726800</v>
      </c>
      <c r="H32" s="469">
        <v>6596755.7199999997</v>
      </c>
      <c r="I32" s="469">
        <v>5932400</v>
      </c>
      <c r="J32" s="469">
        <v>3790500</v>
      </c>
      <c r="K32" s="469">
        <v>5848130.6200000001</v>
      </c>
      <c r="L32" s="469">
        <v>12970380.02</v>
      </c>
      <c r="M32" s="469">
        <v>5863715</v>
      </c>
      <c r="N32" s="469">
        <v>10054000</v>
      </c>
      <c r="O32" s="469">
        <v>24300000</v>
      </c>
      <c r="P32" s="469">
        <v>6815607.6500000004</v>
      </c>
      <c r="Q32" s="469">
        <v>52087142.670000002</v>
      </c>
      <c r="R32" s="469">
        <v>7276607.1200000001</v>
      </c>
      <c r="S32" s="469">
        <v>6767006.4199999999</v>
      </c>
      <c r="T32" s="469">
        <v>21379194.100000001</v>
      </c>
      <c r="U32" s="469">
        <v>7456555.1500000004</v>
      </c>
      <c r="V32" s="469">
        <v>8810042.6899999995</v>
      </c>
      <c r="W32" s="469">
        <v>3665526.3</v>
      </c>
      <c r="X32" s="469">
        <v>3602540</v>
      </c>
      <c r="Y32" s="469">
        <v>100000000</v>
      </c>
      <c r="Z32" s="469">
        <v>8741145.9499999993</v>
      </c>
      <c r="AA32" s="469">
        <v>12656067.539999999</v>
      </c>
      <c r="AB32" s="469">
        <v>9102326.0399999991</v>
      </c>
      <c r="AC32" s="469">
        <v>4817170.47</v>
      </c>
      <c r="AD32" s="469">
        <v>5774900</v>
      </c>
      <c r="AE32" s="469">
        <v>5418875.6500000004</v>
      </c>
      <c r="AF32" s="456">
        <v>20000000</v>
      </c>
      <c r="AG32" s="469">
        <v>4000000</v>
      </c>
      <c r="AH32" s="469">
        <v>5535479.1600000001</v>
      </c>
      <c r="AI32" s="469">
        <v>8657985.7699999996</v>
      </c>
      <c r="AJ32" s="469">
        <v>11472244.58</v>
      </c>
      <c r="AK32" s="469">
        <v>7419816.4900000002</v>
      </c>
      <c r="AL32" s="469">
        <v>7659500</v>
      </c>
      <c r="AM32" s="469">
        <v>160674121.22999999</v>
      </c>
      <c r="AN32" s="469">
        <v>7615662.0800000001</v>
      </c>
      <c r="AO32" s="469">
        <v>4701007.38</v>
      </c>
      <c r="AP32" s="469">
        <v>8685132.6199999992</v>
      </c>
      <c r="AQ32" s="469">
        <v>13693032.51</v>
      </c>
      <c r="AR32" s="469">
        <v>5532869.79</v>
      </c>
      <c r="AS32" s="469">
        <v>4568119.12</v>
      </c>
      <c r="AT32" s="469">
        <v>49110130.100000001</v>
      </c>
      <c r="AU32" s="469">
        <v>6933382.8700000001</v>
      </c>
      <c r="AV32" s="469">
        <v>11875512</v>
      </c>
      <c r="AW32" s="469">
        <v>13272160.57</v>
      </c>
      <c r="AX32" s="469">
        <v>7105581.7599999998</v>
      </c>
      <c r="AY32" s="469">
        <v>5654217.5300000003</v>
      </c>
      <c r="AZ32" s="469">
        <v>8251889.8099999996</v>
      </c>
      <c r="BA32" s="469">
        <v>6907684.3099999996</v>
      </c>
      <c r="BB32" s="469">
        <v>9376650</v>
      </c>
      <c r="BC32" s="469">
        <v>54798314.579999998</v>
      </c>
      <c r="BD32" s="469">
        <v>9624715.3699999992</v>
      </c>
      <c r="BE32" s="469">
        <v>94000000</v>
      </c>
      <c r="BF32" s="469">
        <v>20795493.039999999</v>
      </c>
      <c r="BG32" s="469">
        <v>4477226.75</v>
      </c>
      <c r="BH32" s="469">
        <v>18048027.010000002</v>
      </c>
      <c r="BI32" s="469">
        <v>75673000</v>
      </c>
      <c r="BJ32" s="469">
        <v>3209454.65</v>
      </c>
      <c r="BK32" s="469">
        <v>8297399.96</v>
      </c>
      <c r="BL32" s="469">
        <v>4174122.76</v>
      </c>
      <c r="BM32" s="469">
        <v>9609281.5600000005</v>
      </c>
      <c r="BN32" s="469">
        <v>64000000</v>
      </c>
      <c r="BO32" s="469">
        <v>12385098.289999999</v>
      </c>
      <c r="BP32" s="469">
        <v>6382000</v>
      </c>
      <c r="BQ32" s="469">
        <v>15427838.720000001</v>
      </c>
      <c r="BR32" s="469">
        <v>9641232.4000000004</v>
      </c>
      <c r="BS32" s="469">
        <v>9847318</v>
      </c>
      <c r="BT32" s="469">
        <v>224892403.80000001</v>
      </c>
      <c r="BU32" s="469">
        <v>10735295.640000001</v>
      </c>
      <c r="BV32" s="469">
        <v>6327935.7300000004</v>
      </c>
      <c r="BW32" s="469">
        <v>70637738.640000001</v>
      </c>
      <c r="BX32" s="469">
        <v>7015314.9900000002</v>
      </c>
      <c r="BY32" s="469">
        <v>11564197.07</v>
      </c>
      <c r="BZ32" s="469">
        <v>34290000</v>
      </c>
      <c r="CA32" s="469">
        <v>6508469.6200000001</v>
      </c>
      <c r="CB32" s="469">
        <v>4990036.8499999996</v>
      </c>
      <c r="CC32" s="469">
        <v>9232004</v>
      </c>
      <c r="CD32" s="469">
        <v>11399968.24</v>
      </c>
      <c r="CE32" s="469">
        <v>28673282.75</v>
      </c>
      <c r="CF32" s="469">
        <v>9622761.8800000008</v>
      </c>
      <c r="CG32" s="469">
        <v>25647531.52</v>
      </c>
      <c r="CH32" s="469">
        <v>6598956.2000000002</v>
      </c>
      <c r="CI32" s="469">
        <v>4406008.6100000003</v>
      </c>
      <c r="CJ32" s="469">
        <v>5725444.1799999997</v>
      </c>
      <c r="CK32" s="469">
        <v>2831425</v>
      </c>
      <c r="CL32" s="469">
        <v>37743570.329999998</v>
      </c>
      <c r="CM32" s="469">
        <v>7590704.0800000001</v>
      </c>
      <c r="CN32" s="509">
        <v>6742676.2300000004</v>
      </c>
      <c r="CO32" s="94">
        <f t="shared" si="3"/>
        <v>1761200893.8599999</v>
      </c>
      <c r="CP32" s="190">
        <f t="shared" si="4"/>
        <v>0</v>
      </c>
      <c r="CQ32" s="122"/>
    </row>
    <row r="33" spans="1:95" s="8" customFormat="1">
      <c r="A33" s="286"/>
      <c r="B33" s="286"/>
      <c r="C33" s="601"/>
      <c r="D33" s="280" t="s">
        <v>292</v>
      </c>
      <c r="E33" s="456">
        <v>2085000</v>
      </c>
      <c r="F33" s="469">
        <v>104031.18</v>
      </c>
      <c r="G33" s="469">
        <v>56500</v>
      </c>
      <c r="H33" s="469">
        <v>20645.099999999999</v>
      </c>
      <c r="I33" s="469">
        <v>102700</v>
      </c>
      <c r="J33" s="469">
        <v>157000</v>
      </c>
      <c r="K33" s="469">
        <v>61565.24</v>
      </c>
      <c r="L33" s="469">
        <v>280893.40999999997</v>
      </c>
      <c r="M33" s="469">
        <v>80650</v>
      </c>
      <c r="N33" s="469">
        <v>70000</v>
      </c>
      <c r="O33" s="469">
        <v>190000</v>
      </c>
      <c r="P33" s="469">
        <v>15200</v>
      </c>
      <c r="Q33" s="469">
        <v>438235.14</v>
      </c>
      <c r="R33" s="469">
        <v>102467.43</v>
      </c>
      <c r="S33" s="469">
        <v>62432.44</v>
      </c>
      <c r="T33" s="469">
        <v>834354.21</v>
      </c>
      <c r="U33" s="469">
        <v>326679.46999999997</v>
      </c>
      <c r="V33" s="469">
        <v>130030.34</v>
      </c>
      <c r="W33" s="469">
        <v>150802.60999999999</v>
      </c>
      <c r="X33" s="469">
        <v>20000</v>
      </c>
      <c r="Y33" s="469">
        <v>2600000</v>
      </c>
      <c r="Z33" s="469">
        <v>27054.17</v>
      </c>
      <c r="AA33" s="469">
        <v>250138.84</v>
      </c>
      <c r="AB33" s="469">
        <v>104297.45</v>
      </c>
      <c r="AC33" s="469">
        <v>15000</v>
      </c>
      <c r="AD33" s="469">
        <v>51800</v>
      </c>
      <c r="AE33" s="469">
        <v>500000</v>
      </c>
      <c r="AF33" s="456">
        <v>300000</v>
      </c>
      <c r="AG33" s="469">
        <v>30000</v>
      </c>
      <c r="AH33" s="469">
        <v>48654.71</v>
      </c>
      <c r="AI33" s="469">
        <v>44000</v>
      </c>
      <c r="AJ33" s="469">
        <v>91747.08</v>
      </c>
      <c r="AK33" s="469">
        <v>44059.82</v>
      </c>
      <c r="AL33" s="469">
        <v>109780</v>
      </c>
      <c r="AM33" s="469">
        <v>4719913.09</v>
      </c>
      <c r="AN33" s="469">
        <v>120000</v>
      </c>
      <c r="AO33" s="470">
        <v>0</v>
      </c>
      <c r="AP33" s="469">
        <v>667590.18000000005</v>
      </c>
      <c r="AQ33" s="469">
        <v>59066.92</v>
      </c>
      <c r="AR33" s="469">
        <v>40083.519999999997</v>
      </c>
      <c r="AS33" s="469">
        <v>16146.52</v>
      </c>
      <c r="AT33" s="469">
        <v>303220.11</v>
      </c>
      <c r="AU33" s="469">
        <v>92510.85</v>
      </c>
      <c r="AV33" s="469">
        <v>156725</v>
      </c>
      <c r="AW33" s="469">
        <v>72407.070000000007</v>
      </c>
      <c r="AX33" s="469">
        <v>65898.78</v>
      </c>
      <c r="AY33" s="469">
        <v>15327.48</v>
      </c>
      <c r="AZ33" s="469">
        <v>105398.44</v>
      </c>
      <c r="BA33" s="469">
        <v>42728.1</v>
      </c>
      <c r="BB33" s="469">
        <v>7155.52</v>
      </c>
      <c r="BC33" s="469">
        <v>558128.49</v>
      </c>
      <c r="BD33" s="469">
        <v>22658.37</v>
      </c>
      <c r="BE33" s="469">
        <v>4000000</v>
      </c>
      <c r="BF33" s="469">
        <v>789014.73</v>
      </c>
      <c r="BG33" s="469">
        <v>55539.98</v>
      </c>
      <c r="BH33" s="469">
        <v>143123.82</v>
      </c>
      <c r="BI33" s="469">
        <v>800000</v>
      </c>
      <c r="BJ33" s="469">
        <v>23462.85</v>
      </c>
      <c r="BK33" s="469">
        <v>11652.3</v>
      </c>
      <c r="BL33" s="469">
        <v>158869.66</v>
      </c>
      <c r="BM33" s="469">
        <v>175536.32</v>
      </c>
      <c r="BN33" s="469">
        <v>2000000</v>
      </c>
      <c r="BO33" s="469">
        <v>46558.45</v>
      </c>
      <c r="BP33" s="469">
        <v>84000</v>
      </c>
      <c r="BQ33" s="469">
        <v>167277.32999999999</v>
      </c>
      <c r="BR33" s="469">
        <v>219587.85</v>
      </c>
      <c r="BS33" s="469">
        <v>305634.55</v>
      </c>
      <c r="BT33" s="469">
        <v>2700000</v>
      </c>
      <c r="BU33" s="469">
        <v>39682.269999999997</v>
      </c>
      <c r="BV33" s="469">
        <v>175171.25</v>
      </c>
      <c r="BW33" s="469">
        <v>1545000</v>
      </c>
      <c r="BX33" s="469">
        <v>33928</v>
      </c>
      <c r="BY33" s="469">
        <v>188823.56</v>
      </c>
      <c r="BZ33" s="469">
        <v>425000</v>
      </c>
      <c r="CA33" s="469">
        <v>40270.85</v>
      </c>
      <c r="CB33" s="469">
        <v>276983.15000000002</v>
      </c>
      <c r="CC33" s="469">
        <v>200000</v>
      </c>
      <c r="CD33" s="469">
        <v>249445.8</v>
      </c>
      <c r="CE33" s="469">
        <v>239000</v>
      </c>
      <c r="CF33" s="469">
        <v>505553.34</v>
      </c>
      <c r="CG33" s="469">
        <v>254960.09</v>
      </c>
      <c r="CH33" s="469">
        <v>5316.47</v>
      </c>
      <c r="CI33" s="469">
        <v>65041.65</v>
      </c>
      <c r="CJ33" s="469">
        <v>57769.97</v>
      </c>
      <c r="CK33" s="469">
        <v>3849910.45</v>
      </c>
      <c r="CL33" s="469">
        <v>453000</v>
      </c>
      <c r="CM33" s="469">
        <v>13313.58</v>
      </c>
      <c r="CN33" s="509">
        <v>65618.240000000005</v>
      </c>
      <c r="CO33" s="94">
        <f t="shared" si="3"/>
        <v>36934723.589999996</v>
      </c>
      <c r="CP33" s="190">
        <f t="shared" si="4"/>
        <v>1</v>
      </c>
      <c r="CQ33" s="122"/>
    </row>
    <row r="34" spans="1:95" s="37" customFormat="1">
      <c r="A34" s="280"/>
      <c r="B34" s="280"/>
      <c r="C34" s="607"/>
      <c r="D34" s="280" t="s">
        <v>342</v>
      </c>
      <c r="E34" s="456">
        <v>6853880</v>
      </c>
      <c r="F34" s="469">
        <v>10296710</v>
      </c>
      <c r="G34" s="469">
        <v>8377200</v>
      </c>
      <c r="H34" s="469">
        <v>6146000</v>
      </c>
      <c r="I34" s="469">
        <v>2948200</v>
      </c>
      <c r="J34" s="469">
        <v>4900000</v>
      </c>
      <c r="K34" s="469">
        <v>23960981.969999999</v>
      </c>
      <c r="L34" s="469">
        <v>19639416.859999999</v>
      </c>
      <c r="M34" s="469">
        <v>8128400</v>
      </c>
      <c r="N34" s="469">
        <v>12825000</v>
      </c>
      <c r="O34" s="469">
        <v>14700000</v>
      </c>
      <c r="P34" s="469">
        <v>2667801.16</v>
      </c>
      <c r="Q34" s="469">
        <v>16046549.609999999</v>
      </c>
      <c r="R34" s="469">
        <v>7190727.29</v>
      </c>
      <c r="S34" s="469">
        <v>35815000</v>
      </c>
      <c r="T34" s="469">
        <v>11059821.43</v>
      </c>
      <c r="U34" s="469">
        <v>9250839.7799999993</v>
      </c>
      <c r="V34" s="469">
        <v>7050052.8799999999</v>
      </c>
      <c r="W34" s="469">
        <v>6635274.2199999997</v>
      </c>
      <c r="X34" s="469">
        <v>5200000</v>
      </c>
      <c r="Y34" s="469">
        <v>14000000</v>
      </c>
      <c r="Z34" s="469">
        <v>9950424.9499999993</v>
      </c>
      <c r="AA34" s="469">
        <v>6035000</v>
      </c>
      <c r="AB34" s="469">
        <v>13565096.42</v>
      </c>
      <c r="AC34" s="469">
        <v>3550000</v>
      </c>
      <c r="AD34" s="469">
        <v>9240900</v>
      </c>
      <c r="AE34" s="469">
        <v>3000000</v>
      </c>
      <c r="AF34" s="456">
        <v>15200000</v>
      </c>
      <c r="AG34" s="469">
        <v>4000000</v>
      </c>
      <c r="AH34" s="469">
        <v>5155089.63</v>
      </c>
      <c r="AI34" s="469">
        <v>7070360</v>
      </c>
      <c r="AJ34" s="469">
        <v>17121060.559999999</v>
      </c>
      <c r="AK34" s="469">
        <v>8165276.9000000004</v>
      </c>
      <c r="AL34" s="469">
        <v>2577390</v>
      </c>
      <c r="AM34" s="469">
        <v>50240173.240000002</v>
      </c>
      <c r="AN34" s="469">
        <v>3690000</v>
      </c>
      <c r="AO34" s="469">
        <v>1762086.5</v>
      </c>
      <c r="AP34" s="469">
        <v>24125559.359999999</v>
      </c>
      <c r="AQ34" s="469">
        <v>5898417.1900000004</v>
      </c>
      <c r="AR34" s="469">
        <v>3069437.64</v>
      </c>
      <c r="AS34" s="469">
        <v>1861352</v>
      </c>
      <c r="AT34" s="469">
        <v>25617196.210000001</v>
      </c>
      <c r="AU34" s="469">
        <v>5239697.68</v>
      </c>
      <c r="AV34" s="469">
        <v>4344563</v>
      </c>
      <c r="AW34" s="469">
        <v>7843862.4199999999</v>
      </c>
      <c r="AX34" s="469">
        <v>6366704.8700000001</v>
      </c>
      <c r="AY34" s="469">
        <v>3560700</v>
      </c>
      <c r="AZ34" s="469">
        <v>3769666.72</v>
      </c>
      <c r="BA34" s="469">
        <v>4835564</v>
      </c>
      <c r="BB34" s="469">
        <v>3889403.21</v>
      </c>
      <c r="BC34" s="469">
        <v>14571244.939999999</v>
      </c>
      <c r="BD34" s="469">
        <v>2638000</v>
      </c>
      <c r="BE34" s="469">
        <v>24500000</v>
      </c>
      <c r="BF34" s="469">
        <v>18846867.739999998</v>
      </c>
      <c r="BG34" s="469">
        <v>7939358.1900000004</v>
      </c>
      <c r="BH34" s="469">
        <v>8190000</v>
      </c>
      <c r="BI34" s="469">
        <v>14388000</v>
      </c>
      <c r="BJ34" s="469">
        <v>6660593.0300000003</v>
      </c>
      <c r="BK34" s="469">
        <v>3342868.27</v>
      </c>
      <c r="BL34" s="469">
        <v>9203500</v>
      </c>
      <c r="BM34" s="469">
        <v>1092410</v>
      </c>
      <c r="BN34" s="469">
        <v>9000000</v>
      </c>
      <c r="BO34" s="469">
        <v>7326903.6500000004</v>
      </c>
      <c r="BP34" s="469">
        <v>6798000</v>
      </c>
      <c r="BQ34" s="469">
        <v>5842768.2199999997</v>
      </c>
      <c r="BR34" s="469">
        <v>6726300</v>
      </c>
      <c r="BS34" s="469">
        <v>5342365</v>
      </c>
      <c r="BT34" s="469">
        <v>53569605</v>
      </c>
      <c r="BU34" s="469">
        <v>17675311</v>
      </c>
      <c r="BV34" s="469">
        <v>6207224.8799999999</v>
      </c>
      <c r="BW34" s="469">
        <v>23053875.43</v>
      </c>
      <c r="BX34" s="469">
        <v>3584281.64</v>
      </c>
      <c r="BY34" s="469">
        <v>10363864.300000001</v>
      </c>
      <c r="BZ34" s="469">
        <v>14683500</v>
      </c>
      <c r="CA34" s="469">
        <v>4170733.26</v>
      </c>
      <c r="CB34" s="469">
        <v>8199368.6500000004</v>
      </c>
      <c r="CC34" s="469">
        <v>11196915</v>
      </c>
      <c r="CD34" s="469">
        <v>8499670.0399999991</v>
      </c>
      <c r="CE34" s="469">
        <v>15326394.390000001</v>
      </c>
      <c r="CF34" s="469">
        <v>13064069.42</v>
      </c>
      <c r="CG34" s="469">
        <v>24377540.379999999</v>
      </c>
      <c r="CH34" s="469">
        <v>5607655.5</v>
      </c>
      <c r="CI34" s="469">
        <v>6797146.8099999996</v>
      </c>
      <c r="CJ34" s="469">
        <v>3790621.79</v>
      </c>
      <c r="CK34" s="469">
        <v>22414.73</v>
      </c>
      <c r="CL34" s="469">
        <v>25799771.57</v>
      </c>
      <c r="CM34" s="469">
        <v>4557484.37</v>
      </c>
      <c r="CN34" s="509">
        <v>6639445.1900000004</v>
      </c>
      <c r="CO34" s="94">
        <f t="shared" si="3"/>
        <v>914032910.08999968</v>
      </c>
      <c r="CP34" s="93"/>
      <c r="CQ34" s="93"/>
    </row>
    <row r="35" spans="1:95" s="8" customFormat="1">
      <c r="A35" s="286"/>
      <c r="B35" s="286"/>
      <c r="C35" s="601"/>
      <c r="D35" s="280" t="s">
        <v>476</v>
      </c>
      <c r="E35" s="456">
        <v>3080000</v>
      </c>
      <c r="F35" s="470">
        <v>0</v>
      </c>
      <c r="G35" s="470">
        <v>0</v>
      </c>
      <c r="H35" s="470">
        <v>0</v>
      </c>
      <c r="I35" s="470">
        <v>0</v>
      </c>
      <c r="J35" s="470">
        <v>0</v>
      </c>
      <c r="K35" s="470">
        <v>0</v>
      </c>
      <c r="L35" s="470">
        <v>0</v>
      </c>
      <c r="M35" s="470">
        <v>0</v>
      </c>
      <c r="N35" s="470">
        <v>0</v>
      </c>
      <c r="O35" s="470">
        <v>0</v>
      </c>
      <c r="P35" s="470">
        <v>0</v>
      </c>
      <c r="Q35" s="470">
        <v>0</v>
      </c>
      <c r="R35" s="470">
        <v>0</v>
      </c>
      <c r="S35" s="470">
        <v>0</v>
      </c>
      <c r="T35" s="470">
        <v>0</v>
      </c>
      <c r="U35" s="470">
        <v>0</v>
      </c>
      <c r="V35" s="470">
        <v>0</v>
      </c>
      <c r="W35" s="470">
        <v>0</v>
      </c>
      <c r="X35" s="470">
        <v>0</v>
      </c>
      <c r="Y35" s="469">
        <v>100000</v>
      </c>
      <c r="Z35" s="470">
        <v>0</v>
      </c>
      <c r="AA35" s="470">
        <v>0</v>
      </c>
      <c r="AB35" s="470">
        <v>0</v>
      </c>
      <c r="AC35" s="470">
        <v>0</v>
      </c>
      <c r="AD35" s="470">
        <v>0</v>
      </c>
      <c r="AE35" s="470">
        <v>0</v>
      </c>
      <c r="AF35" s="458">
        <v>0</v>
      </c>
      <c r="AG35" s="470">
        <v>0</v>
      </c>
      <c r="AH35" s="470">
        <v>0</v>
      </c>
      <c r="AI35" s="470">
        <v>0</v>
      </c>
      <c r="AJ35" s="470">
        <v>0</v>
      </c>
      <c r="AK35" s="470">
        <v>0</v>
      </c>
      <c r="AL35" s="470">
        <v>0</v>
      </c>
      <c r="AM35" s="470">
        <v>0</v>
      </c>
      <c r="AN35" s="470">
        <v>0</v>
      </c>
      <c r="AO35" s="470">
        <v>0</v>
      </c>
      <c r="AP35" s="470">
        <v>0</v>
      </c>
      <c r="AQ35" s="470">
        <v>0</v>
      </c>
      <c r="AR35" s="470">
        <v>0</v>
      </c>
      <c r="AS35" s="470">
        <v>0</v>
      </c>
      <c r="AT35" s="469">
        <v>209150</v>
      </c>
      <c r="AU35" s="470">
        <v>0</v>
      </c>
      <c r="AV35" s="470">
        <v>0</v>
      </c>
      <c r="AW35" s="470">
        <v>0</v>
      </c>
      <c r="AX35" s="470">
        <v>0</v>
      </c>
      <c r="AY35" s="470">
        <v>0</v>
      </c>
      <c r="AZ35" s="470">
        <v>0</v>
      </c>
      <c r="BA35" s="470">
        <v>0</v>
      </c>
      <c r="BB35" s="470">
        <v>0</v>
      </c>
      <c r="BC35" s="469">
        <v>2509.09</v>
      </c>
      <c r="BD35" s="470">
        <v>0</v>
      </c>
      <c r="BE35" s="469">
        <v>500000</v>
      </c>
      <c r="BF35" s="470">
        <v>0</v>
      </c>
      <c r="BG35" s="470">
        <v>0</v>
      </c>
      <c r="BH35" s="470">
        <v>0</v>
      </c>
      <c r="BI35" s="470">
        <v>0</v>
      </c>
      <c r="BJ35" s="470">
        <v>0</v>
      </c>
      <c r="BK35" s="470">
        <v>0</v>
      </c>
      <c r="BL35" s="470">
        <v>0</v>
      </c>
      <c r="BM35" s="470">
        <v>0</v>
      </c>
      <c r="BN35" s="469">
        <v>4000000</v>
      </c>
      <c r="BO35" s="470">
        <v>0</v>
      </c>
      <c r="BP35" s="470">
        <v>0</v>
      </c>
      <c r="BQ35" s="470">
        <v>0</v>
      </c>
      <c r="BR35" s="470">
        <v>0</v>
      </c>
      <c r="BS35" s="470">
        <v>0</v>
      </c>
      <c r="BT35" s="469">
        <v>3700000</v>
      </c>
      <c r="BU35" s="470">
        <v>0</v>
      </c>
      <c r="BV35" s="470">
        <v>0</v>
      </c>
      <c r="BW35" s="470">
        <v>0</v>
      </c>
      <c r="BX35" s="467">
        <v>0</v>
      </c>
      <c r="BY35" s="470">
        <v>0</v>
      </c>
      <c r="BZ35" s="470">
        <v>0</v>
      </c>
      <c r="CA35" s="470">
        <v>0</v>
      </c>
      <c r="CB35" s="470">
        <v>0</v>
      </c>
      <c r="CC35" s="470">
        <v>0</v>
      </c>
      <c r="CD35" s="470">
        <v>0</v>
      </c>
      <c r="CE35" s="470">
        <v>0</v>
      </c>
      <c r="CF35" s="470">
        <v>0</v>
      </c>
      <c r="CG35" s="470">
        <v>0</v>
      </c>
      <c r="CH35" s="470">
        <v>0</v>
      </c>
      <c r="CI35" s="470">
        <v>0</v>
      </c>
      <c r="CJ35" s="470">
        <v>0</v>
      </c>
      <c r="CK35" s="469">
        <v>3647499</v>
      </c>
      <c r="CL35" s="470">
        <v>0</v>
      </c>
      <c r="CM35" s="470">
        <v>0</v>
      </c>
      <c r="CN35" s="513">
        <v>0</v>
      </c>
      <c r="CO35" s="94">
        <v>0</v>
      </c>
      <c r="CQ35" s="122"/>
    </row>
    <row r="36" spans="1:95" s="112" customFormat="1">
      <c r="A36" s="287"/>
      <c r="B36" s="287"/>
      <c r="C36" s="609" t="s">
        <v>293</v>
      </c>
      <c r="D36" s="288" t="s">
        <v>294</v>
      </c>
      <c r="E36" s="363">
        <f>SUM(E21:E35)</f>
        <v>1043176258.0699999</v>
      </c>
      <c r="F36" s="288">
        <f t="shared" ref="F36:BQ36" si="5">SUM(F21:F35)</f>
        <v>128897319.14000002</v>
      </c>
      <c r="G36" s="288">
        <f t="shared" si="5"/>
        <v>122453325</v>
      </c>
      <c r="H36" s="288">
        <f t="shared" si="5"/>
        <v>112161845.13999999</v>
      </c>
      <c r="I36" s="288">
        <f t="shared" si="5"/>
        <v>75254863.189999998</v>
      </c>
      <c r="J36" s="288">
        <f t="shared" si="5"/>
        <v>120177700</v>
      </c>
      <c r="K36" s="288">
        <f t="shared" si="5"/>
        <v>165940371.32000002</v>
      </c>
      <c r="L36" s="288">
        <f t="shared" si="5"/>
        <v>264297688.48000002</v>
      </c>
      <c r="M36" s="288">
        <f t="shared" si="5"/>
        <v>120876436</v>
      </c>
      <c r="N36" s="288">
        <f t="shared" si="5"/>
        <v>146688240</v>
      </c>
      <c r="O36" s="288">
        <f t="shared" si="5"/>
        <v>318088486.95999998</v>
      </c>
      <c r="P36" s="288">
        <f t="shared" si="5"/>
        <v>48472057.010000005</v>
      </c>
      <c r="Q36" s="288">
        <f t="shared" si="5"/>
        <v>771512593.95000005</v>
      </c>
      <c r="R36" s="288">
        <f>SUM(R21:R35)</f>
        <v>127540975.63000003</v>
      </c>
      <c r="S36" s="288">
        <f t="shared" si="5"/>
        <v>213281978.22999999</v>
      </c>
      <c r="T36" s="288">
        <f t="shared" si="5"/>
        <v>269991571.73000002</v>
      </c>
      <c r="U36" s="288">
        <f t="shared" si="5"/>
        <v>140216254.80000001</v>
      </c>
      <c r="V36" s="288">
        <f t="shared" si="5"/>
        <v>125688406.50000001</v>
      </c>
      <c r="W36" s="288">
        <f t="shared" si="5"/>
        <v>116660607.72999999</v>
      </c>
      <c r="X36" s="288">
        <f t="shared" si="5"/>
        <v>68669004</v>
      </c>
      <c r="Y36" s="288">
        <f t="shared" si="5"/>
        <v>1337700000</v>
      </c>
      <c r="Z36" s="288">
        <f t="shared" si="5"/>
        <v>100300066.86</v>
      </c>
      <c r="AA36" s="288">
        <f t="shared" si="5"/>
        <v>172363317.03999999</v>
      </c>
      <c r="AB36" s="288">
        <f t="shared" si="5"/>
        <v>127713896.72</v>
      </c>
      <c r="AC36" s="288">
        <f t="shared" si="5"/>
        <v>64388139.600000001</v>
      </c>
      <c r="AD36" s="288">
        <f t="shared" si="5"/>
        <v>90794962.349999994</v>
      </c>
      <c r="AE36" s="288">
        <f t="shared" si="5"/>
        <v>98118875.650000006</v>
      </c>
      <c r="AF36" s="363">
        <f t="shared" si="5"/>
        <v>329900000</v>
      </c>
      <c r="AG36" s="288">
        <f t="shared" si="5"/>
        <v>90480000</v>
      </c>
      <c r="AH36" s="288">
        <f t="shared" si="5"/>
        <v>95131187.139999986</v>
      </c>
      <c r="AI36" s="288">
        <f t="shared" si="5"/>
        <v>129237734.17</v>
      </c>
      <c r="AJ36" s="288">
        <f t="shared" si="5"/>
        <v>208146653.89000002</v>
      </c>
      <c r="AK36" s="288">
        <f t="shared" si="5"/>
        <v>111205807.37</v>
      </c>
      <c r="AL36" s="288">
        <f t="shared" si="5"/>
        <v>72641592</v>
      </c>
      <c r="AM36" s="288">
        <f t="shared" si="5"/>
        <v>2625580859.5999994</v>
      </c>
      <c r="AN36" s="288">
        <f t="shared" si="5"/>
        <v>130699042.32000001</v>
      </c>
      <c r="AO36" s="288">
        <f t="shared" si="5"/>
        <v>84509821.949999988</v>
      </c>
      <c r="AP36" s="288">
        <f t="shared" si="5"/>
        <v>239424810.39000005</v>
      </c>
      <c r="AQ36" s="288">
        <f t="shared" si="5"/>
        <v>210704098.66999999</v>
      </c>
      <c r="AR36" s="288">
        <f t="shared" si="5"/>
        <v>116519651.58</v>
      </c>
      <c r="AS36" s="288">
        <f t="shared" si="5"/>
        <v>55788205.190000013</v>
      </c>
      <c r="AT36" s="288">
        <f t="shared" si="5"/>
        <v>564348295.5</v>
      </c>
      <c r="AU36" s="288">
        <f t="shared" si="5"/>
        <v>122704438.42000002</v>
      </c>
      <c r="AV36" s="288">
        <f t="shared" si="5"/>
        <v>181772108</v>
      </c>
      <c r="AW36" s="288">
        <f t="shared" si="5"/>
        <v>205522109.91999999</v>
      </c>
      <c r="AX36" s="288">
        <f t="shared" si="5"/>
        <v>120467793.25000003</v>
      </c>
      <c r="AY36" s="288">
        <f t="shared" si="5"/>
        <v>75749164.580000013</v>
      </c>
      <c r="AZ36" s="288">
        <f t="shared" si="5"/>
        <v>125404957.59999999</v>
      </c>
      <c r="BA36" s="288">
        <f>SUM(BA21:BA35)</f>
        <v>105587546.93000001</v>
      </c>
      <c r="BB36" s="288">
        <f t="shared" si="5"/>
        <v>94368357.61999999</v>
      </c>
      <c r="BC36" s="288">
        <f t="shared" si="5"/>
        <v>749333900.07000005</v>
      </c>
      <c r="BD36" s="288">
        <f t="shared" si="5"/>
        <v>98107262.720000014</v>
      </c>
      <c r="BE36" s="288">
        <f t="shared" si="5"/>
        <v>1331520000</v>
      </c>
      <c r="BF36" s="288">
        <f>SUM(BF21:BF35)</f>
        <v>318252450.33000004</v>
      </c>
      <c r="BG36" s="288">
        <f t="shared" si="5"/>
        <v>97488020.340000004</v>
      </c>
      <c r="BH36" s="288">
        <f t="shared" si="5"/>
        <v>126599070.83999999</v>
      </c>
      <c r="BI36" s="288">
        <f t="shared" si="5"/>
        <v>736365645.76999998</v>
      </c>
      <c r="BJ36" s="288">
        <f t="shared" si="5"/>
        <v>74758922.839999989</v>
      </c>
      <c r="BK36" s="288">
        <f t="shared" si="5"/>
        <v>67765034.019999996</v>
      </c>
      <c r="BL36" s="288">
        <f t="shared" si="5"/>
        <v>99762745.11999999</v>
      </c>
      <c r="BM36" s="288">
        <f t="shared" si="5"/>
        <v>84528066.919999987</v>
      </c>
      <c r="BN36" s="288">
        <f t="shared" si="5"/>
        <v>864000000</v>
      </c>
      <c r="BO36" s="288">
        <f t="shared" si="5"/>
        <v>195636195.51999998</v>
      </c>
      <c r="BP36" s="288">
        <f t="shared" si="5"/>
        <v>136461098.80000001</v>
      </c>
      <c r="BQ36" s="288">
        <f t="shared" si="5"/>
        <v>223615492.94</v>
      </c>
      <c r="BR36" s="288">
        <f t="shared" ref="BR36:CN36" si="6">SUM(BR21:BR35)</f>
        <v>163499201.23999998</v>
      </c>
      <c r="BS36" s="288">
        <f t="shared" si="6"/>
        <v>111864395.03000002</v>
      </c>
      <c r="BT36" s="288">
        <f>SUM(BT21:BT35)</f>
        <v>3952669452.8000002</v>
      </c>
      <c r="BU36" s="288">
        <f>SUM(BU21:BU35)</f>
        <v>180235503.03999999</v>
      </c>
      <c r="BV36" s="288">
        <f>SUM(BV21:BV35)</f>
        <v>137455304.73000002</v>
      </c>
      <c r="BW36" s="288">
        <f>SUM(BW21:BW35)</f>
        <v>669076149.16999984</v>
      </c>
      <c r="BX36" s="288">
        <f t="shared" si="6"/>
        <v>54020350.770000003</v>
      </c>
      <c r="BY36" s="288">
        <f t="shared" si="6"/>
        <v>149168182.73000002</v>
      </c>
      <c r="BZ36" s="288">
        <f t="shared" si="6"/>
        <v>370315104.19</v>
      </c>
      <c r="CA36" s="288">
        <f t="shared" si="6"/>
        <v>97411349.640000001</v>
      </c>
      <c r="CB36" s="288">
        <f t="shared" si="6"/>
        <v>100241681.70000002</v>
      </c>
      <c r="CC36" s="288">
        <f t="shared" si="6"/>
        <v>136133378</v>
      </c>
      <c r="CD36" s="288">
        <f t="shared" si="6"/>
        <v>169194642.52000001</v>
      </c>
      <c r="CE36" s="288">
        <f t="shared" si="6"/>
        <v>350990902.47000003</v>
      </c>
      <c r="CF36" s="288">
        <f t="shared" si="6"/>
        <v>179285256.81</v>
      </c>
      <c r="CG36" s="288">
        <f t="shared" si="6"/>
        <v>311584188.67999995</v>
      </c>
      <c r="CH36" s="288">
        <f t="shared" si="6"/>
        <v>91799729.370000005</v>
      </c>
      <c r="CI36" s="288">
        <f t="shared" si="6"/>
        <v>87008408.540000036</v>
      </c>
      <c r="CJ36" s="288">
        <f t="shared" si="6"/>
        <v>76239425.900000006</v>
      </c>
      <c r="CK36" s="571">
        <v>0</v>
      </c>
      <c r="CL36" s="288">
        <f t="shared" si="6"/>
        <v>425606614.09999996</v>
      </c>
      <c r="CM36" s="288">
        <f t="shared" si="6"/>
        <v>68982079.189999998</v>
      </c>
      <c r="CN36" s="51">
        <f t="shared" si="6"/>
        <v>65155121.579999991</v>
      </c>
      <c r="CO36" s="94">
        <f>SUM(E36:CN36)</f>
        <v>25739449805.620003</v>
      </c>
      <c r="CQ36" s="124"/>
    </row>
    <row r="37" spans="1:95" s="112" customFormat="1">
      <c r="A37" s="289"/>
      <c r="B37" s="289"/>
      <c r="C37" s="610" t="s">
        <v>295</v>
      </c>
      <c r="D37" s="290" t="s">
        <v>296</v>
      </c>
      <c r="E37" s="364">
        <f>(SUM(E8:E19))-E36</f>
        <v>-55979609.689999938</v>
      </c>
      <c r="F37" s="290">
        <f t="shared" ref="F37:BQ37" si="7">(SUM(F8:F19))-F36</f>
        <v>-384593.69000001252</v>
      </c>
      <c r="G37" s="290">
        <f t="shared" si="7"/>
        <v>1220127.0699999928</v>
      </c>
      <c r="H37" s="290">
        <f t="shared" si="7"/>
        <v>-3098306.3499999791</v>
      </c>
      <c r="I37" s="290">
        <f t="shared" si="7"/>
        <v>109278.53999999166</v>
      </c>
      <c r="J37" s="290">
        <f t="shared" si="7"/>
        <v>9709350</v>
      </c>
      <c r="K37" s="290">
        <f t="shared" si="7"/>
        <v>30454095.280000001</v>
      </c>
      <c r="L37" s="290">
        <f t="shared" si="7"/>
        <v>92879.460000008345</v>
      </c>
      <c r="M37" s="290">
        <f t="shared" si="7"/>
        <v>4000208.099999994</v>
      </c>
      <c r="N37" s="290">
        <f t="shared" si="7"/>
        <v>24283488</v>
      </c>
      <c r="O37" s="290">
        <f t="shared" si="7"/>
        <v>11980829.800000012</v>
      </c>
      <c r="P37" s="290">
        <f>(SUM(P8:P19))-P36</f>
        <v>-4865817.5399999991</v>
      </c>
      <c r="Q37" s="290">
        <f>(SUM(Q8:Q19))-Q36</f>
        <v>809565.95000016689</v>
      </c>
      <c r="R37" s="290">
        <f t="shared" si="7"/>
        <v>3631621.0799999684</v>
      </c>
      <c r="S37" s="290">
        <f t="shared" si="7"/>
        <v>30041510.090000004</v>
      </c>
      <c r="T37" s="290">
        <f t="shared" si="7"/>
        <v>4792753.3000000119</v>
      </c>
      <c r="U37" s="290">
        <f t="shared" si="7"/>
        <v>998126.18999999762</v>
      </c>
      <c r="V37" s="290">
        <f t="shared" si="7"/>
        <v>19996446.920000002</v>
      </c>
      <c r="W37" s="290">
        <f t="shared" si="7"/>
        <v>1242553.4100000113</v>
      </c>
      <c r="X37" s="290">
        <f t="shared" si="7"/>
        <v>1679960.4600000083</v>
      </c>
      <c r="Y37" s="290">
        <f t="shared" si="7"/>
        <v>513300000</v>
      </c>
      <c r="Z37" s="290">
        <f t="shared" si="7"/>
        <v>8364288.7399999946</v>
      </c>
      <c r="AA37" s="290">
        <f t="shared" si="7"/>
        <v>28547943.350000024</v>
      </c>
      <c r="AB37" s="290">
        <f t="shared" si="7"/>
        <v>2876464.8300000131</v>
      </c>
      <c r="AC37" s="290">
        <f t="shared" si="7"/>
        <v>-2822356.950000003</v>
      </c>
      <c r="AD37" s="290">
        <f t="shared" si="7"/>
        <v>3995218.0100000054</v>
      </c>
      <c r="AE37" s="290">
        <f t="shared" si="7"/>
        <v>5330790.3799999952</v>
      </c>
      <c r="AF37" s="364">
        <f t="shared" si="7"/>
        <v>-3346700</v>
      </c>
      <c r="AG37" s="290">
        <f t="shared" si="7"/>
        <v>3765775.8799999952</v>
      </c>
      <c r="AH37" s="290">
        <f t="shared" si="7"/>
        <v>5042050.7900000066</v>
      </c>
      <c r="AI37" s="290">
        <f t="shared" si="7"/>
        <v>-4753155.700000003</v>
      </c>
      <c r="AJ37" s="290">
        <f t="shared" si="7"/>
        <v>-354713.21000000834</v>
      </c>
      <c r="AK37" s="290">
        <f t="shared" si="7"/>
        <v>177599.78000000119</v>
      </c>
      <c r="AL37" s="290">
        <f t="shared" si="7"/>
        <v>-1348973.9600000083</v>
      </c>
      <c r="AM37" s="290">
        <f t="shared" si="7"/>
        <v>263147778.63000059</v>
      </c>
      <c r="AN37" s="290">
        <f t="shared" si="7"/>
        <v>3202033.1000000089</v>
      </c>
      <c r="AO37" s="290">
        <f t="shared" si="7"/>
        <v>5003153.0500000119</v>
      </c>
      <c r="AP37" s="290">
        <f t="shared" si="7"/>
        <v>1099988.219999969</v>
      </c>
      <c r="AQ37" s="290">
        <f t="shared" si="7"/>
        <v>34717.370000034571</v>
      </c>
      <c r="AR37" s="290">
        <f t="shared" si="7"/>
        <v>6021.2800000160933</v>
      </c>
      <c r="AS37" s="290">
        <f t="shared" si="7"/>
        <v>-4238103.4100000113</v>
      </c>
      <c r="AT37" s="290">
        <f t="shared" si="7"/>
        <v>8769106.9700000286</v>
      </c>
      <c r="AU37" s="290">
        <f t="shared" si="7"/>
        <v>3517099.6099999845</v>
      </c>
      <c r="AV37" s="290">
        <f t="shared" si="7"/>
        <v>12229890.179999977</v>
      </c>
      <c r="AW37" s="290">
        <f t="shared" si="7"/>
        <v>135663.05000001192</v>
      </c>
      <c r="AX37" s="290">
        <f t="shared" si="7"/>
        <v>21137378.23999998</v>
      </c>
      <c r="AY37" s="290">
        <f t="shared" si="7"/>
        <v>3034379.3099999875</v>
      </c>
      <c r="AZ37" s="290">
        <f t="shared" si="7"/>
        <v>3157629.5600000024</v>
      </c>
      <c r="BA37" s="290">
        <f t="shared" si="7"/>
        <v>2261577.4699999988</v>
      </c>
      <c r="BB37" s="290">
        <f t="shared" si="7"/>
        <v>2760718.6300000101</v>
      </c>
      <c r="BC37" s="290">
        <f t="shared" si="7"/>
        <v>104700769.93999994</v>
      </c>
      <c r="BD37" s="290">
        <f t="shared" si="7"/>
        <v>1127373.799999997</v>
      </c>
      <c r="BE37" s="290">
        <f t="shared" si="7"/>
        <v>118880000</v>
      </c>
      <c r="BF37" s="290">
        <f>(SUM(BF8:BF19))-BF36</f>
        <v>79974243.949999928</v>
      </c>
      <c r="BG37" s="290">
        <f t="shared" si="7"/>
        <v>493438.04000000656</v>
      </c>
      <c r="BH37" s="290">
        <f t="shared" si="7"/>
        <v>2619519.7600000203</v>
      </c>
      <c r="BI37" s="290">
        <f>(SUM(BI8:BI19))-BI36</f>
        <v>346531139.73000002</v>
      </c>
      <c r="BJ37" s="290">
        <f>(SUM(BJ8:BJ19))-BJ36</f>
        <v>150219.03000000119</v>
      </c>
      <c r="BK37" s="290">
        <f t="shared" si="7"/>
        <v>4944455.650000006</v>
      </c>
      <c r="BL37" s="290">
        <f t="shared" si="7"/>
        <v>103444.78000000119</v>
      </c>
      <c r="BM37" s="290">
        <f t="shared" si="7"/>
        <v>385436.85000000894</v>
      </c>
      <c r="BN37" s="290">
        <f t="shared" si="7"/>
        <v>84500000</v>
      </c>
      <c r="BO37" s="290">
        <f t="shared" si="7"/>
        <v>9948805.9900000095</v>
      </c>
      <c r="BP37" s="290">
        <f t="shared" si="7"/>
        <v>1020386.0699999928</v>
      </c>
      <c r="BQ37" s="290">
        <f t="shared" si="7"/>
        <v>7119271.7100000083</v>
      </c>
      <c r="BR37" s="290">
        <f t="shared" ref="BR37:CM37" si="8">(SUM(BR8:BR19))-BR36</f>
        <v>3181825.4500000179</v>
      </c>
      <c r="BS37" s="290">
        <f t="shared" si="8"/>
        <v>-6163969.0900000185</v>
      </c>
      <c r="BT37" s="290">
        <f>(SUM(BT8:BT19))-BT36</f>
        <v>273686403.07999992</v>
      </c>
      <c r="BU37" s="290">
        <f t="shared" si="8"/>
        <v>242430.37999999523</v>
      </c>
      <c r="BV37" s="290">
        <f t="shared" si="8"/>
        <v>22677625.359999985</v>
      </c>
      <c r="BW37" s="290">
        <f t="shared" si="8"/>
        <v>4402078.9500001669</v>
      </c>
      <c r="BX37" s="290">
        <f t="shared" si="8"/>
        <v>25229.359999991953</v>
      </c>
      <c r="BY37" s="290">
        <f>(SUM(BY8:BY19))-BY36</f>
        <v>630664.8599999845</v>
      </c>
      <c r="BZ37" s="290">
        <f>(SUM(BZ8:BZ19))-BZ36</f>
        <v>2340984.0399999619</v>
      </c>
      <c r="CA37" s="290">
        <f>(SUM(CA8:CA19))-CA36</f>
        <v>26879.640000015497</v>
      </c>
      <c r="CB37" s="290">
        <f t="shared" si="8"/>
        <v>1308794.119999975</v>
      </c>
      <c r="CC37" s="290">
        <f t="shared" si="8"/>
        <v>501001</v>
      </c>
      <c r="CD37" s="290">
        <f t="shared" si="8"/>
        <v>2099949.0600000024</v>
      </c>
      <c r="CE37" s="290">
        <f t="shared" si="8"/>
        <v>4762662.1399999857</v>
      </c>
      <c r="CF37" s="290">
        <f t="shared" si="8"/>
        <v>3044033.8999999762</v>
      </c>
      <c r="CG37" s="290">
        <f t="shared" si="8"/>
        <v>13632628.890000105</v>
      </c>
      <c r="CH37" s="290">
        <f t="shared" si="8"/>
        <v>13081771.140000001</v>
      </c>
      <c r="CI37" s="290">
        <f t="shared" si="8"/>
        <v>1310921.8299999684</v>
      </c>
      <c r="CJ37" s="290">
        <f t="shared" si="8"/>
        <v>29279.029999986291</v>
      </c>
      <c r="CK37" s="290">
        <f t="shared" si="8"/>
        <v>84122964.180000007</v>
      </c>
      <c r="CL37" s="290">
        <f t="shared" si="8"/>
        <v>36695.379999995232</v>
      </c>
      <c r="CM37" s="290">
        <f t="shared" si="8"/>
        <v>3415583.700000003</v>
      </c>
      <c r="CN37" s="52">
        <f>(SUM(CN8:CN19))-CN36</f>
        <v>93016.009999997914</v>
      </c>
      <c r="CO37" s="94">
        <f>SUM(E37:CN37)</f>
        <v>2155735687.2900004</v>
      </c>
      <c r="CQ37" s="124"/>
    </row>
    <row r="38" spans="1:95" s="113" customFormat="1" ht="22.2" customHeight="1">
      <c r="A38" s="291"/>
      <c r="B38" s="291"/>
      <c r="C38" s="611" t="s">
        <v>297</v>
      </c>
      <c r="D38" s="292" t="s">
        <v>298</v>
      </c>
      <c r="E38" s="363">
        <f>((SUM(E8:E17)-((SUM(E21:E31)+E33+E34))))</f>
        <v>3467741.9300000668</v>
      </c>
      <c r="F38" s="288">
        <f t="shared" ref="F38:BP38" si="9">((SUM(F8:F17)-((SUM(F21:F31)+F33+F34))))</f>
        <v>2915059.5899999887</v>
      </c>
      <c r="G38" s="288">
        <f t="shared" si="9"/>
        <v>2806075</v>
      </c>
      <c r="H38" s="288">
        <f t="shared" si="9"/>
        <v>1829223.5300000161</v>
      </c>
      <c r="I38" s="288">
        <f t="shared" si="9"/>
        <v>4391678.5399999917</v>
      </c>
      <c r="J38" s="288">
        <f t="shared" si="9"/>
        <v>11499850</v>
      </c>
      <c r="K38" s="288">
        <f t="shared" si="9"/>
        <v>30075505.590000004</v>
      </c>
      <c r="L38" s="288">
        <f t="shared" si="9"/>
        <v>7693259.4800000489</v>
      </c>
      <c r="M38" s="288">
        <f t="shared" si="9"/>
        <v>7043969</v>
      </c>
      <c r="N38" s="288">
        <f t="shared" si="9"/>
        <v>31538488</v>
      </c>
      <c r="O38" s="288">
        <f t="shared" si="9"/>
        <v>28793648.930000007</v>
      </c>
      <c r="P38" s="288">
        <f t="shared" si="9"/>
        <v>101908.59000000358</v>
      </c>
      <c r="Q38" s="288">
        <f t="shared" si="9"/>
        <v>39771536.410000086</v>
      </c>
      <c r="R38" s="288">
        <f>((SUM(R8:R17)-((SUM(R21:R31)+R33+R34))))</f>
        <v>8264228.1999999732</v>
      </c>
      <c r="S38" s="288">
        <f t="shared" si="9"/>
        <v>29444058.50999999</v>
      </c>
      <c r="T38" s="288">
        <f t="shared" si="9"/>
        <v>18771947.400000006</v>
      </c>
      <c r="U38" s="288">
        <f t="shared" si="9"/>
        <v>6489441.4399999976</v>
      </c>
      <c r="V38" s="288">
        <f t="shared" si="9"/>
        <v>25036427.269999996</v>
      </c>
      <c r="W38" s="288">
        <f t="shared" si="9"/>
        <v>3837511.9300000072</v>
      </c>
      <c r="X38" s="288">
        <f t="shared" si="9"/>
        <v>4367500.4600000083</v>
      </c>
      <c r="Y38" s="288">
        <f t="shared" si="9"/>
        <v>573400000</v>
      </c>
      <c r="Z38" s="288">
        <f t="shared" si="9"/>
        <v>14089249.280000001</v>
      </c>
      <c r="AA38" s="288">
        <f t="shared" si="9"/>
        <v>37639615.210000008</v>
      </c>
      <c r="AB38" s="288">
        <f t="shared" si="9"/>
        <v>9199576.6200000048</v>
      </c>
      <c r="AC38" s="288">
        <f t="shared" si="9"/>
        <v>140893.51999999583</v>
      </c>
      <c r="AD38" s="288">
        <f t="shared" si="9"/>
        <v>6870118.0100000054</v>
      </c>
      <c r="AE38" s="288">
        <f t="shared" si="9"/>
        <v>8550000</v>
      </c>
      <c r="AF38" s="363">
        <f t="shared" si="9"/>
        <v>6500000</v>
      </c>
      <c r="AG38" s="288">
        <f t="shared" si="9"/>
        <v>4280000</v>
      </c>
      <c r="AH38" s="288">
        <f t="shared" si="9"/>
        <v>7795779.6599999964</v>
      </c>
      <c r="AI38" s="288">
        <f t="shared" si="9"/>
        <v>1000023.5399999917</v>
      </c>
      <c r="AJ38" s="288">
        <f t="shared" si="9"/>
        <v>8005731.2800000012</v>
      </c>
      <c r="AK38" s="288">
        <f t="shared" si="9"/>
        <v>4748811.8599999994</v>
      </c>
      <c r="AL38" s="288">
        <f t="shared" si="9"/>
        <v>5460526.0399999917</v>
      </c>
      <c r="AM38" s="288">
        <f t="shared" si="9"/>
        <v>368027534.28000069</v>
      </c>
      <c r="AN38" s="288">
        <f t="shared" si="9"/>
        <v>5979295.1800000072</v>
      </c>
      <c r="AO38" s="288">
        <f t="shared" si="9"/>
        <v>6481160.4300000072</v>
      </c>
      <c r="AP38" s="288">
        <f t="shared" si="9"/>
        <v>4785097.8399999738</v>
      </c>
      <c r="AQ38" s="288">
        <f t="shared" si="9"/>
        <v>11317587.580000013</v>
      </c>
      <c r="AR38" s="288">
        <f t="shared" si="9"/>
        <v>1509891.0700000226</v>
      </c>
      <c r="AS38" s="288">
        <f t="shared" si="9"/>
        <v>91678.329999983311</v>
      </c>
      <c r="AT38" s="288">
        <f t="shared" si="9"/>
        <v>41463787.070000052</v>
      </c>
      <c r="AU38" s="288">
        <f t="shared" si="9"/>
        <v>9088242.4799999893</v>
      </c>
      <c r="AV38" s="288">
        <f t="shared" si="9"/>
        <v>21455402.179999977</v>
      </c>
      <c r="AW38" s="288">
        <f t="shared" si="9"/>
        <v>9117823.6200000048</v>
      </c>
      <c r="AX38" s="288">
        <f t="shared" si="9"/>
        <v>13049999.999999985</v>
      </c>
      <c r="AY38" s="288">
        <f t="shared" si="9"/>
        <v>632.83999998867512</v>
      </c>
      <c r="AZ38" s="288">
        <f t="shared" si="9"/>
        <v>7975819.3700000048</v>
      </c>
      <c r="BA38" s="288">
        <f>((SUM(BA8:BA17)-((SUM(BA21:BA31)+BA33+BA34))))</f>
        <v>3339056.5100000054</v>
      </c>
      <c r="BB38" s="288">
        <f t="shared" si="9"/>
        <v>7116268.4300000072</v>
      </c>
      <c r="BC38" s="288">
        <f t="shared" si="9"/>
        <v>100774613.18000007</v>
      </c>
      <c r="BD38" s="288">
        <f t="shared" si="9"/>
        <v>6511389.1700000018</v>
      </c>
      <c r="BE38" s="288">
        <f t="shared" si="9"/>
        <v>171580000</v>
      </c>
      <c r="BF38" s="288">
        <f>((SUM(BF8:BF17)-((SUM(BF21:BF31)+BF33+BF34))))</f>
        <v>22977484.23999995</v>
      </c>
      <c r="BG38" s="288">
        <f t="shared" si="9"/>
        <v>2942711.6800000072</v>
      </c>
      <c r="BH38" s="288">
        <f t="shared" si="9"/>
        <v>17846333.840000018</v>
      </c>
      <c r="BI38" s="288">
        <f t="shared" si="9"/>
        <v>62435474.230000019</v>
      </c>
      <c r="BJ38" s="288">
        <f t="shared" si="9"/>
        <v>1204809.9100000113</v>
      </c>
      <c r="BK38" s="288">
        <f t="shared" si="9"/>
        <v>6570124.9400000051</v>
      </c>
      <c r="BL38" s="288">
        <f t="shared" si="9"/>
        <v>2470681.2700000107</v>
      </c>
      <c r="BM38" s="288">
        <f t="shared" si="9"/>
        <v>2337479.8200000077</v>
      </c>
      <c r="BN38" s="288">
        <f t="shared" si="9"/>
        <v>86500000</v>
      </c>
      <c r="BO38" s="288">
        <f t="shared" si="9"/>
        <v>17894907.400000006</v>
      </c>
      <c r="BP38" s="288">
        <f t="shared" si="9"/>
        <v>4941382.0700000077</v>
      </c>
      <c r="BQ38" s="288">
        <f t="shared" ref="BQ38:BS38" si="10">((SUM(BQ8:BQ17)-((SUM(BQ21:BQ31)+BQ33+BQ34))))</f>
        <v>17844962.129999995</v>
      </c>
      <c r="BR38" s="288">
        <f t="shared" si="10"/>
        <v>8488057.8500000238</v>
      </c>
      <c r="BS38" s="288">
        <f t="shared" si="10"/>
        <v>633948.90999998152</v>
      </c>
      <c r="BT38" s="288">
        <f>((SUM(BT8:BT17)-((SUM(BT21:BT31)+BT33+BT34))))</f>
        <v>438329306.88000011</v>
      </c>
      <c r="BU38" s="288">
        <f t="shared" ref="BU38:CN38" si="11">((SUM(BU8:BU17)-((SUM(BU21:BU31)+BU33+BU34))))</f>
        <v>5854826.0199999809</v>
      </c>
      <c r="BV38" s="288">
        <f t="shared" si="11"/>
        <v>25816174.069999993</v>
      </c>
      <c r="BW38" s="288">
        <f t="shared" si="11"/>
        <v>65129076.590000153</v>
      </c>
      <c r="BX38" s="288">
        <f t="shared" si="11"/>
        <v>3938530.9099999964</v>
      </c>
      <c r="BY38" s="288">
        <f>((SUM(BY8:BY17)-((SUM(BY21:BY31)+BY33+BY34))))</f>
        <v>6721155.9300000072</v>
      </c>
      <c r="BZ38" s="288">
        <f t="shared" si="11"/>
        <v>24433879.979999959</v>
      </c>
      <c r="CA38" s="288">
        <f t="shared" si="11"/>
        <v>4847516.2600000203</v>
      </c>
      <c r="CB38" s="288">
        <f t="shared" si="11"/>
        <v>1177577.119999975</v>
      </c>
      <c r="CC38" s="288">
        <f t="shared" si="11"/>
        <v>7408705</v>
      </c>
      <c r="CD38" s="288">
        <f t="shared" si="11"/>
        <v>6248517.3000000119</v>
      </c>
      <c r="CE38" s="288">
        <f t="shared" si="11"/>
        <v>19123544.889999986</v>
      </c>
      <c r="CF38" s="288">
        <f t="shared" si="11"/>
        <v>6627240.5999999642</v>
      </c>
      <c r="CG38" s="288">
        <f t="shared" si="11"/>
        <v>26132460.410000026</v>
      </c>
      <c r="CH38" s="288">
        <f t="shared" si="11"/>
        <v>2134827.3400000036</v>
      </c>
      <c r="CI38" s="288">
        <f>((SUM(CI8:CI17)-((SUM(CI21:CI31)+CI33+CI34))))</f>
        <v>28930.439999967813</v>
      </c>
      <c r="CJ38" s="288">
        <f t="shared" si="11"/>
        <v>2889790.2099999934</v>
      </c>
      <c r="CK38" s="288">
        <f t="shared" si="11"/>
        <v>7380888.299999997</v>
      </c>
      <c r="CL38" s="288">
        <f t="shared" si="11"/>
        <v>26078675.709999979</v>
      </c>
      <c r="CM38" s="288">
        <f t="shared" si="11"/>
        <v>7880590.7800000086</v>
      </c>
      <c r="CN38" s="51">
        <f t="shared" si="11"/>
        <v>5341914.2299999967</v>
      </c>
      <c r="CO38" s="94">
        <f>SUM(E38:CN38)</f>
        <v>2694097151.6400018</v>
      </c>
      <c r="CQ38" s="125"/>
    </row>
    <row r="39" spans="1:95" s="113" customFormat="1">
      <c r="A39" s="291"/>
      <c r="B39" s="291"/>
      <c r="C39" s="612" t="s">
        <v>299</v>
      </c>
      <c r="D39" s="293" t="s">
        <v>300</v>
      </c>
      <c r="E39" s="365" t="str">
        <f>IF(E38&gt;0,"เกินดุล",IF(E38=0,"สมดุล","ขาดดุล"))</f>
        <v>เกินดุล</v>
      </c>
      <c r="F39" s="294" t="str">
        <f t="shared" ref="F39:BQ39" si="12">IF(F38&gt;0,"เกินดุล",IF(F38=0,"สมดุล","ขาดดุล"))</f>
        <v>เกินดุล</v>
      </c>
      <c r="G39" s="294" t="str">
        <f t="shared" si="12"/>
        <v>เกินดุล</v>
      </c>
      <c r="H39" s="294" t="str">
        <f t="shared" si="12"/>
        <v>เกินดุล</v>
      </c>
      <c r="I39" s="294" t="str">
        <f t="shared" si="12"/>
        <v>เกินดุล</v>
      </c>
      <c r="J39" s="294" t="str">
        <f t="shared" si="12"/>
        <v>เกินดุล</v>
      </c>
      <c r="K39" s="294" t="str">
        <f t="shared" si="12"/>
        <v>เกินดุล</v>
      </c>
      <c r="L39" s="294" t="str">
        <f t="shared" si="12"/>
        <v>เกินดุล</v>
      </c>
      <c r="M39" s="294" t="str">
        <f t="shared" si="12"/>
        <v>เกินดุล</v>
      </c>
      <c r="N39" s="294" t="str">
        <f t="shared" si="12"/>
        <v>เกินดุล</v>
      </c>
      <c r="O39" s="294" t="str">
        <f t="shared" si="12"/>
        <v>เกินดุล</v>
      </c>
      <c r="P39" s="294" t="str">
        <f t="shared" si="12"/>
        <v>เกินดุล</v>
      </c>
      <c r="Q39" s="294" t="str">
        <f t="shared" si="12"/>
        <v>เกินดุล</v>
      </c>
      <c r="R39" s="294" t="str">
        <f t="shared" si="12"/>
        <v>เกินดุล</v>
      </c>
      <c r="S39" s="294" t="str">
        <f t="shared" si="12"/>
        <v>เกินดุล</v>
      </c>
      <c r="T39" s="294" t="str">
        <f t="shared" si="12"/>
        <v>เกินดุล</v>
      </c>
      <c r="U39" s="294" t="str">
        <f>IF(U38&gt;0,"เกินดุล",IF(U38=0,"สมดุล","ขาดดุล"))</f>
        <v>เกินดุล</v>
      </c>
      <c r="V39" s="294" t="str">
        <f t="shared" si="12"/>
        <v>เกินดุล</v>
      </c>
      <c r="W39" s="294" t="str">
        <f t="shared" si="12"/>
        <v>เกินดุล</v>
      </c>
      <c r="X39" s="294" t="str">
        <f t="shared" si="12"/>
        <v>เกินดุล</v>
      </c>
      <c r="Y39" s="294" t="str">
        <f t="shared" si="12"/>
        <v>เกินดุล</v>
      </c>
      <c r="Z39" s="294" t="str">
        <f t="shared" si="12"/>
        <v>เกินดุล</v>
      </c>
      <c r="AA39" s="294" t="str">
        <f t="shared" si="12"/>
        <v>เกินดุล</v>
      </c>
      <c r="AB39" s="294" t="str">
        <f t="shared" si="12"/>
        <v>เกินดุล</v>
      </c>
      <c r="AC39" s="294" t="str">
        <f t="shared" si="12"/>
        <v>เกินดุล</v>
      </c>
      <c r="AD39" s="294" t="str">
        <f t="shared" si="12"/>
        <v>เกินดุล</v>
      </c>
      <c r="AE39" s="294" t="str">
        <f t="shared" si="12"/>
        <v>เกินดุล</v>
      </c>
      <c r="AF39" s="365" t="str">
        <f t="shared" si="12"/>
        <v>เกินดุล</v>
      </c>
      <c r="AG39" s="294" t="str">
        <f t="shared" si="12"/>
        <v>เกินดุล</v>
      </c>
      <c r="AH39" s="294" t="str">
        <f t="shared" si="12"/>
        <v>เกินดุล</v>
      </c>
      <c r="AI39" s="294" t="str">
        <f t="shared" si="12"/>
        <v>เกินดุล</v>
      </c>
      <c r="AJ39" s="294" t="str">
        <f t="shared" si="12"/>
        <v>เกินดุล</v>
      </c>
      <c r="AK39" s="294" t="str">
        <f t="shared" si="12"/>
        <v>เกินดุล</v>
      </c>
      <c r="AL39" s="294" t="str">
        <f t="shared" si="12"/>
        <v>เกินดุล</v>
      </c>
      <c r="AM39" s="294" t="str">
        <f t="shared" si="12"/>
        <v>เกินดุล</v>
      </c>
      <c r="AN39" s="294" t="str">
        <f t="shared" si="12"/>
        <v>เกินดุล</v>
      </c>
      <c r="AO39" s="294" t="str">
        <f t="shared" si="12"/>
        <v>เกินดุล</v>
      </c>
      <c r="AP39" s="294" t="str">
        <f t="shared" si="12"/>
        <v>เกินดุล</v>
      </c>
      <c r="AQ39" s="294" t="str">
        <f t="shared" si="12"/>
        <v>เกินดุล</v>
      </c>
      <c r="AR39" s="294" t="str">
        <f t="shared" si="12"/>
        <v>เกินดุล</v>
      </c>
      <c r="AS39" s="294" t="str">
        <f t="shared" si="12"/>
        <v>เกินดุล</v>
      </c>
      <c r="AT39" s="294" t="str">
        <f t="shared" si="12"/>
        <v>เกินดุล</v>
      </c>
      <c r="AU39" s="294" t="str">
        <f t="shared" si="12"/>
        <v>เกินดุล</v>
      </c>
      <c r="AV39" s="294" t="str">
        <f t="shared" si="12"/>
        <v>เกินดุล</v>
      </c>
      <c r="AW39" s="294" t="str">
        <f t="shared" si="12"/>
        <v>เกินดุล</v>
      </c>
      <c r="AX39" s="294" t="str">
        <f t="shared" si="12"/>
        <v>เกินดุล</v>
      </c>
      <c r="AY39" s="294" t="str">
        <f t="shared" si="12"/>
        <v>เกินดุล</v>
      </c>
      <c r="AZ39" s="294" t="str">
        <f t="shared" si="12"/>
        <v>เกินดุล</v>
      </c>
      <c r="BA39" s="294" t="str">
        <f t="shared" si="12"/>
        <v>เกินดุล</v>
      </c>
      <c r="BB39" s="294" t="str">
        <f t="shared" si="12"/>
        <v>เกินดุล</v>
      </c>
      <c r="BC39" s="294" t="str">
        <f t="shared" si="12"/>
        <v>เกินดุล</v>
      </c>
      <c r="BD39" s="294" t="str">
        <f t="shared" si="12"/>
        <v>เกินดุล</v>
      </c>
      <c r="BE39" s="294" t="str">
        <f t="shared" si="12"/>
        <v>เกินดุล</v>
      </c>
      <c r="BF39" s="294" t="str">
        <f t="shared" si="12"/>
        <v>เกินดุล</v>
      </c>
      <c r="BG39" s="294" t="str">
        <f t="shared" si="12"/>
        <v>เกินดุล</v>
      </c>
      <c r="BH39" s="294" t="str">
        <f t="shared" si="12"/>
        <v>เกินดุล</v>
      </c>
      <c r="BI39" s="294" t="str">
        <f t="shared" si="12"/>
        <v>เกินดุล</v>
      </c>
      <c r="BJ39" s="294" t="str">
        <f t="shared" si="12"/>
        <v>เกินดุล</v>
      </c>
      <c r="BK39" s="294" t="str">
        <f t="shared" si="12"/>
        <v>เกินดุล</v>
      </c>
      <c r="BL39" s="294" t="str">
        <f t="shared" si="12"/>
        <v>เกินดุล</v>
      </c>
      <c r="BM39" s="294" t="str">
        <f t="shared" si="12"/>
        <v>เกินดุล</v>
      </c>
      <c r="BN39" s="294" t="str">
        <f t="shared" si="12"/>
        <v>เกินดุล</v>
      </c>
      <c r="BO39" s="294" t="str">
        <f t="shared" si="12"/>
        <v>เกินดุล</v>
      </c>
      <c r="BP39" s="294" t="str">
        <f t="shared" si="12"/>
        <v>เกินดุล</v>
      </c>
      <c r="BQ39" s="294" t="str">
        <f t="shared" si="12"/>
        <v>เกินดุล</v>
      </c>
      <c r="BR39" s="294" t="str">
        <f t="shared" ref="BR39:CN39" si="13">IF(BR38&gt;0,"เกินดุล",IF(BR38=0,"สมดุล","ขาดดุล"))</f>
        <v>เกินดุล</v>
      </c>
      <c r="BS39" s="294" t="str">
        <f t="shared" si="13"/>
        <v>เกินดุล</v>
      </c>
      <c r="BT39" s="294" t="str">
        <f>IF(BT38&gt;0,"เกินดุล",IF(BT38=0,"สมดุล","ขาดดุล"))</f>
        <v>เกินดุล</v>
      </c>
      <c r="BU39" s="294" t="str">
        <f t="shared" si="13"/>
        <v>เกินดุล</v>
      </c>
      <c r="BV39" s="294" t="str">
        <f t="shared" si="13"/>
        <v>เกินดุล</v>
      </c>
      <c r="BW39" s="294" t="str">
        <f t="shared" si="13"/>
        <v>เกินดุล</v>
      </c>
      <c r="BX39" s="294" t="str">
        <f t="shared" si="13"/>
        <v>เกินดุล</v>
      </c>
      <c r="BY39" s="294" t="str">
        <f t="shared" si="13"/>
        <v>เกินดุล</v>
      </c>
      <c r="BZ39" s="294" t="str">
        <f t="shared" si="13"/>
        <v>เกินดุล</v>
      </c>
      <c r="CA39" s="294" t="str">
        <f t="shared" si="13"/>
        <v>เกินดุล</v>
      </c>
      <c r="CB39" s="294" t="str">
        <f t="shared" si="13"/>
        <v>เกินดุล</v>
      </c>
      <c r="CC39" s="294" t="str">
        <f t="shared" si="13"/>
        <v>เกินดุล</v>
      </c>
      <c r="CD39" s="294" t="str">
        <f t="shared" si="13"/>
        <v>เกินดุล</v>
      </c>
      <c r="CE39" s="294" t="str">
        <f t="shared" si="13"/>
        <v>เกินดุล</v>
      </c>
      <c r="CF39" s="294" t="str">
        <f t="shared" si="13"/>
        <v>เกินดุล</v>
      </c>
      <c r="CG39" s="294" t="str">
        <f t="shared" si="13"/>
        <v>เกินดุล</v>
      </c>
      <c r="CH39" s="294" t="str">
        <f t="shared" si="13"/>
        <v>เกินดุล</v>
      </c>
      <c r="CI39" s="294" t="str">
        <f t="shared" si="13"/>
        <v>เกินดุล</v>
      </c>
      <c r="CJ39" s="294" t="str">
        <f t="shared" si="13"/>
        <v>เกินดุล</v>
      </c>
      <c r="CK39" s="294" t="str">
        <f t="shared" si="13"/>
        <v>เกินดุล</v>
      </c>
      <c r="CL39" s="294" t="str">
        <f t="shared" si="13"/>
        <v>เกินดุล</v>
      </c>
      <c r="CM39" s="294" t="str">
        <f t="shared" si="13"/>
        <v>เกินดุล</v>
      </c>
      <c r="CN39" s="53" t="str">
        <f t="shared" si="13"/>
        <v>เกินดุล</v>
      </c>
      <c r="CO39" s="94">
        <f t="shared" si="0"/>
        <v>0</v>
      </c>
      <c r="CQ39" s="125"/>
    </row>
    <row r="40" spans="1:95" s="113" customFormat="1">
      <c r="A40" s="291"/>
      <c r="B40" s="291"/>
      <c r="C40" s="611" t="s">
        <v>301</v>
      </c>
      <c r="D40" s="292" t="s">
        <v>302</v>
      </c>
      <c r="E40" s="363">
        <f>IF(E38&lt;=0,0,ROUNDUP((E38*20%),2))</f>
        <v>693548.39</v>
      </c>
      <c r="F40" s="288">
        <f t="shared" ref="F40:BQ40" si="14">IF(F38&lt;=0,0,ROUNDUP((F38*20%),2))</f>
        <v>583011.92000000004</v>
      </c>
      <c r="G40" s="288">
        <f t="shared" si="14"/>
        <v>561215</v>
      </c>
      <c r="H40" s="288">
        <f t="shared" si="14"/>
        <v>365844.71</v>
      </c>
      <c r="I40" s="288">
        <f t="shared" si="14"/>
        <v>878335.71</v>
      </c>
      <c r="J40" s="288">
        <f t="shared" si="14"/>
        <v>2299970</v>
      </c>
      <c r="K40" s="288">
        <f t="shared" si="14"/>
        <v>6015101.1200000001</v>
      </c>
      <c r="L40" s="288">
        <f t="shared" si="14"/>
        <v>1538651.9</v>
      </c>
      <c r="M40" s="288">
        <f t="shared" si="14"/>
        <v>1408793.8</v>
      </c>
      <c r="N40" s="288">
        <f t="shared" si="14"/>
        <v>6307697.5999999996</v>
      </c>
      <c r="O40" s="288">
        <f t="shared" si="14"/>
        <v>5758729.79</v>
      </c>
      <c r="P40" s="288">
        <f t="shared" si="14"/>
        <v>20381.719999999998</v>
      </c>
      <c r="Q40" s="288">
        <f t="shared" si="14"/>
        <v>7954307.29</v>
      </c>
      <c r="R40" s="288">
        <f t="shared" si="14"/>
        <v>1652845.64</v>
      </c>
      <c r="S40" s="288">
        <f t="shared" si="14"/>
        <v>5888811.71</v>
      </c>
      <c r="T40" s="288">
        <f t="shared" si="14"/>
        <v>3754389.48</v>
      </c>
      <c r="U40" s="288">
        <f t="shared" si="14"/>
        <v>1297888.29</v>
      </c>
      <c r="V40" s="288">
        <f t="shared" si="14"/>
        <v>5007285.46</v>
      </c>
      <c r="W40" s="288">
        <f t="shared" si="14"/>
        <v>767502.39</v>
      </c>
      <c r="X40" s="288">
        <f t="shared" si="14"/>
        <v>873500.1</v>
      </c>
      <c r="Y40" s="288">
        <f t="shared" si="14"/>
        <v>114680000</v>
      </c>
      <c r="Z40" s="288">
        <f t="shared" si="14"/>
        <v>2817849.86</v>
      </c>
      <c r="AA40" s="288">
        <f t="shared" si="14"/>
        <v>7527923.0499999998</v>
      </c>
      <c r="AB40" s="288">
        <f t="shared" si="14"/>
        <v>1839915.33</v>
      </c>
      <c r="AC40" s="288">
        <f t="shared" si="14"/>
        <v>28178.71</v>
      </c>
      <c r="AD40" s="288">
        <f t="shared" si="14"/>
        <v>1374023.61</v>
      </c>
      <c r="AE40" s="288">
        <f t="shared" si="14"/>
        <v>1710000</v>
      </c>
      <c r="AF40" s="363">
        <f t="shared" si="14"/>
        <v>1300000</v>
      </c>
      <c r="AG40" s="288">
        <f t="shared" si="14"/>
        <v>856000</v>
      </c>
      <c r="AH40" s="288">
        <f t="shared" si="14"/>
        <v>1559155.94</v>
      </c>
      <c r="AI40" s="288">
        <f t="shared" si="14"/>
        <v>200004.71000000002</v>
      </c>
      <c r="AJ40" s="288">
        <f t="shared" si="14"/>
        <v>1601146.26</v>
      </c>
      <c r="AK40" s="288">
        <f>IF(AK38&lt;=0,0,ROUNDUP((AK38*20%),2))</f>
        <v>949762.38</v>
      </c>
      <c r="AL40" s="288">
        <f t="shared" si="14"/>
        <v>1092105.21</v>
      </c>
      <c r="AM40" s="288">
        <f t="shared" si="14"/>
        <v>73605506.859999999</v>
      </c>
      <c r="AN40" s="288">
        <f t="shared" si="14"/>
        <v>1195859.04</v>
      </c>
      <c r="AO40" s="288">
        <f t="shared" si="14"/>
        <v>1296232.0900000001</v>
      </c>
      <c r="AP40" s="288">
        <f t="shared" si="14"/>
        <v>957019.57000000007</v>
      </c>
      <c r="AQ40" s="288">
        <f t="shared" si="14"/>
        <v>2263517.5199999996</v>
      </c>
      <c r="AR40" s="288">
        <f t="shared" si="14"/>
        <v>301978.22000000003</v>
      </c>
      <c r="AS40" s="288">
        <f t="shared" si="14"/>
        <v>18335.669999999998</v>
      </c>
      <c r="AT40" s="288">
        <f t="shared" si="14"/>
        <v>8292757.4199999999</v>
      </c>
      <c r="AU40" s="288">
        <f t="shared" si="14"/>
        <v>1817648.5</v>
      </c>
      <c r="AV40" s="288">
        <f t="shared" si="14"/>
        <v>4291080.4399999995</v>
      </c>
      <c r="AW40" s="288">
        <f t="shared" si="14"/>
        <v>1823564.73</v>
      </c>
      <c r="AX40" s="288">
        <f t="shared" si="14"/>
        <v>2610000</v>
      </c>
      <c r="AY40" s="288">
        <f t="shared" si="14"/>
        <v>126.57000000000001</v>
      </c>
      <c r="AZ40" s="288">
        <f t="shared" si="14"/>
        <v>1595163.8800000001</v>
      </c>
      <c r="BA40" s="288">
        <f t="shared" si="14"/>
        <v>667811.31000000006</v>
      </c>
      <c r="BB40" s="288">
        <f t="shared" si="14"/>
        <v>1423253.69</v>
      </c>
      <c r="BC40" s="288">
        <f t="shared" si="14"/>
        <v>20154922.640000001</v>
      </c>
      <c r="BD40" s="288">
        <f t="shared" si="14"/>
        <v>1302277.8400000001</v>
      </c>
      <c r="BE40" s="288">
        <f t="shared" si="14"/>
        <v>34316000</v>
      </c>
      <c r="BF40" s="288">
        <f t="shared" si="14"/>
        <v>4595496.8499999996</v>
      </c>
      <c r="BG40" s="288">
        <f t="shared" si="14"/>
        <v>588542.34</v>
      </c>
      <c r="BH40" s="288">
        <f t="shared" si="14"/>
        <v>3569266.7699999996</v>
      </c>
      <c r="BI40" s="288">
        <f t="shared" si="14"/>
        <v>12487094.85</v>
      </c>
      <c r="BJ40" s="288">
        <f t="shared" si="14"/>
        <v>240961.99000000002</v>
      </c>
      <c r="BK40" s="288">
        <f t="shared" si="14"/>
        <v>1314024.99</v>
      </c>
      <c r="BL40" s="288">
        <f t="shared" si="14"/>
        <v>494136.26</v>
      </c>
      <c r="BM40" s="288">
        <f t="shared" si="14"/>
        <v>467495.97000000003</v>
      </c>
      <c r="BN40" s="288">
        <f t="shared" si="14"/>
        <v>17300000</v>
      </c>
      <c r="BO40" s="288">
        <f t="shared" si="14"/>
        <v>3578981.48</v>
      </c>
      <c r="BP40" s="288">
        <f t="shared" si="14"/>
        <v>988276.42</v>
      </c>
      <c r="BQ40" s="288">
        <f t="shared" si="14"/>
        <v>3568992.4299999997</v>
      </c>
      <c r="BR40" s="288">
        <f t="shared" ref="BR40:CN40" si="15">IF(BR38&lt;=0,0,ROUNDUP((BR38*20%),2))</f>
        <v>1697611.57</v>
      </c>
      <c r="BS40" s="288">
        <f t="shared" si="15"/>
        <v>126789.79</v>
      </c>
      <c r="BT40" s="288">
        <f>IF(BT38&lt;=0,0,ROUNDUP((BT38*20%),2))</f>
        <v>87665861.38000001</v>
      </c>
      <c r="BU40" s="288">
        <f t="shared" si="15"/>
        <v>1170965.21</v>
      </c>
      <c r="BV40" s="288">
        <f t="shared" si="15"/>
        <v>5163234.8199999994</v>
      </c>
      <c r="BW40" s="288">
        <f t="shared" si="15"/>
        <v>13025815.32</v>
      </c>
      <c r="BX40" s="288">
        <f t="shared" si="15"/>
        <v>787706.19000000006</v>
      </c>
      <c r="BY40" s="288">
        <f t="shared" si="15"/>
        <v>1344231.19</v>
      </c>
      <c r="BZ40" s="288">
        <f t="shared" si="15"/>
        <v>4886776</v>
      </c>
      <c r="CA40" s="288">
        <f>IF(CA38&lt;=0,0,ROUNDUP((CA38*20%),2))</f>
        <v>969503.26</v>
      </c>
      <c r="CB40" s="288">
        <f t="shared" si="15"/>
        <v>235515.43000000002</v>
      </c>
      <c r="CC40" s="288">
        <f t="shared" si="15"/>
        <v>1481741</v>
      </c>
      <c r="CD40" s="288">
        <f t="shared" si="15"/>
        <v>1249703.46</v>
      </c>
      <c r="CE40" s="288">
        <f t="shared" si="15"/>
        <v>3824708.98</v>
      </c>
      <c r="CF40" s="288">
        <f t="shared" si="15"/>
        <v>1325448.1200000001</v>
      </c>
      <c r="CG40" s="288">
        <f t="shared" si="15"/>
        <v>5226492.09</v>
      </c>
      <c r="CH40" s="288">
        <f t="shared" si="15"/>
        <v>426965.47000000003</v>
      </c>
      <c r="CI40" s="288">
        <f t="shared" si="15"/>
        <v>5786.09</v>
      </c>
      <c r="CJ40" s="288">
        <f t="shared" si="15"/>
        <v>577958.05000000005</v>
      </c>
      <c r="CK40" s="288">
        <f t="shared" si="15"/>
        <v>1476177.66</v>
      </c>
      <c r="CL40" s="288">
        <f t="shared" si="15"/>
        <v>5215735.1499999994</v>
      </c>
      <c r="CM40" s="288">
        <f>IF(CM38&lt;=0,0,ROUNDUP((CM38*20%),2))</f>
        <v>1576118.16</v>
      </c>
      <c r="CN40" s="51">
        <f t="shared" si="15"/>
        <v>1068382.8500000001</v>
      </c>
      <c r="CO40" s="94">
        <f>SUM(E40:CN40)</f>
        <v>538819430.66000009</v>
      </c>
      <c r="CQ40" s="125"/>
    </row>
    <row r="41" spans="1:95" s="113" customFormat="1">
      <c r="A41" s="291"/>
      <c r="B41" s="291"/>
      <c r="C41" s="613" t="s">
        <v>303</v>
      </c>
      <c r="D41" s="295" t="s">
        <v>304</v>
      </c>
      <c r="E41" s="372">
        <f>E40-(E93+E96)</f>
        <v>646548.39</v>
      </c>
      <c r="F41" s="296">
        <f t="shared" ref="F41:BQ41" si="16">F40-(F93+F96)</f>
        <v>-4822388.08</v>
      </c>
      <c r="G41" s="296">
        <f t="shared" si="16"/>
        <v>-3017685</v>
      </c>
      <c r="H41" s="296">
        <f t="shared" si="16"/>
        <v>115844.71000000002</v>
      </c>
      <c r="I41" s="296">
        <f t="shared" si="16"/>
        <v>41335.709999999963</v>
      </c>
      <c r="J41" s="296">
        <f t="shared" si="16"/>
        <v>33720</v>
      </c>
      <c r="K41" s="296">
        <f t="shared" si="16"/>
        <v>-4124512.88</v>
      </c>
      <c r="L41" s="296">
        <f t="shared" si="16"/>
        <v>1538651.9</v>
      </c>
      <c r="M41" s="296">
        <f t="shared" si="16"/>
        <v>-3267976.2</v>
      </c>
      <c r="N41" s="296">
        <f t="shared" si="16"/>
        <v>-2864072.4000000004</v>
      </c>
      <c r="O41" s="296">
        <f t="shared" si="16"/>
        <v>6029.7900000000373</v>
      </c>
      <c r="P41" s="296">
        <f t="shared" si="16"/>
        <v>20381.719999999998</v>
      </c>
      <c r="Q41" s="296">
        <f t="shared" si="16"/>
        <v>-21831784.710000001</v>
      </c>
      <c r="R41" s="296">
        <f t="shared" si="16"/>
        <v>38029.219999999972</v>
      </c>
      <c r="S41" s="296">
        <f t="shared" si="16"/>
        <v>1609311.71</v>
      </c>
      <c r="T41" s="296">
        <f t="shared" si="16"/>
        <v>162439.47999999998</v>
      </c>
      <c r="U41" s="296">
        <f t="shared" si="16"/>
        <v>888.29000000003725</v>
      </c>
      <c r="V41" s="296">
        <f t="shared" si="16"/>
        <v>-5193514.54</v>
      </c>
      <c r="W41" s="296">
        <f t="shared" si="16"/>
        <v>-2932497.61</v>
      </c>
      <c r="X41" s="296">
        <f t="shared" si="16"/>
        <v>114550.09999999998</v>
      </c>
      <c r="Y41" s="296">
        <f t="shared" si="16"/>
        <v>100680000</v>
      </c>
      <c r="Z41" s="296">
        <f t="shared" si="16"/>
        <v>-16863545.140000001</v>
      </c>
      <c r="AA41" s="296">
        <f t="shared" si="16"/>
        <v>282423.04999999981</v>
      </c>
      <c r="AB41" s="296">
        <f t="shared" si="16"/>
        <v>1839915.33</v>
      </c>
      <c r="AC41" s="296">
        <f t="shared" si="16"/>
        <v>28178.71</v>
      </c>
      <c r="AD41" s="296">
        <f t="shared" si="16"/>
        <v>3523.6100000001024</v>
      </c>
      <c r="AE41" s="296">
        <f t="shared" si="16"/>
        <v>10000</v>
      </c>
      <c r="AF41" s="372">
        <f t="shared" si="16"/>
        <v>6897</v>
      </c>
      <c r="AG41" s="296">
        <f t="shared" si="16"/>
        <v>99999</v>
      </c>
      <c r="AH41" s="296">
        <f t="shared" si="16"/>
        <v>1.0000000009313226E-2</v>
      </c>
      <c r="AI41" s="296">
        <f t="shared" si="16"/>
        <v>200004.71000000002</v>
      </c>
      <c r="AJ41" s="296">
        <f t="shared" si="16"/>
        <v>325945.26</v>
      </c>
      <c r="AK41" s="296">
        <f t="shared" si="16"/>
        <v>-11812037.619999999</v>
      </c>
      <c r="AL41" s="296">
        <f t="shared" si="16"/>
        <v>1605.2099999999627</v>
      </c>
      <c r="AM41" s="296">
        <f t="shared" si="16"/>
        <v>9074459.7899999991</v>
      </c>
      <c r="AN41" s="296">
        <f t="shared" si="16"/>
        <v>-9222990.9600000009</v>
      </c>
      <c r="AO41" s="296">
        <f t="shared" si="16"/>
        <v>-350767.90999999992</v>
      </c>
      <c r="AP41" s="296">
        <f t="shared" si="16"/>
        <v>7019.5700000000652</v>
      </c>
      <c r="AQ41" s="296">
        <f t="shared" si="16"/>
        <v>2263517.5199999996</v>
      </c>
      <c r="AR41" s="296">
        <f t="shared" si="16"/>
        <v>301978.22000000003</v>
      </c>
      <c r="AS41" s="296">
        <f t="shared" si="16"/>
        <v>-3502664.33</v>
      </c>
      <c r="AT41" s="296">
        <f>AT40-(AT93+AT96)</f>
        <v>6302757.4199999999</v>
      </c>
      <c r="AU41" s="296">
        <f t="shared" si="16"/>
        <v>-6566834.5</v>
      </c>
      <c r="AV41" s="296">
        <f t="shared" si="16"/>
        <v>791080.43999999948</v>
      </c>
      <c r="AW41" s="296">
        <f t="shared" si="16"/>
        <v>64.729999999981374</v>
      </c>
      <c r="AX41" s="296">
        <f t="shared" si="16"/>
        <v>-8375800</v>
      </c>
      <c r="AY41" s="296">
        <f t="shared" si="16"/>
        <v>126.57000000000001</v>
      </c>
      <c r="AZ41" s="296">
        <f t="shared" si="16"/>
        <v>95163.880000000121</v>
      </c>
      <c r="BA41" s="296">
        <f t="shared" si="16"/>
        <v>11.310000000055879</v>
      </c>
      <c r="BB41" s="296">
        <f t="shared" si="16"/>
        <v>-19177286.309999999</v>
      </c>
      <c r="BC41" s="296">
        <f t="shared" si="16"/>
        <v>-35446279.359999999</v>
      </c>
      <c r="BD41" s="296">
        <f t="shared" si="16"/>
        <v>-19269908.16</v>
      </c>
      <c r="BE41" s="296">
        <f t="shared" si="16"/>
        <v>-118545620</v>
      </c>
      <c r="BF41" s="296">
        <f t="shared" si="16"/>
        <v>-1473104.1500000004</v>
      </c>
      <c r="BG41" s="296">
        <f t="shared" si="16"/>
        <v>588542.34</v>
      </c>
      <c r="BH41" s="296">
        <f t="shared" si="16"/>
        <v>4266.769999999553</v>
      </c>
      <c r="BI41" s="296">
        <f t="shared" si="16"/>
        <v>563312.84999999963</v>
      </c>
      <c r="BJ41" s="296">
        <f t="shared" si="16"/>
        <v>-11239939.01</v>
      </c>
      <c r="BK41" s="296">
        <f t="shared" si="16"/>
        <v>114023.98999999999</v>
      </c>
      <c r="BL41" s="296">
        <f t="shared" si="16"/>
        <v>-7836663.7400000002</v>
      </c>
      <c r="BM41" s="296">
        <f t="shared" si="16"/>
        <v>-4711705.03</v>
      </c>
      <c r="BN41" s="296">
        <f t="shared" si="16"/>
        <v>-22700000</v>
      </c>
      <c r="BO41" s="296">
        <f t="shared" si="16"/>
        <v>10981.479999999981</v>
      </c>
      <c r="BP41" s="296">
        <f>BP40-(BP93+BP96)</f>
        <v>8276.4200000000419</v>
      </c>
      <c r="BQ41" s="296">
        <f t="shared" si="16"/>
        <v>968992.4299999997</v>
      </c>
      <c r="BR41" s="296">
        <f t="shared" ref="BR41" si="17">BR40-(BR93+BR96)</f>
        <v>-4778973.8499999996</v>
      </c>
      <c r="BS41" s="296">
        <f>BS40-(BS93+BS96)</f>
        <v>126789.79</v>
      </c>
      <c r="BT41" s="296">
        <f>BT40-(BT93+BT96)</f>
        <v>-101065086.61999999</v>
      </c>
      <c r="BU41" s="296">
        <f t="shared" ref="BU41:CN41" si="18">BU40-(BU93+BU96)</f>
        <v>0.2099999999627471</v>
      </c>
      <c r="BV41" s="296">
        <f t="shared" si="18"/>
        <v>5163234.8199999994</v>
      </c>
      <c r="BW41" s="296">
        <f t="shared" si="18"/>
        <v>25815.320000000298</v>
      </c>
      <c r="BX41" s="296">
        <f t="shared" si="18"/>
        <v>-9335811.8100000005</v>
      </c>
      <c r="BY41" s="296">
        <f>BY40-(BY93+BY96)</f>
        <v>434231.18999999994</v>
      </c>
      <c r="BZ41" s="296">
        <f t="shared" si="18"/>
        <v>-5507224</v>
      </c>
      <c r="CA41" s="296">
        <f t="shared" si="18"/>
        <v>969503.26</v>
      </c>
      <c r="CB41" s="296">
        <f t="shared" si="18"/>
        <v>9515.4300000000221</v>
      </c>
      <c r="CC41" s="296">
        <f t="shared" si="18"/>
        <v>-6537079</v>
      </c>
      <c r="CD41" s="296">
        <f>CD40-(CD93+CD96)</f>
        <v>79203.459999999963</v>
      </c>
      <c r="CE41" s="296">
        <f t="shared" si="18"/>
        <v>1170807.98</v>
      </c>
      <c r="CF41" s="296">
        <f t="shared" si="18"/>
        <v>183948.12000000011</v>
      </c>
      <c r="CG41" s="296">
        <f t="shared" si="18"/>
        <v>152992.08999999985</v>
      </c>
      <c r="CH41" s="296">
        <f t="shared" si="18"/>
        <v>26965.47000000003</v>
      </c>
      <c r="CI41" s="296">
        <f t="shared" si="18"/>
        <v>5786.09</v>
      </c>
      <c r="CJ41" s="296">
        <f t="shared" si="18"/>
        <v>27958.050000000047</v>
      </c>
      <c r="CK41" s="296">
        <f t="shared" si="18"/>
        <v>626177.65999999992</v>
      </c>
      <c r="CL41" s="296">
        <f t="shared" si="18"/>
        <v>5215735.1499999994</v>
      </c>
      <c r="CM41" s="296">
        <f t="shared" si="18"/>
        <v>76118.159999999916</v>
      </c>
      <c r="CN41" s="387">
        <f t="shared" si="18"/>
        <v>473382.85000000009</v>
      </c>
      <c r="CO41" s="94">
        <f>SUM(E41:CN41)</f>
        <v>-328704789.18000001</v>
      </c>
      <c r="CQ41" s="125"/>
    </row>
    <row r="42" spans="1:95" s="113" customFormat="1">
      <c r="A42" s="291"/>
      <c r="B42" s="291"/>
      <c r="C42" s="608"/>
      <c r="D42" s="297" t="s">
        <v>100</v>
      </c>
      <c r="E42" s="373" t="str">
        <f>IF(E41&gt;=0, "Normal", "Risk")</f>
        <v>Normal</v>
      </c>
      <c r="F42" s="298" t="str">
        <f t="shared" ref="F42:BQ42" si="19">IF(F41&gt;=0, "Normal", "Risk")</f>
        <v>Risk</v>
      </c>
      <c r="G42" s="298" t="str">
        <f t="shared" si="19"/>
        <v>Risk</v>
      </c>
      <c r="H42" s="298" t="str">
        <f t="shared" si="19"/>
        <v>Normal</v>
      </c>
      <c r="I42" s="298" t="str">
        <f t="shared" si="19"/>
        <v>Normal</v>
      </c>
      <c r="J42" s="298" t="str">
        <f t="shared" si="19"/>
        <v>Normal</v>
      </c>
      <c r="K42" s="298" t="str">
        <f t="shared" si="19"/>
        <v>Risk</v>
      </c>
      <c r="L42" s="298" t="str">
        <f t="shared" si="19"/>
        <v>Normal</v>
      </c>
      <c r="M42" s="298" t="str">
        <f t="shared" si="19"/>
        <v>Risk</v>
      </c>
      <c r="N42" s="298" t="str">
        <f t="shared" si="19"/>
        <v>Risk</v>
      </c>
      <c r="O42" s="298" t="str">
        <f t="shared" si="19"/>
        <v>Normal</v>
      </c>
      <c r="P42" s="298" t="str">
        <f t="shared" si="19"/>
        <v>Normal</v>
      </c>
      <c r="Q42" s="298" t="str">
        <f t="shared" si="19"/>
        <v>Risk</v>
      </c>
      <c r="R42" s="298" t="str">
        <f t="shared" si="19"/>
        <v>Normal</v>
      </c>
      <c r="S42" s="298" t="str">
        <f t="shared" si="19"/>
        <v>Normal</v>
      </c>
      <c r="T42" s="298" t="str">
        <f t="shared" si="19"/>
        <v>Normal</v>
      </c>
      <c r="U42" s="298" t="str">
        <f t="shared" si="19"/>
        <v>Normal</v>
      </c>
      <c r="V42" s="298" t="str">
        <f t="shared" si="19"/>
        <v>Risk</v>
      </c>
      <c r="W42" s="298" t="str">
        <f t="shared" si="19"/>
        <v>Risk</v>
      </c>
      <c r="X42" s="298" t="str">
        <f t="shared" si="19"/>
        <v>Normal</v>
      </c>
      <c r="Y42" s="298" t="str">
        <f t="shared" si="19"/>
        <v>Normal</v>
      </c>
      <c r="Z42" s="298" t="str">
        <f t="shared" si="19"/>
        <v>Risk</v>
      </c>
      <c r="AA42" s="298" t="str">
        <f t="shared" si="19"/>
        <v>Normal</v>
      </c>
      <c r="AB42" s="298" t="str">
        <f t="shared" si="19"/>
        <v>Normal</v>
      </c>
      <c r="AC42" s="298" t="str">
        <f t="shared" si="19"/>
        <v>Normal</v>
      </c>
      <c r="AD42" s="298" t="str">
        <f t="shared" si="19"/>
        <v>Normal</v>
      </c>
      <c r="AE42" s="298" t="str">
        <f t="shared" si="19"/>
        <v>Normal</v>
      </c>
      <c r="AF42" s="373" t="str">
        <f t="shared" si="19"/>
        <v>Normal</v>
      </c>
      <c r="AG42" s="298" t="str">
        <f t="shared" si="19"/>
        <v>Normal</v>
      </c>
      <c r="AH42" s="298" t="str">
        <f t="shared" si="19"/>
        <v>Normal</v>
      </c>
      <c r="AI42" s="298" t="str">
        <f t="shared" si="19"/>
        <v>Normal</v>
      </c>
      <c r="AJ42" s="298" t="str">
        <f t="shared" si="19"/>
        <v>Normal</v>
      </c>
      <c r="AK42" s="298" t="str">
        <f>IF(AK41&gt;=0, "Normal", "Risk")</f>
        <v>Risk</v>
      </c>
      <c r="AL42" s="298" t="str">
        <f t="shared" si="19"/>
        <v>Normal</v>
      </c>
      <c r="AM42" s="298" t="str">
        <f t="shared" si="19"/>
        <v>Normal</v>
      </c>
      <c r="AN42" s="298" t="str">
        <f t="shared" si="19"/>
        <v>Risk</v>
      </c>
      <c r="AO42" s="298" t="str">
        <f t="shared" si="19"/>
        <v>Risk</v>
      </c>
      <c r="AP42" s="298" t="str">
        <f t="shared" si="19"/>
        <v>Normal</v>
      </c>
      <c r="AQ42" s="298" t="str">
        <f t="shared" si="19"/>
        <v>Normal</v>
      </c>
      <c r="AR42" s="298" t="str">
        <f t="shared" si="19"/>
        <v>Normal</v>
      </c>
      <c r="AS42" s="298" t="str">
        <f t="shared" si="19"/>
        <v>Risk</v>
      </c>
      <c r="AT42" s="298" t="str">
        <f t="shared" si="19"/>
        <v>Normal</v>
      </c>
      <c r="AU42" s="298" t="str">
        <f t="shared" si="19"/>
        <v>Risk</v>
      </c>
      <c r="AV42" s="298" t="str">
        <f t="shared" si="19"/>
        <v>Normal</v>
      </c>
      <c r="AW42" s="298" t="str">
        <f t="shared" si="19"/>
        <v>Normal</v>
      </c>
      <c r="AX42" s="298" t="str">
        <f t="shared" si="19"/>
        <v>Risk</v>
      </c>
      <c r="AY42" s="298" t="str">
        <f t="shared" si="19"/>
        <v>Normal</v>
      </c>
      <c r="AZ42" s="298" t="str">
        <f t="shared" si="19"/>
        <v>Normal</v>
      </c>
      <c r="BA42" s="298" t="str">
        <f t="shared" si="19"/>
        <v>Normal</v>
      </c>
      <c r="BB42" s="298" t="str">
        <f t="shared" si="19"/>
        <v>Risk</v>
      </c>
      <c r="BC42" s="298" t="str">
        <f t="shared" si="19"/>
        <v>Risk</v>
      </c>
      <c r="BD42" s="298" t="str">
        <f t="shared" si="19"/>
        <v>Risk</v>
      </c>
      <c r="BE42" s="298" t="str">
        <f t="shared" si="19"/>
        <v>Risk</v>
      </c>
      <c r="BF42" s="298" t="str">
        <f t="shared" si="19"/>
        <v>Risk</v>
      </c>
      <c r="BG42" s="298" t="str">
        <f t="shared" si="19"/>
        <v>Normal</v>
      </c>
      <c r="BH42" s="298" t="str">
        <f t="shared" si="19"/>
        <v>Normal</v>
      </c>
      <c r="BI42" s="298" t="str">
        <f t="shared" si="19"/>
        <v>Normal</v>
      </c>
      <c r="BJ42" s="298" t="str">
        <f t="shared" si="19"/>
        <v>Risk</v>
      </c>
      <c r="BK42" s="298" t="str">
        <f t="shared" si="19"/>
        <v>Normal</v>
      </c>
      <c r="BL42" s="298" t="str">
        <f t="shared" si="19"/>
        <v>Risk</v>
      </c>
      <c r="BM42" s="298" t="str">
        <f t="shared" si="19"/>
        <v>Risk</v>
      </c>
      <c r="BN42" s="298" t="str">
        <f t="shared" si="19"/>
        <v>Risk</v>
      </c>
      <c r="BO42" s="298" t="str">
        <f t="shared" si="19"/>
        <v>Normal</v>
      </c>
      <c r="BP42" s="298" t="str">
        <f t="shared" si="19"/>
        <v>Normal</v>
      </c>
      <c r="BQ42" s="298" t="str">
        <f t="shared" si="19"/>
        <v>Normal</v>
      </c>
      <c r="BR42" s="298" t="str">
        <f t="shared" ref="BR42:CN42" si="20">IF(BR41&gt;=0, "Normal", "Risk")</f>
        <v>Risk</v>
      </c>
      <c r="BS42" s="298" t="str">
        <f t="shared" si="20"/>
        <v>Normal</v>
      </c>
      <c r="BT42" s="298" t="str">
        <f t="shared" si="20"/>
        <v>Risk</v>
      </c>
      <c r="BU42" s="298" t="str">
        <f t="shared" si="20"/>
        <v>Normal</v>
      </c>
      <c r="BV42" s="298" t="str">
        <f t="shared" si="20"/>
        <v>Normal</v>
      </c>
      <c r="BW42" s="298" t="str">
        <f t="shared" si="20"/>
        <v>Normal</v>
      </c>
      <c r="BX42" s="298" t="str">
        <f t="shared" si="20"/>
        <v>Risk</v>
      </c>
      <c r="BY42" s="298" t="str">
        <f t="shared" si="20"/>
        <v>Normal</v>
      </c>
      <c r="BZ42" s="298" t="str">
        <f t="shared" si="20"/>
        <v>Risk</v>
      </c>
      <c r="CA42" s="298" t="str">
        <f t="shared" si="20"/>
        <v>Normal</v>
      </c>
      <c r="CB42" s="298" t="str">
        <f t="shared" si="20"/>
        <v>Normal</v>
      </c>
      <c r="CC42" s="298" t="str">
        <f t="shared" si="20"/>
        <v>Risk</v>
      </c>
      <c r="CD42" s="298" t="str">
        <f t="shared" si="20"/>
        <v>Normal</v>
      </c>
      <c r="CE42" s="298" t="str">
        <f t="shared" si="20"/>
        <v>Normal</v>
      </c>
      <c r="CF42" s="298" t="str">
        <f t="shared" si="20"/>
        <v>Normal</v>
      </c>
      <c r="CG42" s="298" t="str">
        <f t="shared" si="20"/>
        <v>Normal</v>
      </c>
      <c r="CH42" s="298" t="str">
        <f t="shared" si="20"/>
        <v>Normal</v>
      </c>
      <c r="CI42" s="298" t="str">
        <f t="shared" si="20"/>
        <v>Normal</v>
      </c>
      <c r="CJ42" s="298" t="str">
        <f t="shared" si="20"/>
        <v>Normal</v>
      </c>
      <c r="CK42" s="298" t="str">
        <f t="shared" si="20"/>
        <v>Normal</v>
      </c>
      <c r="CL42" s="298" t="str">
        <f t="shared" si="20"/>
        <v>Normal</v>
      </c>
      <c r="CM42" s="298" t="str">
        <f t="shared" si="20"/>
        <v>Normal</v>
      </c>
      <c r="CN42" s="55" t="str">
        <f t="shared" si="20"/>
        <v>Normal</v>
      </c>
      <c r="CO42" s="94">
        <f t="shared" si="0"/>
        <v>0</v>
      </c>
      <c r="CQ42" s="125"/>
    </row>
    <row r="43" spans="1:95" s="75" customFormat="1">
      <c r="A43" s="299"/>
      <c r="B43" s="299"/>
      <c r="C43" s="614" t="s">
        <v>305</v>
      </c>
      <c r="D43" s="299" t="s">
        <v>725</v>
      </c>
      <c r="E43" s="457">
        <v>222399917.68000001</v>
      </c>
      <c r="F43" s="508">
        <v>64974388.979999997</v>
      </c>
      <c r="G43" s="508">
        <v>63546571.969999999</v>
      </c>
      <c r="H43" s="508">
        <v>43071050.25</v>
      </c>
      <c r="I43" s="508">
        <v>24203624.800000001</v>
      </c>
      <c r="J43" s="508">
        <v>19072902.390000001</v>
      </c>
      <c r="K43" s="508">
        <v>62532728.399999999</v>
      </c>
      <c r="L43" s="508">
        <v>76303358.730000004</v>
      </c>
      <c r="M43" s="508">
        <v>52242721.659999996</v>
      </c>
      <c r="N43" s="508">
        <v>63471014.799999997</v>
      </c>
      <c r="O43" s="514">
        <v>2813754.2</v>
      </c>
      <c r="P43" s="508">
        <v>5978206.6699999999</v>
      </c>
      <c r="Q43" s="508">
        <v>202763502.83000001</v>
      </c>
      <c r="R43" s="508">
        <v>46138400.909999996</v>
      </c>
      <c r="S43" s="508">
        <v>29634092.140000001</v>
      </c>
      <c r="T43" s="508">
        <v>92848732.090000004</v>
      </c>
      <c r="U43" s="508">
        <v>46821184.630000003</v>
      </c>
      <c r="V43" s="508">
        <v>40209720.18</v>
      </c>
      <c r="W43" s="508">
        <v>42689825.840000004</v>
      </c>
      <c r="X43" s="520">
        <v>9250794.5700000003</v>
      </c>
      <c r="Y43" s="508">
        <v>209217590.53999999</v>
      </c>
      <c r="Z43" s="508">
        <v>57063279.659999996</v>
      </c>
      <c r="AA43" s="508">
        <v>20623180.710000001</v>
      </c>
      <c r="AB43" s="508">
        <v>27560206.57</v>
      </c>
      <c r="AC43" s="508">
        <v>6957636.1799999997</v>
      </c>
      <c r="AD43" s="508">
        <v>21267930.760000002</v>
      </c>
      <c r="AE43" s="508">
        <v>29122551.25</v>
      </c>
      <c r="AF43" s="521">
        <v>9482522.2799999993</v>
      </c>
      <c r="AG43" s="508">
        <v>18000820.039999999</v>
      </c>
      <c r="AH43" s="508">
        <v>13097543.869999999</v>
      </c>
      <c r="AI43" s="508">
        <v>9940401.0399999991</v>
      </c>
      <c r="AJ43" s="508">
        <v>14486677.529999999</v>
      </c>
      <c r="AK43" s="508">
        <v>54565487.759999998</v>
      </c>
      <c r="AL43" s="508">
        <v>17502629.34</v>
      </c>
      <c r="AM43" s="514">
        <v>459173832.88999999</v>
      </c>
      <c r="AN43" s="514">
        <v>54165610.950000003</v>
      </c>
      <c r="AO43" s="508">
        <v>36948200.630000003</v>
      </c>
      <c r="AP43" s="508">
        <v>51673668.850000001</v>
      </c>
      <c r="AQ43" s="508">
        <v>38231172.539999999</v>
      </c>
      <c r="AR43" s="508">
        <v>27022429.48</v>
      </c>
      <c r="AS43" s="508">
        <v>15858600.99</v>
      </c>
      <c r="AT43" s="508">
        <v>79965247.879999995</v>
      </c>
      <c r="AU43" s="508">
        <v>51791996.729999997</v>
      </c>
      <c r="AV43" s="508">
        <v>13527380.85</v>
      </c>
      <c r="AW43" s="508">
        <v>12973567.869999999</v>
      </c>
      <c r="AX43" s="508">
        <v>43008873.93</v>
      </c>
      <c r="AY43" s="508">
        <v>16383748.58</v>
      </c>
      <c r="AZ43" s="508">
        <v>37920457.100000001</v>
      </c>
      <c r="BA43" s="508">
        <v>19407835.940000001</v>
      </c>
      <c r="BB43" s="508">
        <v>54126420.689999998</v>
      </c>
      <c r="BC43" s="508">
        <v>260267026.83000001</v>
      </c>
      <c r="BD43" s="508">
        <v>58897891.920000002</v>
      </c>
      <c r="BE43" s="508">
        <v>718023730.13</v>
      </c>
      <c r="BF43" s="508">
        <v>64880579.829999998</v>
      </c>
      <c r="BG43" s="508">
        <v>4739386.0199999996</v>
      </c>
      <c r="BH43" s="508">
        <v>21435934.32</v>
      </c>
      <c r="BI43" s="508">
        <v>27381641.25</v>
      </c>
      <c r="BJ43" s="508">
        <v>29851534.300000001</v>
      </c>
      <c r="BK43" s="508">
        <v>1341285.3700000001</v>
      </c>
      <c r="BL43" s="508">
        <v>28469056.109999999</v>
      </c>
      <c r="BM43" s="508">
        <v>21374200.109999999</v>
      </c>
      <c r="BN43" s="508">
        <v>441990531.26999998</v>
      </c>
      <c r="BO43" s="508">
        <v>53551001.049999997</v>
      </c>
      <c r="BP43" s="508">
        <v>43347825.490000002</v>
      </c>
      <c r="BQ43" s="508">
        <v>43267240.609999999</v>
      </c>
      <c r="BR43" s="508">
        <v>44355101.969999999</v>
      </c>
      <c r="BS43" s="508">
        <v>29175662.57</v>
      </c>
      <c r="BT43" s="508">
        <v>1833603660.26</v>
      </c>
      <c r="BU43" s="508">
        <v>10821717.76</v>
      </c>
      <c r="BV43" s="508">
        <v>5601911.4100000001</v>
      </c>
      <c r="BW43" s="508">
        <v>168612796.77000001</v>
      </c>
      <c r="BX43" s="508">
        <v>24429996.690000001</v>
      </c>
      <c r="BY43" s="508">
        <v>6594901.6900000004</v>
      </c>
      <c r="BZ43" s="508">
        <v>26506599.949999999</v>
      </c>
      <c r="CA43" s="508">
        <v>8036219.4199999999</v>
      </c>
      <c r="CB43" s="508">
        <v>5102297.62</v>
      </c>
      <c r="CC43" s="508">
        <v>38499585.109999999</v>
      </c>
      <c r="CD43" s="508">
        <v>42823322.890000001</v>
      </c>
      <c r="CE43" s="508">
        <v>20776413.710000001</v>
      </c>
      <c r="CF43" s="508">
        <v>67963375.819999993</v>
      </c>
      <c r="CG43" s="508">
        <v>63035627.030000001</v>
      </c>
      <c r="CH43" s="508">
        <v>10135267.41</v>
      </c>
      <c r="CI43" s="508">
        <v>10455761.4</v>
      </c>
      <c r="CJ43" s="508">
        <v>17396948.510000002</v>
      </c>
      <c r="CK43" s="508">
        <v>3616950.02</v>
      </c>
      <c r="CL43" s="508">
        <v>25157376.329999998</v>
      </c>
      <c r="CM43" s="508">
        <v>8156847.8799999999</v>
      </c>
      <c r="CN43" s="508">
        <v>22806479.449999999</v>
      </c>
      <c r="CO43" s="94">
        <f t="shared" ref="CO43:CO52" si="21">SUM(E43:CN43)</f>
        <v>7044517683.4299974</v>
      </c>
      <c r="CQ43" s="126"/>
    </row>
    <row r="44" spans="1:95" s="75" customFormat="1">
      <c r="A44" s="299"/>
      <c r="B44" s="299"/>
      <c r="C44" s="614" t="s">
        <v>306</v>
      </c>
      <c r="D44" s="299" t="s">
        <v>726</v>
      </c>
      <c r="E44" s="457">
        <v>149053965.34</v>
      </c>
      <c r="F44" s="508">
        <v>57179245.530000001</v>
      </c>
      <c r="G44" s="508">
        <v>59497775.579999998</v>
      </c>
      <c r="H44" s="508">
        <v>43369214.369999997</v>
      </c>
      <c r="I44" s="508">
        <v>19920204.170000002</v>
      </c>
      <c r="J44" s="508">
        <v>18156179.57</v>
      </c>
      <c r="K44" s="508">
        <v>52540646.479999997</v>
      </c>
      <c r="L44" s="508">
        <v>39903381.950000003</v>
      </c>
      <c r="M44" s="508">
        <v>47499837.090000004</v>
      </c>
      <c r="N44" s="508">
        <v>58875455.68</v>
      </c>
      <c r="O44" s="514">
        <v>28542029.379999999</v>
      </c>
      <c r="P44" s="508">
        <v>6553358.3200000003</v>
      </c>
      <c r="Q44" s="508">
        <v>164556130.81</v>
      </c>
      <c r="R44" s="508">
        <v>48423878.780000001</v>
      </c>
      <c r="S44" s="508">
        <v>33191414.98</v>
      </c>
      <c r="T44" s="508">
        <v>53187489.939999998</v>
      </c>
      <c r="U44" s="508">
        <v>45389359.520000003</v>
      </c>
      <c r="V44" s="508">
        <v>33494074.469999999</v>
      </c>
      <c r="W44" s="508">
        <v>40662998.25</v>
      </c>
      <c r="X44" s="520">
        <v>9802256.4100000001</v>
      </c>
      <c r="Y44" s="508">
        <v>177334486.59999999</v>
      </c>
      <c r="Z44" s="508">
        <v>56927984.030000001</v>
      </c>
      <c r="AA44" s="508">
        <v>11450326.359999999</v>
      </c>
      <c r="AB44" s="508">
        <v>32763084.489999998</v>
      </c>
      <c r="AC44" s="508">
        <v>7119674.1299999999</v>
      </c>
      <c r="AD44" s="508">
        <v>18873713.91</v>
      </c>
      <c r="AE44" s="508">
        <v>20065138.32</v>
      </c>
      <c r="AF44" s="521">
        <v>32094791.68</v>
      </c>
      <c r="AG44" s="508">
        <v>14097889.66</v>
      </c>
      <c r="AH44" s="508">
        <v>9853032.0199999996</v>
      </c>
      <c r="AI44" s="508">
        <v>7395300.6200000001</v>
      </c>
      <c r="AJ44" s="508">
        <v>32714527.309999999</v>
      </c>
      <c r="AK44" s="508">
        <v>55294278.859999999</v>
      </c>
      <c r="AL44" s="508">
        <v>14785595.300000001</v>
      </c>
      <c r="AM44" s="514">
        <v>149695413.53</v>
      </c>
      <c r="AN44" s="514">
        <v>48178592.07</v>
      </c>
      <c r="AO44" s="508">
        <v>33857974.270000003</v>
      </c>
      <c r="AP44" s="508">
        <v>22839442.699999999</v>
      </c>
      <c r="AQ44" s="508">
        <v>37509456.219999999</v>
      </c>
      <c r="AR44" s="508">
        <v>28198347.329999998</v>
      </c>
      <c r="AS44" s="508">
        <v>16714639.439999999</v>
      </c>
      <c r="AT44" s="508">
        <v>42385310.659999996</v>
      </c>
      <c r="AU44" s="508">
        <v>46735094.049999997</v>
      </c>
      <c r="AV44" s="508">
        <v>18351209</v>
      </c>
      <c r="AW44" s="508">
        <v>19411168.34</v>
      </c>
      <c r="AX44" s="508">
        <v>40660496.060000002</v>
      </c>
      <c r="AY44" s="508">
        <v>18277824.52</v>
      </c>
      <c r="AZ44" s="508">
        <v>34067795.390000001</v>
      </c>
      <c r="BA44" s="508">
        <v>19151977.379999999</v>
      </c>
      <c r="BB44" s="508">
        <v>52019473.990000002</v>
      </c>
      <c r="BC44" s="508">
        <v>207177669.88999999</v>
      </c>
      <c r="BD44" s="508">
        <v>56778625.170000002</v>
      </c>
      <c r="BE44" s="508">
        <v>568347234.71000004</v>
      </c>
      <c r="BF44" s="508">
        <v>37966221.280000001</v>
      </c>
      <c r="BG44" s="508">
        <v>4281614.12</v>
      </c>
      <c r="BH44" s="508">
        <v>20767058.190000001</v>
      </c>
      <c r="BI44" s="508">
        <v>71570416.209999993</v>
      </c>
      <c r="BJ44" s="508">
        <v>28813200.539999999</v>
      </c>
      <c r="BK44" s="508">
        <v>7387120.5199999996</v>
      </c>
      <c r="BL44" s="508">
        <v>34823863</v>
      </c>
      <c r="BM44" s="508">
        <v>16007170.59</v>
      </c>
      <c r="BN44" s="508">
        <v>325497798.41000003</v>
      </c>
      <c r="BO44" s="508">
        <v>59839335.600000001</v>
      </c>
      <c r="BP44" s="508">
        <v>44971359.530000001</v>
      </c>
      <c r="BQ44" s="508">
        <v>63493255.509999998</v>
      </c>
      <c r="BR44" s="508">
        <v>46397209.039999999</v>
      </c>
      <c r="BS44" s="508">
        <v>29453098.289999999</v>
      </c>
      <c r="BT44" s="508">
        <v>1477228186.8399999</v>
      </c>
      <c r="BU44" s="508">
        <v>25142438.030000001</v>
      </c>
      <c r="BV44" s="508">
        <v>11578540.720000001</v>
      </c>
      <c r="BW44" s="508">
        <v>163418199.28</v>
      </c>
      <c r="BX44" s="508">
        <v>23236766.940000001</v>
      </c>
      <c r="BY44" s="508">
        <v>18361422.329999998</v>
      </c>
      <c r="BZ44" s="508">
        <v>37678061.439999998</v>
      </c>
      <c r="CA44" s="508">
        <v>12775410.189999999</v>
      </c>
      <c r="CB44" s="508">
        <v>7126811.8399999999</v>
      </c>
      <c r="CC44" s="508">
        <v>42331094.979999997</v>
      </c>
      <c r="CD44" s="508">
        <v>26811206.800000001</v>
      </c>
      <c r="CE44" s="508">
        <v>44135355.880000003</v>
      </c>
      <c r="CF44" s="508">
        <v>65701016.039999999</v>
      </c>
      <c r="CG44" s="508">
        <v>72631262.790000007</v>
      </c>
      <c r="CH44" s="508">
        <v>24739354.829999998</v>
      </c>
      <c r="CI44" s="508">
        <v>14422253.09</v>
      </c>
      <c r="CJ44" s="508">
        <v>20198339.809999999</v>
      </c>
      <c r="CK44" s="508">
        <v>17872420.149999999</v>
      </c>
      <c r="CL44" s="508">
        <v>37054365.159999996</v>
      </c>
      <c r="CM44" s="508">
        <v>13543686.85</v>
      </c>
      <c r="CN44" s="508">
        <v>18977658.149999999</v>
      </c>
      <c r="CO44" s="94">
        <f t="shared" si="21"/>
        <v>5927159037.5999985</v>
      </c>
      <c r="CQ44" s="126"/>
    </row>
    <row r="45" spans="1:95" s="75" customFormat="1">
      <c r="A45" s="299"/>
      <c r="B45" s="299"/>
      <c r="C45" s="614" t="s">
        <v>307</v>
      </c>
      <c r="D45" s="299" t="s">
        <v>727</v>
      </c>
      <c r="E45" s="457">
        <v>192562789.55000001</v>
      </c>
      <c r="F45" s="508">
        <v>11971707.17</v>
      </c>
      <c r="G45" s="508">
        <v>10210345.83</v>
      </c>
      <c r="H45" s="508">
        <v>12476610.82</v>
      </c>
      <c r="I45" s="508">
        <v>9661573.1300000008</v>
      </c>
      <c r="J45" s="508">
        <v>16717340.42</v>
      </c>
      <c r="K45" s="508">
        <v>13455887.91</v>
      </c>
      <c r="L45" s="508">
        <v>31455035.829999998</v>
      </c>
      <c r="M45" s="508">
        <v>12790682.33</v>
      </c>
      <c r="N45" s="508">
        <v>14566899.49</v>
      </c>
      <c r="O45" s="515">
        <v>82562604.640000001</v>
      </c>
      <c r="P45" s="508">
        <v>8306289.6600000001</v>
      </c>
      <c r="Q45" s="508">
        <v>93522076.090000004</v>
      </c>
      <c r="R45" s="508">
        <v>14488387.98</v>
      </c>
      <c r="S45" s="508">
        <v>23932768.120000001</v>
      </c>
      <c r="T45" s="508">
        <v>36931399.18</v>
      </c>
      <c r="U45" s="508">
        <v>12627066.380000001</v>
      </c>
      <c r="V45" s="508">
        <v>10758224.66</v>
      </c>
      <c r="W45" s="508">
        <v>17601568.02</v>
      </c>
      <c r="X45" s="520">
        <v>6322847.5499999998</v>
      </c>
      <c r="Y45" s="508">
        <v>294566822.75999999</v>
      </c>
      <c r="Z45" s="508">
        <v>11601274.98</v>
      </c>
      <c r="AA45" s="508">
        <v>24770831.199999999</v>
      </c>
      <c r="AB45" s="508">
        <v>23698375.469999999</v>
      </c>
      <c r="AC45" s="508">
        <v>6248944.54</v>
      </c>
      <c r="AD45" s="508">
        <v>6874547.7699999996</v>
      </c>
      <c r="AE45" s="508">
        <v>9634612.2400000002</v>
      </c>
      <c r="AF45" s="521">
        <v>75827998.439999998</v>
      </c>
      <c r="AG45" s="508">
        <v>13507946.27</v>
      </c>
      <c r="AH45" s="508">
        <v>14824699.869999999</v>
      </c>
      <c r="AI45" s="508">
        <v>15634061.85</v>
      </c>
      <c r="AJ45" s="508">
        <v>46497437.299999997</v>
      </c>
      <c r="AK45" s="508">
        <v>12960293.1</v>
      </c>
      <c r="AL45" s="508">
        <v>10619255.710000001</v>
      </c>
      <c r="AM45" s="514">
        <v>439874532.31999999</v>
      </c>
      <c r="AN45" s="514">
        <v>9859505.7699999996</v>
      </c>
      <c r="AO45" s="508">
        <v>7693776.4199999999</v>
      </c>
      <c r="AP45" s="508">
        <v>32982855.510000002</v>
      </c>
      <c r="AQ45" s="508">
        <v>28060707.34</v>
      </c>
      <c r="AR45" s="508">
        <v>15631728.9</v>
      </c>
      <c r="AS45" s="508">
        <v>-5959890.8700000001</v>
      </c>
      <c r="AT45" s="508">
        <v>72767897.650000006</v>
      </c>
      <c r="AU45" s="508">
        <v>9853644.1600000001</v>
      </c>
      <c r="AV45" s="508">
        <v>28153359.390000001</v>
      </c>
      <c r="AW45" s="508">
        <v>26603822.550000001</v>
      </c>
      <c r="AX45" s="508">
        <v>9588968.3900000006</v>
      </c>
      <c r="AY45" s="508">
        <v>7510608.4800000004</v>
      </c>
      <c r="AZ45" s="508">
        <v>11071395.720000001</v>
      </c>
      <c r="BA45" s="508">
        <v>13951473.66</v>
      </c>
      <c r="BB45" s="508">
        <v>4224714.05</v>
      </c>
      <c r="BC45" s="508">
        <v>53129412.759999998</v>
      </c>
      <c r="BD45" s="508">
        <v>8364215.3899999997</v>
      </c>
      <c r="BE45" s="508">
        <v>123289848.72</v>
      </c>
      <c r="BF45" s="508">
        <v>47803321.840000004</v>
      </c>
      <c r="BG45" s="508">
        <v>17269064.239999998</v>
      </c>
      <c r="BH45" s="508">
        <v>18788293.870000001</v>
      </c>
      <c r="BI45" s="508">
        <v>204419542.25</v>
      </c>
      <c r="BJ45" s="508">
        <v>11801494.109999999</v>
      </c>
      <c r="BK45" s="508">
        <v>14919008.16</v>
      </c>
      <c r="BL45" s="508">
        <v>22505631.800000001</v>
      </c>
      <c r="BM45" s="508">
        <v>7727771.1699999999</v>
      </c>
      <c r="BN45" s="508">
        <v>136998780.88</v>
      </c>
      <c r="BO45" s="508">
        <v>36713548.670000002</v>
      </c>
      <c r="BP45" s="508">
        <v>20210118.300000001</v>
      </c>
      <c r="BQ45" s="508">
        <v>58293541.909999996</v>
      </c>
      <c r="BR45" s="508">
        <v>25497270.359999999</v>
      </c>
      <c r="BS45" s="508">
        <v>19137437.989999998</v>
      </c>
      <c r="BT45" s="508">
        <v>866282243.29999995</v>
      </c>
      <c r="BU45" s="508">
        <v>31372174.609999999</v>
      </c>
      <c r="BV45" s="508">
        <v>23766707.469999999</v>
      </c>
      <c r="BW45" s="508">
        <v>162934165.38</v>
      </c>
      <c r="BX45" s="508">
        <v>4459024.12</v>
      </c>
      <c r="BY45" s="508">
        <v>27288471.539999999</v>
      </c>
      <c r="BZ45" s="508">
        <v>72219758.719999999</v>
      </c>
      <c r="CA45" s="508">
        <v>12563912.1</v>
      </c>
      <c r="CB45" s="508">
        <v>13841378.890000001</v>
      </c>
      <c r="CC45" s="508">
        <v>21655551.140000001</v>
      </c>
      <c r="CD45" s="508">
        <v>33377699.809999999</v>
      </c>
      <c r="CE45" s="508">
        <v>71774091.849999994</v>
      </c>
      <c r="CF45" s="508">
        <v>25062462.210000001</v>
      </c>
      <c r="CG45" s="508">
        <v>46782660.299999997</v>
      </c>
      <c r="CH45" s="508">
        <v>21525432.289999999</v>
      </c>
      <c r="CI45" s="508">
        <v>17357934.309999999</v>
      </c>
      <c r="CJ45" s="508">
        <v>13630667.380000001</v>
      </c>
      <c r="CK45" s="508">
        <v>20030290.09</v>
      </c>
      <c r="CL45" s="508">
        <v>72637669.459999993</v>
      </c>
      <c r="CM45" s="508">
        <v>14089859.82</v>
      </c>
      <c r="CN45" s="508">
        <v>9817547.0999999996</v>
      </c>
      <c r="CO45" s="94">
        <f t="shared" si="21"/>
        <v>4321396310.0099993</v>
      </c>
      <c r="CQ45" s="126"/>
    </row>
    <row r="46" spans="1:95">
      <c r="A46" s="275"/>
      <c r="B46" s="275"/>
      <c r="C46" s="605"/>
      <c r="D46" s="275" t="s">
        <v>666</v>
      </c>
      <c r="E46" s="361">
        <v>-64137374.979999997</v>
      </c>
      <c r="F46" s="276">
        <v>39094913.270000003</v>
      </c>
      <c r="G46" s="276">
        <v>40865270.189999998</v>
      </c>
      <c r="H46" s="276">
        <v>22816315.940000001</v>
      </c>
      <c r="I46" s="276">
        <v>5297825.91</v>
      </c>
      <c r="J46" s="276">
        <v>-3746360.27</v>
      </c>
      <c r="K46" s="276">
        <v>31761302.489999998</v>
      </c>
      <c r="L46" s="276">
        <v>11469846.52</v>
      </c>
      <c r="M46" s="276">
        <v>28569912.75</v>
      </c>
      <c r="N46" s="276">
        <v>31519930.5</v>
      </c>
      <c r="O46" s="276">
        <v>-62219865.890000001</v>
      </c>
      <c r="P46" s="276">
        <v>-4708291.93</v>
      </c>
      <c r="Q46" s="276">
        <v>37570460.030000001</v>
      </c>
      <c r="R46" s="276">
        <v>22005241.460000001</v>
      </c>
      <c r="S46" s="276">
        <v>-11044240.869999999</v>
      </c>
      <c r="T46" s="276">
        <v>4489562.67</v>
      </c>
      <c r="U46" s="276">
        <v>25276253.870000001</v>
      </c>
      <c r="V46" s="276">
        <v>16265852.720000001</v>
      </c>
      <c r="W46" s="276">
        <v>13862996.49</v>
      </c>
      <c r="X46" s="276">
        <v>-2936397.53</v>
      </c>
      <c r="Y46" s="276">
        <v>-133649839.45999999</v>
      </c>
      <c r="Z46" s="276">
        <v>36299044.240000002</v>
      </c>
      <c r="AA46" s="276">
        <v>-21494873.899999999</v>
      </c>
      <c r="AB46" s="276">
        <v>832597.9</v>
      </c>
      <c r="AC46" s="276">
        <v>-2841566.62</v>
      </c>
      <c r="AD46" s="276">
        <v>9654082.3100000005</v>
      </c>
      <c r="AE46" s="276">
        <v>9809802.1099999994</v>
      </c>
      <c r="AF46" s="361">
        <v>-30898151.199999999</v>
      </c>
      <c r="AG46" s="276">
        <v>-2201586.7400000002</v>
      </c>
      <c r="AH46" s="276">
        <v>-9010662.5999999996</v>
      </c>
      <c r="AI46" s="276">
        <v>-8727883.1999999993</v>
      </c>
      <c r="AJ46" s="276">
        <v>-12814677.640000001</v>
      </c>
      <c r="AK46" s="276">
        <v>37921337.619999997</v>
      </c>
      <c r="AL46" s="276">
        <v>2874287.95</v>
      </c>
      <c r="AM46" s="276">
        <v>-284357058.41000003</v>
      </c>
      <c r="AN46" s="276">
        <v>31531655.039999999</v>
      </c>
      <c r="AO46" s="276">
        <v>20981913.620000001</v>
      </c>
      <c r="AP46" s="276">
        <v>-21422658.539999999</v>
      </c>
      <c r="AQ46" s="276">
        <v>5152313.74</v>
      </c>
      <c r="AR46" s="276">
        <v>7764872.8600000003</v>
      </c>
      <c r="AS46" s="276">
        <v>11725208.529999999</v>
      </c>
      <c r="AT46" s="276">
        <v>-52431265.729999997</v>
      </c>
      <c r="AU46" s="276">
        <v>28588178.059999999</v>
      </c>
      <c r="AV46" s="276">
        <v>-9483674.0099999998</v>
      </c>
      <c r="AW46" s="276">
        <v>-13737654.92</v>
      </c>
      <c r="AX46" s="276">
        <v>25095569.530000001</v>
      </c>
      <c r="AY46" s="276">
        <v>6670190.0999999996</v>
      </c>
      <c r="AZ46" s="276">
        <v>22651918.920000002</v>
      </c>
      <c r="BA46" s="276">
        <v>-117139.93</v>
      </c>
      <c r="BB46" s="276">
        <v>37458324.909999996</v>
      </c>
      <c r="BC46" s="276">
        <v>126625374.25</v>
      </c>
      <c r="BD46" s="276">
        <v>42321251.439999998</v>
      </c>
      <c r="BE46" s="276">
        <v>419990170.75999999</v>
      </c>
      <c r="BF46" s="276">
        <v>-28078694.620000001</v>
      </c>
      <c r="BG46" s="276">
        <v>-10972006.65</v>
      </c>
      <c r="BH46" s="276">
        <v>-8981320.1099999994</v>
      </c>
      <c r="BI46" s="276">
        <v>-134439511.28999999</v>
      </c>
      <c r="BJ46" s="276">
        <v>16860449.82</v>
      </c>
      <c r="BK46" s="276">
        <v>-8592985.6899999995</v>
      </c>
      <c r="BL46" s="276">
        <v>7216063.7199999997</v>
      </c>
      <c r="BM46" s="276">
        <v>2493552.2200000002</v>
      </c>
      <c r="BN46" s="276">
        <v>152939080.38</v>
      </c>
      <c r="BO46" s="276">
        <v>11472107.890000001</v>
      </c>
      <c r="BP46" s="276">
        <v>17243863.98</v>
      </c>
      <c r="BQ46" s="276">
        <v>-5618831.5999999996</v>
      </c>
      <c r="BR46" s="276">
        <v>15176760.800000001</v>
      </c>
      <c r="BS46" s="276">
        <v>4554093.82</v>
      </c>
      <c r="BT46" s="276">
        <v>501619875.52999997</v>
      </c>
      <c r="BU46" s="276">
        <v>-11757212.23</v>
      </c>
      <c r="BV46" s="276">
        <v>-16551737.460000001</v>
      </c>
      <c r="BW46" s="276">
        <v>-49846089.770000003</v>
      </c>
      <c r="BX46" s="276">
        <v>15310353.029999999</v>
      </c>
      <c r="BY46" s="276">
        <v>-14068193.810000001</v>
      </c>
      <c r="BZ46" s="276">
        <v>-52591690.57</v>
      </c>
      <c r="CA46" s="276">
        <v>-3608843.27</v>
      </c>
      <c r="CB46" s="276">
        <v>-11248781.66</v>
      </c>
      <c r="CC46" s="276">
        <v>11855060.449999999</v>
      </c>
      <c r="CD46" s="276">
        <v>-14578849.35</v>
      </c>
      <c r="CE46" s="276">
        <v>-37371799.159999996</v>
      </c>
      <c r="CF46" s="276">
        <v>28149599.760000002</v>
      </c>
      <c r="CG46" s="276">
        <v>-2429336.73</v>
      </c>
      <c r="CH46" s="276">
        <v>-5136821.26</v>
      </c>
      <c r="CI46" s="276">
        <v>-8495256.0899999999</v>
      </c>
      <c r="CJ46" s="276">
        <v>927549.6</v>
      </c>
      <c r="CK46" s="276">
        <v>-2835814.9</v>
      </c>
      <c r="CL46" s="276">
        <v>-59401331.009999998</v>
      </c>
      <c r="CM46" s="276">
        <v>-5478737.5</v>
      </c>
      <c r="CN46" s="276">
        <v>5568093.1200000001</v>
      </c>
      <c r="CO46" s="94">
        <f>SUM(E46:CN46)</f>
        <v>762135213.72000015</v>
      </c>
      <c r="CP46" s="3"/>
    </row>
    <row r="47" spans="1:95" s="8" customFormat="1">
      <c r="A47" s="286">
        <v>2</v>
      </c>
      <c r="B47" s="286" t="s">
        <v>308</v>
      </c>
      <c r="C47" s="601"/>
      <c r="D47" s="280" t="s">
        <v>518</v>
      </c>
      <c r="E47" s="456">
        <v>129999985.51000001</v>
      </c>
      <c r="F47" s="509">
        <v>11561554.52</v>
      </c>
      <c r="G47" s="509">
        <v>12430126.67</v>
      </c>
      <c r="H47" s="509">
        <v>7771543</v>
      </c>
      <c r="I47" s="509">
        <v>5602246.29</v>
      </c>
      <c r="J47" s="509">
        <v>16458212.539999999</v>
      </c>
      <c r="K47" s="509">
        <v>12615259.68</v>
      </c>
      <c r="L47" s="509">
        <v>28240425</v>
      </c>
      <c r="M47" s="509">
        <v>10356360</v>
      </c>
      <c r="N47" s="509">
        <v>11122038.9</v>
      </c>
      <c r="O47" s="516">
        <v>30940512.460000001</v>
      </c>
      <c r="P47" s="509">
        <v>4500000</v>
      </c>
      <c r="Q47" s="509">
        <v>88497586.859999999</v>
      </c>
      <c r="R47" s="509">
        <v>15354360.41</v>
      </c>
      <c r="S47" s="509">
        <v>13687901.26</v>
      </c>
      <c r="T47" s="509">
        <v>35535157.240000002</v>
      </c>
      <c r="U47" s="509">
        <v>9122009.7699999996</v>
      </c>
      <c r="V47" s="509">
        <v>12999464.130000001</v>
      </c>
      <c r="W47" s="509">
        <v>10021532.49</v>
      </c>
      <c r="X47" s="509">
        <v>150000</v>
      </c>
      <c r="Y47" s="509">
        <v>190000000</v>
      </c>
      <c r="Z47" s="509">
        <v>6005665.0300000003</v>
      </c>
      <c r="AA47" s="509">
        <v>22016034.780000001</v>
      </c>
      <c r="AB47" s="509">
        <v>8998965.1600000001</v>
      </c>
      <c r="AC47" s="509">
        <v>4400001.51</v>
      </c>
      <c r="AD47" s="509">
        <v>6016600</v>
      </c>
      <c r="AE47" s="509">
        <v>10000000</v>
      </c>
      <c r="AF47" s="463">
        <v>38000000</v>
      </c>
      <c r="AG47" s="509">
        <v>6500000</v>
      </c>
      <c r="AH47" s="509">
        <v>7414537.2999999998</v>
      </c>
      <c r="AI47" s="509">
        <v>8670000</v>
      </c>
      <c r="AJ47" s="509">
        <v>21963010.079999998</v>
      </c>
      <c r="AK47" s="509">
        <v>9760000</v>
      </c>
      <c r="AL47" s="509">
        <v>4500000</v>
      </c>
      <c r="AM47" s="516">
        <v>500685246.47000003</v>
      </c>
      <c r="AN47" s="509">
        <v>7800000</v>
      </c>
      <c r="AO47" s="509">
        <v>8791024.2200000007</v>
      </c>
      <c r="AP47" s="509">
        <v>24360919.539999999</v>
      </c>
      <c r="AQ47" s="509">
        <v>19641859.149999999</v>
      </c>
      <c r="AR47" s="509">
        <v>9483810.2200000007</v>
      </c>
      <c r="AS47" s="509">
        <v>2856781.35</v>
      </c>
      <c r="AT47" s="509">
        <v>68413650.870000005</v>
      </c>
      <c r="AU47" s="509">
        <v>6230082</v>
      </c>
      <c r="AV47" s="509">
        <v>18870000</v>
      </c>
      <c r="AW47" s="509">
        <v>16250000</v>
      </c>
      <c r="AX47" s="509">
        <v>6633370.4699999997</v>
      </c>
      <c r="AY47" s="509">
        <v>3800000</v>
      </c>
      <c r="AZ47" s="509">
        <v>8054386.1900000004</v>
      </c>
      <c r="BA47" s="509">
        <v>8171641.8600000003</v>
      </c>
      <c r="BB47" s="509">
        <v>6700000</v>
      </c>
      <c r="BC47" s="509">
        <v>102549931.11</v>
      </c>
      <c r="BD47" s="509">
        <v>7650000</v>
      </c>
      <c r="BE47" s="509">
        <v>233000000</v>
      </c>
      <c r="BF47" s="509">
        <v>30748455.59</v>
      </c>
      <c r="BG47" s="509">
        <v>7028457.0499999998</v>
      </c>
      <c r="BH47" s="509">
        <v>10000000</v>
      </c>
      <c r="BI47" s="509">
        <v>77120109.75</v>
      </c>
      <c r="BJ47" s="509">
        <v>5600000</v>
      </c>
      <c r="BK47" s="509">
        <v>4842070.91</v>
      </c>
      <c r="BL47" s="509">
        <v>11441068.199999999</v>
      </c>
      <c r="BM47" s="509">
        <v>8892566.9800000004</v>
      </c>
      <c r="BN47" s="509">
        <v>100000000</v>
      </c>
      <c r="BO47" s="509">
        <v>21124313.289999999</v>
      </c>
      <c r="BP47" s="509">
        <v>13966958.09</v>
      </c>
      <c r="BQ47" s="509">
        <v>24856030.350000001</v>
      </c>
      <c r="BR47" s="509">
        <v>15642640.35</v>
      </c>
      <c r="BS47" s="509">
        <v>11272505.380000001</v>
      </c>
      <c r="BT47" s="509">
        <v>750000000</v>
      </c>
      <c r="BU47" s="509">
        <v>15514275.6</v>
      </c>
      <c r="BV47" s="509">
        <v>12363064.07</v>
      </c>
      <c r="BW47" s="509">
        <v>94000000</v>
      </c>
      <c r="BX47" s="509">
        <v>1117406.98</v>
      </c>
      <c r="BY47" s="509">
        <v>15900000</v>
      </c>
      <c r="BZ47" s="509">
        <v>46188951.009999998</v>
      </c>
      <c r="CA47" s="509">
        <v>181400</v>
      </c>
      <c r="CB47" s="509">
        <v>6976077.2599999998</v>
      </c>
      <c r="CC47" s="509">
        <v>10152203.140000001</v>
      </c>
      <c r="CD47" s="509">
        <v>16958608.399999999</v>
      </c>
      <c r="CE47" s="509">
        <v>36848303.640000001</v>
      </c>
      <c r="CF47" s="509">
        <v>14950500</v>
      </c>
      <c r="CG47" s="509">
        <v>3825699700</v>
      </c>
      <c r="CH47" s="509">
        <v>7969795.3300000001</v>
      </c>
      <c r="CI47" s="509">
        <v>5285535.38</v>
      </c>
      <c r="CJ47" s="509">
        <v>5402481.5999999996</v>
      </c>
      <c r="CK47" s="509">
        <v>4861207.26</v>
      </c>
      <c r="CL47" s="509">
        <v>46075619.719999999</v>
      </c>
      <c r="CM47" s="509">
        <v>6974039.4400000004</v>
      </c>
      <c r="CN47" s="509">
        <v>4310232.62</v>
      </c>
      <c r="CO47" s="94">
        <f t="shared" si="21"/>
        <v>7141418371.4300003</v>
      </c>
      <c r="CP47" s="91">
        <f>COUNTIF(E47:CN47,0)</f>
        <v>0</v>
      </c>
      <c r="CQ47" s="442" t="s">
        <v>664</v>
      </c>
    </row>
    <row r="48" spans="1:95" s="8" customFormat="1">
      <c r="A48" s="286"/>
      <c r="B48" s="286"/>
      <c r="C48" s="601"/>
      <c r="D48" s="280" t="s">
        <v>519</v>
      </c>
      <c r="E48" s="456">
        <v>1999999.06</v>
      </c>
      <c r="F48" s="509">
        <v>1221890</v>
      </c>
      <c r="G48" s="509">
        <v>279530</v>
      </c>
      <c r="H48" s="513">
        <v>0</v>
      </c>
      <c r="I48" s="509">
        <v>198000</v>
      </c>
      <c r="J48" s="509">
        <v>5037972.3</v>
      </c>
      <c r="K48" s="509">
        <v>80000</v>
      </c>
      <c r="L48" s="509">
        <v>966487</v>
      </c>
      <c r="M48" s="509">
        <v>258655</v>
      </c>
      <c r="N48" s="509">
        <v>163420</v>
      </c>
      <c r="O48" s="516">
        <v>761129.3</v>
      </c>
      <c r="P48" s="509">
        <v>85000</v>
      </c>
      <c r="Q48" s="509">
        <v>2721726.26</v>
      </c>
      <c r="R48" s="509">
        <v>320000</v>
      </c>
      <c r="S48" s="509">
        <v>46621.26</v>
      </c>
      <c r="T48" s="509">
        <v>11044.11</v>
      </c>
      <c r="U48" s="509">
        <v>7770</v>
      </c>
      <c r="V48" s="509">
        <v>150000</v>
      </c>
      <c r="W48" s="509">
        <v>249000</v>
      </c>
      <c r="X48" s="509">
        <v>6000</v>
      </c>
      <c r="Y48" s="509">
        <v>3000000</v>
      </c>
      <c r="Z48" s="509">
        <v>101620</v>
      </c>
      <c r="AA48" s="513">
        <v>0</v>
      </c>
      <c r="AB48" s="509">
        <v>207221.46</v>
      </c>
      <c r="AC48" s="509">
        <v>130002.55</v>
      </c>
      <c r="AD48" s="509">
        <v>193950</v>
      </c>
      <c r="AE48" s="513">
        <v>0</v>
      </c>
      <c r="AF48" s="463">
        <v>1000000</v>
      </c>
      <c r="AG48" s="509">
        <v>100000</v>
      </c>
      <c r="AH48" s="509">
        <v>266158</v>
      </c>
      <c r="AI48" s="509">
        <v>20000</v>
      </c>
      <c r="AJ48" s="509">
        <v>327737.8</v>
      </c>
      <c r="AK48" s="509">
        <v>124000</v>
      </c>
      <c r="AL48" s="509">
        <v>100000</v>
      </c>
      <c r="AM48" s="516">
        <v>2537413.73</v>
      </c>
      <c r="AN48" s="509">
        <v>550000</v>
      </c>
      <c r="AO48" s="509">
        <v>245350</v>
      </c>
      <c r="AP48" s="509">
        <v>1598009.8</v>
      </c>
      <c r="AQ48" s="509">
        <v>600000</v>
      </c>
      <c r="AR48" s="513">
        <v>0</v>
      </c>
      <c r="AS48" s="509">
        <v>50000</v>
      </c>
      <c r="AT48" s="509">
        <v>18112442.059999999</v>
      </c>
      <c r="AU48" s="509">
        <v>403200</v>
      </c>
      <c r="AV48" s="509">
        <v>2580600</v>
      </c>
      <c r="AW48" s="509">
        <v>1043789</v>
      </c>
      <c r="AX48" s="509">
        <v>551600</v>
      </c>
      <c r="AY48" s="509">
        <v>202000</v>
      </c>
      <c r="AZ48" s="509">
        <v>475831.52</v>
      </c>
      <c r="BA48" s="509">
        <v>1005803.84</v>
      </c>
      <c r="BB48" s="509">
        <v>300000</v>
      </c>
      <c r="BC48" s="509">
        <v>22553315.34</v>
      </c>
      <c r="BD48" s="509">
        <v>340000</v>
      </c>
      <c r="BE48" s="509">
        <v>5000000</v>
      </c>
      <c r="BF48" s="509">
        <v>15926784</v>
      </c>
      <c r="BG48" s="509">
        <v>88520.77</v>
      </c>
      <c r="BH48" s="509">
        <v>200000</v>
      </c>
      <c r="BI48" s="509">
        <v>1121170</v>
      </c>
      <c r="BJ48" s="509">
        <v>158030</v>
      </c>
      <c r="BK48" s="509">
        <v>265016</v>
      </c>
      <c r="BL48" s="509">
        <v>350700</v>
      </c>
      <c r="BM48" s="509">
        <v>2600</v>
      </c>
      <c r="BN48" s="509">
        <v>100000</v>
      </c>
      <c r="BO48" s="509">
        <v>640300</v>
      </c>
      <c r="BP48" s="509">
        <v>346878</v>
      </c>
      <c r="BQ48" s="513">
        <v>0</v>
      </c>
      <c r="BR48" s="509">
        <v>452900</v>
      </c>
      <c r="BS48" s="509">
        <v>439280</v>
      </c>
      <c r="BT48" s="509">
        <v>1373790</v>
      </c>
      <c r="BU48" s="509">
        <v>307238</v>
      </c>
      <c r="BV48" s="509">
        <v>870000</v>
      </c>
      <c r="BW48" s="509">
        <v>192044</v>
      </c>
      <c r="BX48" s="509">
        <v>2563115.7000000002</v>
      </c>
      <c r="BY48" s="509">
        <v>360000</v>
      </c>
      <c r="BZ48" s="513">
        <v>0</v>
      </c>
      <c r="CA48" s="509">
        <v>2861480.2</v>
      </c>
      <c r="CB48" s="509">
        <v>260500</v>
      </c>
      <c r="CC48" s="509">
        <v>6000</v>
      </c>
      <c r="CD48" s="509">
        <v>518900</v>
      </c>
      <c r="CE48" s="509">
        <v>2069392.2</v>
      </c>
      <c r="CF48" s="509">
        <v>745790</v>
      </c>
      <c r="CG48" s="509">
        <v>1295789.3899999999</v>
      </c>
      <c r="CH48" s="509">
        <v>537700</v>
      </c>
      <c r="CI48" s="509">
        <v>145380</v>
      </c>
      <c r="CJ48" s="509">
        <v>170880</v>
      </c>
      <c r="CK48" s="509">
        <v>310029</v>
      </c>
      <c r="CL48" s="509">
        <v>9319257.0500000007</v>
      </c>
      <c r="CM48" s="509">
        <v>302000</v>
      </c>
      <c r="CN48" s="509">
        <v>261200</v>
      </c>
      <c r="CO48" s="94">
        <f t="shared" si="21"/>
        <v>122846953.7</v>
      </c>
      <c r="CP48" s="191"/>
      <c r="CQ48" s="122"/>
    </row>
    <row r="49" spans="1:95" s="8" customFormat="1">
      <c r="A49" s="286"/>
      <c r="B49" s="286"/>
      <c r="C49" s="601"/>
      <c r="D49" s="280" t="s">
        <v>520</v>
      </c>
      <c r="E49" s="456">
        <v>80398762.060000002</v>
      </c>
      <c r="F49" s="509">
        <v>4844211.12</v>
      </c>
      <c r="G49" s="509">
        <v>3040018.7</v>
      </c>
      <c r="H49" s="509">
        <v>1502091</v>
      </c>
      <c r="I49" s="509">
        <v>471550</v>
      </c>
      <c r="J49" s="509">
        <v>3172844</v>
      </c>
      <c r="K49" s="509">
        <v>3116196.37</v>
      </c>
      <c r="L49" s="509">
        <v>8752953</v>
      </c>
      <c r="M49" s="509">
        <v>3287540</v>
      </c>
      <c r="N49" s="509">
        <v>1820627.2</v>
      </c>
      <c r="O49" s="516">
        <v>19291055.02</v>
      </c>
      <c r="P49" s="509">
        <v>1283686.33</v>
      </c>
      <c r="Q49" s="509">
        <v>109722221.01000001</v>
      </c>
      <c r="R49" s="509">
        <v>4628400</v>
      </c>
      <c r="S49" s="509">
        <v>5000000</v>
      </c>
      <c r="T49" s="509">
        <v>13841857.189999999</v>
      </c>
      <c r="U49" s="509">
        <v>3303816.9</v>
      </c>
      <c r="V49" s="509">
        <v>4116661.35</v>
      </c>
      <c r="W49" s="509">
        <v>4449863.74</v>
      </c>
      <c r="X49" s="509">
        <v>60000</v>
      </c>
      <c r="Y49" s="509">
        <v>150000000</v>
      </c>
      <c r="Z49" s="509">
        <v>3436155.65</v>
      </c>
      <c r="AA49" s="509">
        <v>7564759.7699999996</v>
      </c>
      <c r="AB49" s="509">
        <v>5700902.3300000001</v>
      </c>
      <c r="AC49" s="509">
        <v>1564925.68</v>
      </c>
      <c r="AD49" s="509">
        <v>2376829.71</v>
      </c>
      <c r="AE49" s="509">
        <v>4500000</v>
      </c>
      <c r="AF49" s="463">
        <v>14000000</v>
      </c>
      <c r="AG49" s="509">
        <v>3400000</v>
      </c>
      <c r="AH49" s="509">
        <v>2774052.78</v>
      </c>
      <c r="AI49" s="509">
        <v>5000000</v>
      </c>
      <c r="AJ49" s="509">
        <v>10351239.060000001</v>
      </c>
      <c r="AK49" s="509">
        <v>3800000</v>
      </c>
      <c r="AL49" s="509">
        <v>1600000</v>
      </c>
      <c r="AM49" s="516">
        <v>324242155.77999997</v>
      </c>
      <c r="AN49" s="509">
        <v>6000000</v>
      </c>
      <c r="AO49" s="509">
        <v>2183762.7000000002</v>
      </c>
      <c r="AP49" s="509">
        <v>12890623.16</v>
      </c>
      <c r="AQ49" s="509">
        <v>12394806.93</v>
      </c>
      <c r="AR49" s="509">
        <v>3258278.84</v>
      </c>
      <c r="AS49" s="509">
        <v>950830</v>
      </c>
      <c r="AT49" s="509">
        <v>30723635.039999999</v>
      </c>
      <c r="AU49" s="509">
        <v>4548355.43</v>
      </c>
      <c r="AV49" s="509">
        <v>5344800</v>
      </c>
      <c r="AW49" s="509">
        <v>8347343</v>
      </c>
      <c r="AX49" s="509">
        <v>4104711</v>
      </c>
      <c r="AY49" s="509">
        <v>2300000</v>
      </c>
      <c r="AZ49" s="509">
        <v>3961470.07</v>
      </c>
      <c r="BA49" s="509">
        <v>3266006.76</v>
      </c>
      <c r="BB49" s="509">
        <v>3500000</v>
      </c>
      <c r="BC49" s="509">
        <v>17102807.43</v>
      </c>
      <c r="BD49" s="509">
        <v>4606176.49</v>
      </c>
      <c r="BE49" s="509">
        <v>115000000</v>
      </c>
      <c r="BF49" s="509">
        <v>13956792.130000001</v>
      </c>
      <c r="BG49" s="509">
        <v>2673248.37</v>
      </c>
      <c r="BH49" s="509">
        <v>3400000</v>
      </c>
      <c r="BI49" s="509">
        <v>83092231.400000006</v>
      </c>
      <c r="BJ49" s="509">
        <v>2508839.94</v>
      </c>
      <c r="BK49" s="509">
        <v>1818182.25</v>
      </c>
      <c r="BL49" s="509">
        <v>7415615.5999999996</v>
      </c>
      <c r="BM49" s="509">
        <v>4250478.71</v>
      </c>
      <c r="BN49" s="509">
        <v>84900000</v>
      </c>
      <c r="BO49" s="509">
        <v>7686277.0300000003</v>
      </c>
      <c r="BP49" s="509">
        <v>4498524.0199999996</v>
      </c>
      <c r="BQ49" s="509">
        <v>12993254.119999999</v>
      </c>
      <c r="BR49" s="509">
        <v>5231228.9000000004</v>
      </c>
      <c r="BS49" s="509">
        <v>5548416.7000000002</v>
      </c>
      <c r="BT49" s="509">
        <v>444093400</v>
      </c>
      <c r="BU49" s="509">
        <v>6744350</v>
      </c>
      <c r="BV49" s="509">
        <v>4561885</v>
      </c>
      <c r="BW49" s="509">
        <v>54000000</v>
      </c>
      <c r="BX49" s="509">
        <v>1861966.26</v>
      </c>
      <c r="BY49" s="509">
        <v>4259325.1399999997</v>
      </c>
      <c r="BZ49" s="509">
        <v>9817251.2200000007</v>
      </c>
      <c r="CA49" s="509">
        <v>3700129</v>
      </c>
      <c r="CB49" s="509">
        <v>4279419.88</v>
      </c>
      <c r="CC49" s="509">
        <v>3859693.89</v>
      </c>
      <c r="CD49" s="509">
        <v>5877880.7199999997</v>
      </c>
      <c r="CE49" s="509">
        <v>34408994.899999999</v>
      </c>
      <c r="CF49" s="509">
        <v>5754490.5499999998</v>
      </c>
      <c r="CG49" s="509">
        <v>14604017.439999999</v>
      </c>
      <c r="CH49" s="509">
        <v>7887767.7400000002</v>
      </c>
      <c r="CI49" s="509">
        <v>1649129.75</v>
      </c>
      <c r="CJ49" s="509">
        <v>2022688</v>
      </c>
      <c r="CK49" s="509">
        <v>1718616.05</v>
      </c>
      <c r="CL49" s="509">
        <v>18969001.300000001</v>
      </c>
      <c r="CM49" s="509">
        <v>3800000</v>
      </c>
      <c r="CN49" s="509">
        <v>2321474.7400000002</v>
      </c>
      <c r="CO49" s="94">
        <f t="shared" si="21"/>
        <v>1933063553.3500004</v>
      </c>
      <c r="CP49" s="91">
        <f>COUNTIF(E49:CN49,0)</f>
        <v>0</v>
      </c>
      <c r="CQ49" s="122"/>
    </row>
    <row r="50" spans="1:95" s="8" customFormat="1">
      <c r="A50" s="286"/>
      <c r="B50" s="286"/>
      <c r="C50" s="601"/>
      <c r="D50" s="280" t="s">
        <v>521</v>
      </c>
      <c r="E50" s="456">
        <v>31681273.75</v>
      </c>
      <c r="F50" s="509">
        <v>2508705</v>
      </c>
      <c r="G50" s="509">
        <v>7536439</v>
      </c>
      <c r="H50" s="509">
        <v>5336467</v>
      </c>
      <c r="I50" s="509">
        <v>2480106</v>
      </c>
      <c r="J50" s="509">
        <v>4410509</v>
      </c>
      <c r="K50" s="509">
        <v>4723895.71</v>
      </c>
      <c r="L50" s="509">
        <v>9810031</v>
      </c>
      <c r="M50" s="509">
        <v>4621994</v>
      </c>
      <c r="N50" s="509">
        <v>9978453</v>
      </c>
      <c r="O50" s="516">
        <v>16335264</v>
      </c>
      <c r="P50" s="509">
        <v>2300000</v>
      </c>
      <c r="Q50" s="509">
        <v>37941451.299999997</v>
      </c>
      <c r="R50" s="509">
        <v>5932980</v>
      </c>
      <c r="S50" s="509">
        <v>6113888</v>
      </c>
      <c r="T50" s="509">
        <v>5662605</v>
      </c>
      <c r="U50" s="509">
        <v>5328988</v>
      </c>
      <c r="V50" s="509">
        <v>2699292</v>
      </c>
      <c r="W50" s="509">
        <v>3691965</v>
      </c>
      <c r="X50" s="509">
        <v>27000</v>
      </c>
      <c r="Y50" s="509">
        <v>17000000</v>
      </c>
      <c r="Z50" s="509">
        <v>4016703.5</v>
      </c>
      <c r="AA50" s="509">
        <v>8937628</v>
      </c>
      <c r="AB50" s="509">
        <v>5697449</v>
      </c>
      <c r="AC50" s="509">
        <v>3000689</v>
      </c>
      <c r="AD50" s="509">
        <v>2655075</v>
      </c>
      <c r="AE50" s="509">
        <v>5900000</v>
      </c>
      <c r="AF50" s="463">
        <v>20000000</v>
      </c>
      <c r="AG50" s="509">
        <v>2500000</v>
      </c>
      <c r="AH50" s="509">
        <v>3581376</v>
      </c>
      <c r="AI50" s="509">
        <v>8350000</v>
      </c>
      <c r="AJ50" s="509">
        <v>3460000</v>
      </c>
      <c r="AK50" s="509">
        <v>4620000</v>
      </c>
      <c r="AL50" s="509">
        <v>2600000</v>
      </c>
      <c r="AM50" s="516">
        <v>35045201.049999997</v>
      </c>
      <c r="AN50" s="509">
        <v>4000000</v>
      </c>
      <c r="AO50" s="509">
        <v>3561211</v>
      </c>
      <c r="AP50" s="509">
        <v>6908117.21</v>
      </c>
      <c r="AQ50" s="509">
        <v>6200000</v>
      </c>
      <c r="AR50" s="509">
        <v>4269134.75</v>
      </c>
      <c r="AS50" s="509">
        <v>1231869.5</v>
      </c>
      <c r="AT50" s="509">
        <v>13578556.380000001</v>
      </c>
      <c r="AU50" s="509">
        <v>4982517.42</v>
      </c>
      <c r="AV50" s="509">
        <v>6120000</v>
      </c>
      <c r="AW50" s="509">
        <v>7339990</v>
      </c>
      <c r="AX50" s="509">
        <v>5857530</v>
      </c>
      <c r="AY50" s="509">
        <v>2801102.33</v>
      </c>
      <c r="AZ50" s="509">
        <v>4800000</v>
      </c>
      <c r="BA50" s="509">
        <v>4524565</v>
      </c>
      <c r="BB50" s="509">
        <v>3500000</v>
      </c>
      <c r="BC50" s="509">
        <v>14634852.25</v>
      </c>
      <c r="BD50" s="509">
        <v>3558789.25</v>
      </c>
      <c r="BE50" s="509">
        <v>12100000</v>
      </c>
      <c r="BF50" s="509">
        <v>5111084</v>
      </c>
      <c r="BG50" s="509">
        <v>2865400</v>
      </c>
      <c r="BH50" s="509">
        <v>5000000</v>
      </c>
      <c r="BI50" s="509">
        <v>21618984.050000001</v>
      </c>
      <c r="BJ50" s="509">
        <v>3900000</v>
      </c>
      <c r="BK50" s="509">
        <v>2708497.49</v>
      </c>
      <c r="BL50" s="509">
        <v>4099116</v>
      </c>
      <c r="BM50" s="509">
        <v>3654612.7</v>
      </c>
      <c r="BN50" s="509">
        <v>15000000</v>
      </c>
      <c r="BO50" s="509">
        <v>8990000</v>
      </c>
      <c r="BP50" s="509">
        <v>5525990.5499999998</v>
      </c>
      <c r="BQ50" s="509">
        <v>9644673.2799999993</v>
      </c>
      <c r="BR50" s="509">
        <v>5812849</v>
      </c>
      <c r="BS50" s="509">
        <v>7002564</v>
      </c>
      <c r="BT50" s="509">
        <v>27000000</v>
      </c>
      <c r="BU50" s="509">
        <v>5399380</v>
      </c>
      <c r="BV50" s="509">
        <v>6236334</v>
      </c>
      <c r="BW50" s="509">
        <v>7731097</v>
      </c>
      <c r="BX50" s="509">
        <v>111473.60000000001</v>
      </c>
      <c r="BY50" s="509">
        <v>5598640.9400000004</v>
      </c>
      <c r="BZ50" s="509">
        <v>17793010</v>
      </c>
      <c r="CA50" s="513">
        <v>0</v>
      </c>
      <c r="CB50" s="509">
        <v>5927056</v>
      </c>
      <c r="CC50" s="509">
        <v>4781120</v>
      </c>
      <c r="CD50" s="509">
        <v>6829760</v>
      </c>
      <c r="CE50" s="509">
        <v>12115673.119999999</v>
      </c>
      <c r="CF50" s="509">
        <v>6388089</v>
      </c>
      <c r="CG50" s="509">
        <v>11184232.5</v>
      </c>
      <c r="CH50" s="509">
        <v>1315589</v>
      </c>
      <c r="CI50" s="509">
        <v>3237980</v>
      </c>
      <c r="CJ50" s="509">
        <v>3759641</v>
      </c>
      <c r="CK50" s="509">
        <v>2823077.65</v>
      </c>
      <c r="CL50" s="509">
        <v>23154783.879999999</v>
      </c>
      <c r="CM50" s="509">
        <v>2550355.65</v>
      </c>
      <c r="CN50" s="509">
        <v>2511789</v>
      </c>
      <c r="CO50" s="94">
        <f t="shared" si="21"/>
        <v>663836516.81000006</v>
      </c>
      <c r="CP50" s="91">
        <f>COUNTIF(E50:CN50,0)</f>
        <v>1</v>
      </c>
      <c r="CQ50" s="122"/>
    </row>
    <row r="51" spans="1:95" s="8" customFormat="1">
      <c r="A51" s="286"/>
      <c r="B51" s="286"/>
      <c r="C51" s="601"/>
      <c r="D51" s="280" t="s">
        <v>522</v>
      </c>
      <c r="E51" s="458">
        <v>0</v>
      </c>
      <c r="F51" s="509">
        <v>20000</v>
      </c>
      <c r="G51" s="513">
        <v>0</v>
      </c>
      <c r="H51" s="513">
        <v>0</v>
      </c>
      <c r="I51" s="513">
        <v>0</v>
      </c>
      <c r="J51" s="513">
        <v>1</v>
      </c>
      <c r="K51" s="513">
        <v>0</v>
      </c>
      <c r="L51" s="513">
        <v>0</v>
      </c>
      <c r="M51" s="513">
        <v>0</v>
      </c>
      <c r="N51" s="513">
        <v>0</v>
      </c>
      <c r="O51" s="517">
        <v>0</v>
      </c>
      <c r="P51" s="513">
        <v>0</v>
      </c>
      <c r="Q51" s="513">
        <v>0</v>
      </c>
      <c r="R51" s="513">
        <v>0</v>
      </c>
      <c r="S51" s="513">
        <v>0</v>
      </c>
      <c r="T51" s="513">
        <v>0</v>
      </c>
      <c r="U51" s="513">
        <v>0</v>
      </c>
      <c r="V51" s="513">
        <v>0</v>
      </c>
      <c r="W51" s="509">
        <v>25000</v>
      </c>
      <c r="X51" s="513">
        <v>0</v>
      </c>
      <c r="Y51" s="513">
        <v>0</v>
      </c>
      <c r="Z51" s="513">
        <v>0</v>
      </c>
      <c r="AA51" s="513">
        <v>0</v>
      </c>
      <c r="AB51" s="513">
        <v>0</v>
      </c>
      <c r="AC51" s="513">
        <v>0</v>
      </c>
      <c r="AD51" s="513">
        <v>1</v>
      </c>
      <c r="AE51" s="513">
        <v>0</v>
      </c>
      <c r="AF51" s="522">
        <v>0</v>
      </c>
      <c r="AG51" s="513">
        <v>1</v>
      </c>
      <c r="AH51" s="513">
        <v>1</v>
      </c>
      <c r="AI51" s="513">
        <v>1</v>
      </c>
      <c r="AJ51" s="513">
        <v>1</v>
      </c>
      <c r="AK51" s="513">
        <v>0</v>
      </c>
      <c r="AL51" s="513">
        <v>0</v>
      </c>
      <c r="AM51" s="517">
        <v>0</v>
      </c>
      <c r="AN51" s="513">
        <v>0</v>
      </c>
      <c r="AO51" s="513">
        <v>0</v>
      </c>
      <c r="AP51" s="513">
        <v>0</v>
      </c>
      <c r="AQ51" s="513">
        <v>0</v>
      </c>
      <c r="AR51" s="513">
        <v>0</v>
      </c>
      <c r="AS51" s="513">
        <v>0</v>
      </c>
      <c r="AT51" s="513">
        <v>0</v>
      </c>
      <c r="AU51" s="513">
        <v>0</v>
      </c>
      <c r="AV51" s="513">
        <v>0</v>
      </c>
      <c r="AW51" s="513">
        <v>0</v>
      </c>
      <c r="AX51" s="513">
        <v>0</v>
      </c>
      <c r="AY51" s="513">
        <v>0</v>
      </c>
      <c r="AZ51" s="513">
        <v>0</v>
      </c>
      <c r="BA51" s="513">
        <v>0</v>
      </c>
      <c r="BB51" s="513">
        <v>0</v>
      </c>
      <c r="BC51" s="509">
        <v>80623</v>
      </c>
      <c r="BD51" s="513">
        <v>0</v>
      </c>
      <c r="BE51" s="513">
        <v>0</v>
      </c>
      <c r="BF51" s="513">
        <v>1</v>
      </c>
      <c r="BG51" s="513">
        <v>0</v>
      </c>
      <c r="BH51" s="513">
        <v>1</v>
      </c>
      <c r="BI51" s="513">
        <v>1</v>
      </c>
      <c r="BJ51" s="513">
        <v>1</v>
      </c>
      <c r="BK51" s="513">
        <v>1</v>
      </c>
      <c r="BL51" s="509">
        <v>134200</v>
      </c>
      <c r="BM51" s="513">
        <v>1</v>
      </c>
      <c r="BN51" s="513">
        <v>0</v>
      </c>
      <c r="BO51" s="513">
        <v>0</v>
      </c>
      <c r="BP51" s="513">
        <v>0</v>
      </c>
      <c r="BQ51" s="513">
        <v>0</v>
      </c>
      <c r="BR51" s="513">
        <v>0</v>
      </c>
      <c r="BS51" s="513">
        <v>0</v>
      </c>
      <c r="BT51" s="513">
        <v>0</v>
      </c>
      <c r="BU51" s="513">
        <v>0</v>
      </c>
      <c r="BV51" s="513">
        <v>0</v>
      </c>
      <c r="BW51" s="509">
        <v>35261</v>
      </c>
      <c r="BX51" s="513">
        <v>0</v>
      </c>
      <c r="BY51" s="513">
        <v>0</v>
      </c>
      <c r="BZ51" s="513">
        <v>0</v>
      </c>
      <c r="CA51" s="509">
        <v>682707.82</v>
      </c>
      <c r="CB51" s="509">
        <v>16000</v>
      </c>
      <c r="CC51" s="513">
        <v>0</v>
      </c>
      <c r="CD51" s="513">
        <v>0</v>
      </c>
      <c r="CE51" s="513">
        <v>1</v>
      </c>
      <c r="CF51" s="509">
        <v>57880</v>
      </c>
      <c r="CG51" s="513">
        <v>0</v>
      </c>
      <c r="CH51" s="513">
        <v>0</v>
      </c>
      <c r="CI51" s="513">
        <v>1</v>
      </c>
      <c r="CJ51" s="513">
        <v>0</v>
      </c>
      <c r="CK51" s="513">
        <v>1</v>
      </c>
      <c r="CL51" s="513">
        <v>0</v>
      </c>
      <c r="CM51" s="513">
        <v>0</v>
      </c>
      <c r="CN51" s="513">
        <v>0</v>
      </c>
      <c r="CO51" s="94">
        <f t="shared" si="21"/>
        <v>1051686.8199999998</v>
      </c>
      <c r="CP51" s="97"/>
      <c r="CQ51" s="122"/>
    </row>
    <row r="52" spans="1:95" s="8" customFormat="1">
      <c r="A52" s="286"/>
      <c r="B52" s="286"/>
      <c r="C52" s="601"/>
      <c r="D52" s="280" t="s">
        <v>523</v>
      </c>
      <c r="E52" s="456">
        <v>3678947.92</v>
      </c>
      <c r="F52" s="509">
        <v>647830</v>
      </c>
      <c r="G52" s="509">
        <v>612298</v>
      </c>
      <c r="H52" s="509">
        <v>492150.83</v>
      </c>
      <c r="I52" s="509">
        <v>736262</v>
      </c>
      <c r="J52" s="509">
        <v>1496310</v>
      </c>
      <c r="K52" s="509">
        <v>1100061.26</v>
      </c>
      <c r="L52" s="509">
        <v>903824.04</v>
      </c>
      <c r="M52" s="509">
        <v>718850</v>
      </c>
      <c r="N52" s="509">
        <v>951240</v>
      </c>
      <c r="O52" s="516">
        <v>2029500</v>
      </c>
      <c r="P52" s="509">
        <v>388123</v>
      </c>
      <c r="Q52" s="509">
        <v>2340151</v>
      </c>
      <c r="R52" s="509">
        <v>622000</v>
      </c>
      <c r="S52" s="509">
        <v>782242.2</v>
      </c>
      <c r="T52" s="509">
        <v>928497</v>
      </c>
      <c r="U52" s="509">
        <v>450000</v>
      </c>
      <c r="V52" s="509">
        <v>761951</v>
      </c>
      <c r="W52" s="509">
        <v>483525</v>
      </c>
      <c r="X52" s="509">
        <v>18000</v>
      </c>
      <c r="Y52" s="509">
        <v>1000000</v>
      </c>
      <c r="Z52" s="509">
        <v>5140890</v>
      </c>
      <c r="AA52" s="509">
        <v>986008.6</v>
      </c>
      <c r="AB52" s="509">
        <v>524625.65</v>
      </c>
      <c r="AC52" s="509">
        <v>450000</v>
      </c>
      <c r="AD52" s="509">
        <v>488205</v>
      </c>
      <c r="AE52" s="509">
        <v>600000</v>
      </c>
      <c r="AF52" s="463">
        <v>1300000</v>
      </c>
      <c r="AG52" s="509">
        <v>400000</v>
      </c>
      <c r="AH52" s="509">
        <v>442687</v>
      </c>
      <c r="AI52" s="509">
        <v>900000</v>
      </c>
      <c r="AJ52" s="509">
        <v>700000</v>
      </c>
      <c r="AK52" s="509">
        <v>1608120.1</v>
      </c>
      <c r="AL52" s="509">
        <v>380000</v>
      </c>
      <c r="AM52" s="516">
        <v>3570798.1</v>
      </c>
      <c r="AN52" s="509">
        <v>530000</v>
      </c>
      <c r="AO52" s="509">
        <v>300000</v>
      </c>
      <c r="AP52" s="509">
        <v>905697.47</v>
      </c>
      <c r="AQ52" s="509">
        <v>250000</v>
      </c>
      <c r="AR52" s="509">
        <v>516371</v>
      </c>
      <c r="AS52" s="509">
        <v>350000</v>
      </c>
      <c r="AT52" s="509">
        <v>1968717.43</v>
      </c>
      <c r="AU52" s="509">
        <v>723862</v>
      </c>
      <c r="AV52" s="509">
        <v>693600</v>
      </c>
      <c r="AW52" s="509">
        <v>1106333.7</v>
      </c>
      <c r="AX52" s="509">
        <v>987446</v>
      </c>
      <c r="AY52" s="509">
        <v>520000</v>
      </c>
      <c r="AZ52" s="509">
        <v>368611</v>
      </c>
      <c r="BA52" s="509">
        <v>586384.43999999994</v>
      </c>
      <c r="BB52" s="509">
        <v>400000</v>
      </c>
      <c r="BC52" s="509">
        <v>2751554.66</v>
      </c>
      <c r="BD52" s="509">
        <v>644510</v>
      </c>
      <c r="BE52" s="509">
        <v>1500000</v>
      </c>
      <c r="BF52" s="509">
        <v>1174158.8</v>
      </c>
      <c r="BG52" s="509">
        <v>148950</v>
      </c>
      <c r="BH52" s="509">
        <v>200000</v>
      </c>
      <c r="BI52" s="509">
        <v>1675531.12</v>
      </c>
      <c r="BJ52" s="509">
        <v>239697.5</v>
      </c>
      <c r="BK52" s="509">
        <v>582820</v>
      </c>
      <c r="BL52" s="509">
        <v>518805</v>
      </c>
      <c r="BM52" s="509">
        <v>340470</v>
      </c>
      <c r="BN52" s="509">
        <v>1000000</v>
      </c>
      <c r="BO52" s="509">
        <v>900000</v>
      </c>
      <c r="BP52" s="509">
        <v>593460.34</v>
      </c>
      <c r="BQ52" s="509">
        <v>1580424</v>
      </c>
      <c r="BR52" s="509">
        <v>700000</v>
      </c>
      <c r="BS52" s="509">
        <v>863474.85</v>
      </c>
      <c r="BT52" s="509">
        <v>4050000</v>
      </c>
      <c r="BU52" s="509">
        <v>509520.99</v>
      </c>
      <c r="BV52" s="509">
        <v>836754.5</v>
      </c>
      <c r="BW52" s="509">
        <v>2076518.7</v>
      </c>
      <c r="BX52" s="509">
        <v>137912.06</v>
      </c>
      <c r="BY52" s="509">
        <v>300000</v>
      </c>
      <c r="BZ52" s="513">
        <v>0</v>
      </c>
      <c r="CA52" s="509"/>
      <c r="CB52" s="509">
        <v>575752</v>
      </c>
      <c r="CC52" s="509">
        <v>478103</v>
      </c>
      <c r="CD52" s="509">
        <v>1255283</v>
      </c>
      <c r="CE52" s="509">
        <v>1242347</v>
      </c>
      <c r="CF52" s="509">
        <v>702115.2</v>
      </c>
      <c r="CG52" s="509">
        <v>1682909.87</v>
      </c>
      <c r="CH52" s="509">
        <v>469859</v>
      </c>
      <c r="CI52" s="509">
        <v>426326.72</v>
      </c>
      <c r="CJ52" s="509">
        <v>249257</v>
      </c>
      <c r="CK52" s="509">
        <v>332067.59999999998</v>
      </c>
      <c r="CL52" s="509">
        <v>921358.85</v>
      </c>
      <c r="CM52" s="509">
        <v>309518</v>
      </c>
      <c r="CN52" s="509">
        <v>409858.3</v>
      </c>
      <c r="CO52" s="94">
        <f t="shared" si="21"/>
        <v>81219438.799999997</v>
      </c>
      <c r="CP52" s="97"/>
      <c r="CQ52" s="122"/>
    </row>
    <row r="53" spans="1:95" s="95" customFormat="1">
      <c r="A53" s="300"/>
      <c r="B53" s="300"/>
      <c r="C53" s="615"/>
      <c r="D53" s="300"/>
      <c r="E53" s="366">
        <f>SUM(E47:E52)</f>
        <v>247758968.29999998</v>
      </c>
      <c r="F53" s="300">
        <f t="shared" ref="F53:BQ53" si="22">SUM(F47:F52)</f>
        <v>20804190.640000001</v>
      </c>
      <c r="G53" s="300">
        <f t="shared" si="22"/>
        <v>23898412.370000001</v>
      </c>
      <c r="H53" s="300">
        <f t="shared" si="22"/>
        <v>15102251.83</v>
      </c>
      <c r="I53" s="300">
        <f t="shared" si="22"/>
        <v>9488164.2899999991</v>
      </c>
      <c r="J53" s="300">
        <f t="shared" si="22"/>
        <v>30575848.84</v>
      </c>
      <c r="K53" s="300">
        <f>SUM(K47:K52)</f>
        <v>21635413.020000003</v>
      </c>
      <c r="L53" s="300">
        <f t="shared" si="22"/>
        <v>48673720.039999999</v>
      </c>
      <c r="M53" s="300">
        <f t="shared" si="22"/>
        <v>19243399</v>
      </c>
      <c r="N53" s="300">
        <f t="shared" si="22"/>
        <v>24035779.100000001</v>
      </c>
      <c r="O53" s="300">
        <f t="shared" si="22"/>
        <v>69357460.780000001</v>
      </c>
      <c r="P53" s="300">
        <f t="shared" si="22"/>
        <v>8556809.3300000001</v>
      </c>
      <c r="Q53" s="300">
        <f t="shared" si="22"/>
        <v>241223136.43000001</v>
      </c>
      <c r="R53" s="300">
        <f t="shared" si="22"/>
        <v>26857740.41</v>
      </c>
      <c r="S53" s="300">
        <f t="shared" si="22"/>
        <v>25630652.719999999</v>
      </c>
      <c r="T53" s="300">
        <f t="shared" si="22"/>
        <v>55979160.539999999</v>
      </c>
      <c r="U53" s="300">
        <f t="shared" si="22"/>
        <v>18212584.670000002</v>
      </c>
      <c r="V53" s="300">
        <f t="shared" si="22"/>
        <v>20727368.48</v>
      </c>
      <c r="W53" s="300">
        <f t="shared" si="22"/>
        <v>18920886.23</v>
      </c>
      <c r="X53" s="300">
        <f t="shared" si="22"/>
        <v>261000</v>
      </c>
      <c r="Y53" s="300">
        <f t="shared" si="22"/>
        <v>361000000</v>
      </c>
      <c r="Z53" s="300">
        <f t="shared" si="22"/>
        <v>18701034.18</v>
      </c>
      <c r="AA53" s="300">
        <f t="shared" si="22"/>
        <v>39504431.149999999</v>
      </c>
      <c r="AB53" s="300">
        <f t="shared" si="22"/>
        <v>21129163.600000001</v>
      </c>
      <c r="AC53" s="300">
        <f t="shared" si="22"/>
        <v>9545618.7399999984</v>
      </c>
      <c r="AD53" s="300">
        <f t="shared" si="22"/>
        <v>11730660.710000001</v>
      </c>
      <c r="AE53" s="300">
        <f t="shared" si="22"/>
        <v>21000000</v>
      </c>
      <c r="AF53" s="366">
        <f t="shared" si="22"/>
        <v>74300000</v>
      </c>
      <c r="AG53" s="300">
        <f t="shared" si="22"/>
        <v>12900001</v>
      </c>
      <c r="AH53" s="300">
        <f t="shared" si="22"/>
        <v>14478812.08</v>
      </c>
      <c r="AI53" s="300">
        <f t="shared" si="22"/>
        <v>22940001</v>
      </c>
      <c r="AJ53" s="300">
        <f t="shared" si="22"/>
        <v>36801987.939999998</v>
      </c>
      <c r="AK53" s="300">
        <f t="shared" si="22"/>
        <v>19912120.100000001</v>
      </c>
      <c r="AL53" s="300">
        <f t="shared" si="22"/>
        <v>9180000</v>
      </c>
      <c r="AM53" s="300">
        <f t="shared" si="22"/>
        <v>866080815.13</v>
      </c>
      <c r="AN53" s="300">
        <f t="shared" si="22"/>
        <v>18880000</v>
      </c>
      <c r="AO53" s="300">
        <f t="shared" si="22"/>
        <v>15081347.920000002</v>
      </c>
      <c r="AP53" s="300">
        <f t="shared" si="22"/>
        <v>46663367.18</v>
      </c>
      <c r="AQ53" s="300">
        <f t="shared" si="22"/>
        <v>39086666.079999998</v>
      </c>
      <c r="AR53" s="300">
        <f t="shared" si="22"/>
        <v>17527594.810000002</v>
      </c>
      <c r="AS53" s="300">
        <f t="shared" si="22"/>
        <v>5439480.8499999996</v>
      </c>
      <c r="AT53" s="300">
        <f t="shared" si="22"/>
        <v>132797001.78</v>
      </c>
      <c r="AU53" s="300">
        <f t="shared" si="22"/>
        <v>16888016.850000001</v>
      </c>
      <c r="AV53" s="300">
        <f t="shared" si="22"/>
        <v>33609000</v>
      </c>
      <c r="AW53" s="300">
        <f t="shared" si="22"/>
        <v>34087455.700000003</v>
      </c>
      <c r="AX53" s="300">
        <f t="shared" si="22"/>
        <v>18134657.469999999</v>
      </c>
      <c r="AY53" s="300">
        <f t="shared" si="22"/>
        <v>9623102.3300000001</v>
      </c>
      <c r="AZ53" s="300">
        <f t="shared" si="22"/>
        <v>17660298.780000001</v>
      </c>
      <c r="BA53" s="300">
        <f t="shared" si="22"/>
        <v>17554401.900000002</v>
      </c>
      <c r="BB53" s="300">
        <f t="shared" si="22"/>
        <v>14400000</v>
      </c>
      <c r="BC53" s="300">
        <f t="shared" si="22"/>
        <v>159673083.78999999</v>
      </c>
      <c r="BD53" s="300">
        <f t="shared" si="22"/>
        <v>16799475.740000002</v>
      </c>
      <c r="BE53" s="300">
        <f t="shared" si="22"/>
        <v>366600000</v>
      </c>
      <c r="BF53" s="300">
        <f t="shared" si="22"/>
        <v>66917275.520000003</v>
      </c>
      <c r="BG53" s="300">
        <f t="shared" si="22"/>
        <v>12804576.189999999</v>
      </c>
      <c r="BH53" s="300">
        <f t="shared" si="22"/>
        <v>18800001</v>
      </c>
      <c r="BI53" s="300">
        <f t="shared" si="22"/>
        <v>184628027.32000002</v>
      </c>
      <c r="BJ53" s="300">
        <f t="shared" si="22"/>
        <v>12406568.439999999</v>
      </c>
      <c r="BK53" s="300">
        <f t="shared" si="22"/>
        <v>10216587.65</v>
      </c>
      <c r="BL53" s="300">
        <f t="shared" si="22"/>
        <v>23959504.799999997</v>
      </c>
      <c r="BM53" s="300">
        <f t="shared" si="22"/>
        <v>17140729.390000001</v>
      </c>
      <c r="BN53" s="300">
        <f t="shared" si="22"/>
        <v>201000000</v>
      </c>
      <c r="BO53" s="300">
        <f t="shared" si="22"/>
        <v>39340890.32</v>
      </c>
      <c r="BP53" s="300">
        <f t="shared" si="22"/>
        <v>24931811</v>
      </c>
      <c r="BQ53" s="300">
        <f t="shared" si="22"/>
        <v>49074381.75</v>
      </c>
      <c r="BR53" s="300">
        <f t="shared" ref="BR53:CN53" si="23">SUM(BR47:BR52)</f>
        <v>27839618.25</v>
      </c>
      <c r="BS53" s="300">
        <f t="shared" si="23"/>
        <v>25126240.930000003</v>
      </c>
      <c r="BT53" s="300">
        <f t="shared" si="23"/>
        <v>1226517190</v>
      </c>
      <c r="BU53" s="300">
        <f t="shared" si="23"/>
        <v>28474764.59</v>
      </c>
      <c r="BV53" s="300">
        <f t="shared" si="23"/>
        <v>24868037.57</v>
      </c>
      <c r="BW53" s="300">
        <f t="shared" si="23"/>
        <v>158034920.69999999</v>
      </c>
      <c r="BX53" s="300">
        <f t="shared" si="23"/>
        <v>5791874.5999999996</v>
      </c>
      <c r="BY53" s="300">
        <f t="shared" si="23"/>
        <v>26417966.080000002</v>
      </c>
      <c r="BZ53" s="300">
        <f>SUM(BZ47:BZ52)</f>
        <v>73799212.229999989</v>
      </c>
      <c r="CA53" s="300">
        <f t="shared" si="23"/>
        <v>7425717.0200000005</v>
      </c>
      <c r="CB53" s="300">
        <f t="shared" si="23"/>
        <v>18034805.140000001</v>
      </c>
      <c r="CC53" s="300">
        <f t="shared" si="23"/>
        <v>19277120.030000001</v>
      </c>
      <c r="CD53" s="300">
        <f t="shared" si="23"/>
        <v>31440432.119999997</v>
      </c>
      <c r="CE53" s="300">
        <f t="shared" si="23"/>
        <v>86684711.860000014</v>
      </c>
      <c r="CF53" s="300">
        <f t="shared" si="23"/>
        <v>28598864.75</v>
      </c>
      <c r="CG53" s="300">
        <f t="shared" si="23"/>
        <v>3854466649.1999998</v>
      </c>
      <c r="CH53" s="300">
        <f t="shared" si="23"/>
        <v>18180711.07</v>
      </c>
      <c r="CI53" s="300">
        <f t="shared" si="23"/>
        <v>10744352.85</v>
      </c>
      <c r="CJ53" s="300">
        <f t="shared" si="23"/>
        <v>11604947.6</v>
      </c>
      <c r="CK53" s="300">
        <f t="shared" si="23"/>
        <v>10044998.559999999</v>
      </c>
      <c r="CL53" s="300">
        <f t="shared" si="23"/>
        <v>98440020.799999982</v>
      </c>
      <c r="CM53" s="300">
        <f t="shared" si="23"/>
        <v>13935913.090000002</v>
      </c>
      <c r="CN53" s="388">
        <f t="shared" si="23"/>
        <v>9814554.6600000001</v>
      </c>
      <c r="CO53" s="95">
        <f>SUM(CO47:CO52)</f>
        <v>9943436520.9099979</v>
      </c>
      <c r="CP53" s="96"/>
      <c r="CQ53" s="127"/>
    </row>
    <row r="54" spans="1:95" s="8" customFormat="1">
      <c r="A54" s="286">
        <v>3</v>
      </c>
      <c r="B54" s="286" t="s">
        <v>312</v>
      </c>
      <c r="C54" s="636">
        <v>1105010105.105</v>
      </c>
      <c r="D54" s="280" t="s">
        <v>343</v>
      </c>
      <c r="E54" s="459">
        <v>3459792</v>
      </c>
      <c r="F54" s="510">
        <v>500000</v>
      </c>
      <c r="G54" s="510">
        <v>450000</v>
      </c>
      <c r="H54" s="510">
        <v>712698</v>
      </c>
      <c r="I54" s="510">
        <v>350000</v>
      </c>
      <c r="J54" s="510">
        <v>450000</v>
      </c>
      <c r="K54" s="510">
        <v>592224.88</v>
      </c>
      <c r="L54" s="510">
        <v>1278935</v>
      </c>
      <c r="M54" s="510">
        <v>975520</v>
      </c>
      <c r="N54" s="510">
        <v>1403983</v>
      </c>
      <c r="O54" s="518">
        <v>2299135.4500000002</v>
      </c>
      <c r="P54" s="510">
        <v>230000</v>
      </c>
      <c r="Q54" s="369">
        <v>4215467.54</v>
      </c>
      <c r="R54" s="510">
        <v>480230</v>
      </c>
      <c r="S54" s="510">
        <v>850000</v>
      </c>
      <c r="T54" s="510">
        <v>1059804</v>
      </c>
      <c r="U54" s="509">
        <v>858170.41</v>
      </c>
      <c r="V54" s="510">
        <v>300000</v>
      </c>
      <c r="W54" s="510">
        <v>829220.68</v>
      </c>
      <c r="X54" s="510">
        <v>141940</v>
      </c>
      <c r="Y54" s="510">
        <v>5500000</v>
      </c>
      <c r="Z54" s="510">
        <v>600000</v>
      </c>
      <c r="AA54" s="510">
        <v>915734.84</v>
      </c>
      <c r="AB54" s="510">
        <v>743425</v>
      </c>
      <c r="AC54" s="510">
        <v>247347</v>
      </c>
      <c r="AD54" s="510">
        <v>668985</v>
      </c>
      <c r="AE54" s="510">
        <v>1400000</v>
      </c>
      <c r="AF54" s="464">
        <v>2600000</v>
      </c>
      <c r="AG54" s="510">
        <v>500000</v>
      </c>
      <c r="AH54" s="510">
        <v>500000</v>
      </c>
      <c r="AI54" s="510">
        <v>800000</v>
      </c>
      <c r="AJ54" s="510">
        <v>650000</v>
      </c>
      <c r="AK54" s="510">
        <v>1344000</v>
      </c>
      <c r="AL54" s="510">
        <v>550000</v>
      </c>
      <c r="AM54" s="518">
        <v>10600000</v>
      </c>
      <c r="AN54" s="510">
        <v>1600000</v>
      </c>
      <c r="AO54" s="510">
        <v>500000</v>
      </c>
      <c r="AP54" s="510">
        <v>878530.9</v>
      </c>
      <c r="AQ54" s="510">
        <v>980752.36</v>
      </c>
      <c r="AR54" s="510">
        <v>1209527</v>
      </c>
      <c r="AS54" s="510">
        <v>344135</v>
      </c>
      <c r="AT54" s="510">
        <v>6183646.3399999999</v>
      </c>
      <c r="AU54" s="510">
        <v>1050000</v>
      </c>
      <c r="AV54" s="510">
        <v>612000</v>
      </c>
      <c r="AW54" s="510">
        <v>1000000</v>
      </c>
      <c r="AX54" s="510">
        <v>774356</v>
      </c>
      <c r="AY54" s="510">
        <v>320000</v>
      </c>
      <c r="AZ54" s="510">
        <v>603234.36</v>
      </c>
      <c r="BA54" s="518">
        <v>449889</v>
      </c>
      <c r="BB54" s="510">
        <v>350000</v>
      </c>
      <c r="BC54" s="510">
        <v>2611046</v>
      </c>
      <c r="BD54" s="510">
        <v>600000</v>
      </c>
      <c r="BE54" s="510">
        <v>4500000</v>
      </c>
      <c r="BF54" s="510">
        <v>1832985</v>
      </c>
      <c r="BG54" s="510">
        <v>359965</v>
      </c>
      <c r="BH54" s="510">
        <v>500000</v>
      </c>
      <c r="BI54" s="535">
        <v>1900000</v>
      </c>
      <c r="BJ54" s="510">
        <v>410000</v>
      </c>
      <c r="BK54" s="510">
        <v>380401</v>
      </c>
      <c r="BL54" s="510">
        <v>558003</v>
      </c>
      <c r="BM54" s="510">
        <v>416250</v>
      </c>
      <c r="BN54" s="509">
        <v>6400000</v>
      </c>
      <c r="BO54" s="510">
        <v>1009956.82</v>
      </c>
      <c r="BP54" s="510">
        <v>396715.81</v>
      </c>
      <c r="BQ54" s="510">
        <v>1383310</v>
      </c>
      <c r="BR54" s="510">
        <v>700000</v>
      </c>
      <c r="BS54" s="510">
        <v>827679</v>
      </c>
      <c r="BT54" s="510">
        <v>9000000</v>
      </c>
      <c r="BU54" s="510">
        <v>989861</v>
      </c>
      <c r="BV54" s="510">
        <v>960000</v>
      </c>
      <c r="BW54" s="510">
        <v>3941843</v>
      </c>
      <c r="BX54" s="509">
        <v>425701</v>
      </c>
      <c r="BY54" s="510">
        <v>420000</v>
      </c>
      <c r="BZ54" s="510">
        <v>1193974.1299999999</v>
      </c>
      <c r="CA54" s="510">
        <v>483159</v>
      </c>
      <c r="CB54" s="510">
        <v>551792</v>
      </c>
      <c r="CC54" s="510">
        <v>850000</v>
      </c>
      <c r="CD54" s="510">
        <v>1900000</v>
      </c>
      <c r="CE54" s="510">
        <v>2514539.41</v>
      </c>
      <c r="CF54" s="510">
        <v>3129450.15</v>
      </c>
      <c r="CG54" s="510">
        <v>1014576.92</v>
      </c>
      <c r="CH54" s="510">
        <v>258752</v>
      </c>
      <c r="CI54" s="510">
        <v>512369.8</v>
      </c>
      <c r="CJ54" s="510">
        <v>280000</v>
      </c>
      <c r="CK54" s="510">
        <v>404147.88</v>
      </c>
      <c r="CL54" s="510">
        <v>1995290</v>
      </c>
      <c r="CM54" s="510">
        <v>353525</v>
      </c>
      <c r="CN54" s="510">
        <v>280000</v>
      </c>
      <c r="CO54" s="94">
        <f>SUM(E54:CN54)</f>
        <v>122157976.67999998</v>
      </c>
      <c r="CP54" s="91">
        <f>COUNTIF(E54:CN54,0)</f>
        <v>0</v>
      </c>
      <c r="CQ54" s="442" t="s">
        <v>664</v>
      </c>
    </row>
    <row r="55" spans="1:95" s="8" customFormat="1">
      <c r="A55" s="286"/>
      <c r="B55" s="286"/>
      <c r="C55" s="636">
        <v>1105010105.1059999</v>
      </c>
      <c r="D55" s="280" t="s">
        <v>344</v>
      </c>
      <c r="E55" s="460">
        <v>0</v>
      </c>
      <c r="F55" s="511">
        <v>0</v>
      </c>
      <c r="G55" s="511">
        <v>0</v>
      </c>
      <c r="H55" s="511">
        <v>0</v>
      </c>
      <c r="I55" s="510">
        <v>87500</v>
      </c>
      <c r="J55" s="511">
        <v>1</v>
      </c>
      <c r="K55" s="511">
        <v>365</v>
      </c>
      <c r="L55" s="511">
        <v>0</v>
      </c>
      <c r="M55" s="511">
        <v>0</v>
      </c>
      <c r="N55" s="510">
        <v>86000</v>
      </c>
      <c r="O55" s="518">
        <v>16360</v>
      </c>
      <c r="P55" s="511">
        <v>0</v>
      </c>
      <c r="Q55" s="369">
        <v>396850</v>
      </c>
      <c r="R55" s="511">
        <v>0</v>
      </c>
      <c r="S55" s="510">
        <v>50000</v>
      </c>
      <c r="T55" s="510">
        <v>84800</v>
      </c>
      <c r="U55" s="509">
        <v>26880</v>
      </c>
      <c r="V55" s="510">
        <v>27000</v>
      </c>
      <c r="W55" s="510">
        <v>77500</v>
      </c>
      <c r="X55" s="511">
        <v>0</v>
      </c>
      <c r="Y55" s="510">
        <v>500000</v>
      </c>
      <c r="Z55" s="510">
        <v>138900</v>
      </c>
      <c r="AA55" s="510">
        <v>23200</v>
      </c>
      <c r="AB55" s="510">
        <v>122900</v>
      </c>
      <c r="AC55" s="510">
        <v>120000</v>
      </c>
      <c r="AD55" s="510">
        <v>34200</v>
      </c>
      <c r="AE55" s="510">
        <v>120000</v>
      </c>
      <c r="AF55" s="464">
        <v>30000</v>
      </c>
      <c r="AG55" s="510">
        <v>200000</v>
      </c>
      <c r="AH55" s="510">
        <v>83040</v>
      </c>
      <c r="AI55" s="510">
        <v>120000</v>
      </c>
      <c r="AJ55" s="510">
        <v>25000</v>
      </c>
      <c r="AK55" s="510">
        <v>32000</v>
      </c>
      <c r="AL55" s="510">
        <v>43000</v>
      </c>
      <c r="AM55" s="519">
        <v>0</v>
      </c>
      <c r="AN55" s="511">
        <v>0</v>
      </c>
      <c r="AO55" s="511">
        <v>0</v>
      </c>
      <c r="AP55" s="511">
        <v>0</v>
      </c>
      <c r="AQ55" s="510">
        <v>82058.179999999993</v>
      </c>
      <c r="AR55" s="510">
        <v>95000</v>
      </c>
      <c r="AS55" s="510">
        <v>67860</v>
      </c>
      <c r="AT55" s="510">
        <v>109726</v>
      </c>
      <c r="AU55" s="510">
        <v>29500</v>
      </c>
      <c r="AV55" s="510">
        <v>40600</v>
      </c>
      <c r="AW55" s="510">
        <v>120000</v>
      </c>
      <c r="AX55" s="510">
        <v>240200</v>
      </c>
      <c r="AY55" s="510">
        <v>100000</v>
      </c>
      <c r="AZ55" s="510">
        <v>79150</v>
      </c>
      <c r="BA55" s="518">
        <v>49460</v>
      </c>
      <c r="BB55" s="510">
        <v>60000</v>
      </c>
      <c r="BC55" s="510">
        <v>465760</v>
      </c>
      <c r="BD55" s="510">
        <v>139960</v>
      </c>
      <c r="BE55" s="510">
        <v>200000</v>
      </c>
      <c r="BF55" s="510">
        <v>20000</v>
      </c>
      <c r="BG55" s="510">
        <v>47870</v>
      </c>
      <c r="BH55" s="510">
        <v>100000</v>
      </c>
      <c r="BI55" s="536">
        <v>66000</v>
      </c>
      <c r="BJ55" s="510">
        <v>99880</v>
      </c>
      <c r="BK55" s="511">
        <v>1</v>
      </c>
      <c r="BL55" s="510">
        <v>2500</v>
      </c>
      <c r="BM55" s="511">
        <v>1</v>
      </c>
      <c r="BN55" s="509">
        <v>20000</v>
      </c>
      <c r="BO55" s="511">
        <v>866.77</v>
      </c>
      <c r="BP55" s="510">
        <v>89775</v>
      </c>
      <c r="BQ55" s="511">
        <v>980</v>
      </c>
      <c r="BR55" s="510">
        <v>10000</v>
      </c>
      <c r="BS55" s="510">
        <v>132350</v>
      </c>
      <c r="BT55" s="511">
        <v>0</v>
      </c>
      <c r="BU55" s="510">
        <v>35000</v>
      </c>
      <c r="BV55" s="511">
        <v>0</v>
      </c>
      <c r="BW55" s="510">
        <v>75000</v>
      </c>
      <c r="BX55" s="509">
        <v>170690</v>
      </c>
      <c r="BY55" s="511">
        <v>0</v>
      </c>
      <c r="BZ55" s="510">
        <v>95600</v>
      </c>
      <c r="CA55" s="510">
        <v>3310</v>
      </c>
      <c r="CB55" s="510">
        <v>10588</v>
      </c>
      <c r="CC55" s="510">
        <v>316000</v>
      </c>
      <c r="CD55" s="510">
        <v>112000</v>
      </c>
      <c r="CE55" s="511">
        <v>1</v>
      </c>
      <c r="CF55" s="510">
        <v>287085</v>
      </c>
      <c r="CG55" s="510">
        <v>187541.5</v>
      </c>
      <c r="CH55" s="510">
        <v>10160</v>
      </c>
      <c r="CI55" s="510">
        <v>14256.32</v>
      </c>
      <c r="CJ55" s="510">
        <v>177442</v>
      </c>
      <c r="CK55" s="510">
        <v>15909</v>
      </c>
      <c r="CL55" s="510">
        <v>86661.2</v>
      </c>
      <c r="CM55" s="511">
        <v>0</v>
      </c>
      <c r="CN55" s="510">
        <v>10000</v>
      </c>
      <c r="CO55" s="94">
        <f>SUM(E55:CN55)</f>
        <v>6522237.9699999997</v>
      </c>
      <c r="CQ55" s="122"/>
    </row>
    <row r="56" spans="1:95" s="8" customFormat="1">
      <c r="A56" s="286"/>
      <c r="B56" s="286"/>
      <c r="C56" s="636">
        <v>1105010105.1070001</v>
      </c>
      <c r="D56" s="280" t="s">
        <v>345</v>
      </c>
      <c r="E56" s="459">
        <v>5043500</v>
      </c>
      <c r="F56" s="510">
        <v>700000</v>
      </c>
      <c r="G56" s="510">
        <v>600000</v>
      </c>
      <c r="H56" s="510">
        <v>960000</v>
      </c>
      <c r="I56" s="510">
        <v>636000</v>
      </c>
      <c r="J56" s="510">
        <v>800000</v>
      </c>
      <c r="K56" s="510">
        <v>1094361.5</v>
      </c>
      <c r="L56" s="510">
        <v>1361254</v>
      </c>
      <c r="M56" s="510">
        <v>1320000</v>
      </c>
      <c r="N56" s="510">
        <v>933931</v>
      </c>
      <c r="O56" s="518">
        <v>1547475.13</v>
      </c>
      <c r="P56" s="510">
        <v>350000</v>
      </c>
      <c r="Q56" s="369">
        <v>2741132</v>
      </c>
      <c r="R56" s="510">
        <v>1022541.9</v>
      </c>
      <c r="S56" s="510">
        <v>1650000</v>
      </c>
      <c r="T56" s="510">
        <v>1320000</v>
      </c>
      <c r="U56" s="509">
        <v>973472.85</v>
      </c>
      <c r="V56" s="510">
        <v>740000</v>
      </c>
      <c r="W56" s="510">
        <v>695590</v>
      </c>
      <c r="X56" s="510">
        <v>400000</v>
      </c>
      <c r="Y56" s="510">
        <v>7500000</v>
      </c>
      <c r="Z56" s="510">
        <v>500000</v>
      </c>
      <c r="AA56" s="510">
        <v>1727880</v>
      </c>
      <c r="AB56" s="510">
        <v>1469560</v>
      </c>
      <c r="AC56" s="510">
        <v>600000</v>
      </c>
      <c r="AD56" s="510">
        <v>811050</v>
      </c>
      <c r="AE56" s="510">
        <v>800000</v>
      </c>
      <c r="AF56" s="464">
        <v>900000</v>
      </c>
      <c r="AG56" s="510">
        <v>450000</v>
      </c>
      <c r="AH56" s="510">
        <v>611675.5</v>
      </c>
      <c r="AI56" s="510">
        <v>1100000</v>
      </c>
      <c r="AJ56" s="510">
        <v>1025000</v>
      </c>
      <c r="AK56" s="510">
        <v>840000</v>
      </c>
      <c r="AL56" s="510">
        <v>650000</v>
      </c>
      <c r="AM56" s="518">
        <v>6000000</v>
      </c>
      <c r="AN56" s="510">
        <v>900000</v>
      </c>
      <c r="AO56" s="510">
        <v>550000</v>
      </c>
      <c r="AP56" s="510">
        <v>1500000</v>
      </c>
      <c r="AQ56" s="510">
        <v>1500000</v>
      </c>
      <c r="AR56" s="510">
        <v>1272560</v>
      </c>
      <c r="AS56" s="510">
        <v>453500</v>
      </c>
      <c r="AT56" s="510">
        <v>3099101.22</v>
      </c>
      <c r="AU56" s="510">
        <v>1560000</v>
      </c>
      <c r="AV56" s="510">
        <v>2958000</v>
      </c>
      <c r="AW56" s="510">
        <v>1500000</v>
      </c>
      <c r="AX56" s="510">
        <v>1119159.8899999999</v>
      </c>
      <c r="AY56" s="510">
        <v>300000</v>
      </c>
      <c r="AZ56" s="510">
        <v>625390</v>
      </c>
      <c r="BA56" s="518">
        <v>670580</v>
      </c>
      <c r="BB56" s="510">
        <v>600000</v>
      </c>
      <c r="BC56" s="510">
        <v>872170</v>
      </c>
      <c r="BD56" s="510">
        <v>700000</v>
      </c>
      <c r="BE56" s="510">
        <v>2000000</v>
      </c>
      <c r="BF56" s="510">
        <v>1312600</v>
      </c>
      <c r="BG56" s="510">
        <v>315688</v>
      </c>
      <c r="BH56" s="510">
        <v>900000</v>
      </c>
      <c r="BI56" s="536">
        <v>1171600</v>
      </c>
      <c r="BJ56" s="510">
        <v>260000</v>
      </c>
      <c r="BK56" s="510">
        <v>450000</v>
      </c>
      <c r="BL56" s="510">
        <v>1011040</v>
      </c>
      <c r="BM56" s="510">
        <v>792000</v>
      </c>
      <c r="BN56" s="509">
        <v>2300000</v>
      </c>
      <c r="BO56" s="510">
        <v>763646.01</v>
      </c>
      <c r="BP56" s="510">
        <v>846770</v>
      </c>
      <c r="BQ56" s="510">
        <v>1103924.7</v>
      </c>
      <c r="BR56" s="510">
        <v>1300000</v>
      </c>
      <c r="BS56" s="510">
        <v>600000</v>
      </c>
      <c r="BT56" s="510">
        <v>7200000</v>
      </c>
      <c r="BU56" s="510">
        <v>531806</v>
      </c>
      <c r="BV56" s="510">
        <v>763089.19</v>
      </c>
      <c r="BW56" s="510">
        <v>1100000</v>
      </c>
      <c r="BX56" s="509">
        <v>387000</v>
      </c>
      <c r="BY56" s="510">
        <v>700000</v>
      </c>
      <c r="BZ56" s="510">
        <v>1500000</v>
      </c>
      <c r="CA56" s="510">
        <v>564675.5</v>
      </c>
      <c r="CB56" s="510">
        <v>542172</v>
      </c>
      <c r="CC56" s="510">
        <v>600000</v>
      </c>
      <c r="CD56" s="510">
        <v>1308000</v>
      </c>
      <c r="CE56" s="510">
        <v>1955000</v>
      </c>
      <c r="CF56" s="510">
        <v>1690610</v>
      </c>
      <c r="CG56" s="510">
        <v>1130662</v>
      </c>
      <c r="CH56" s="510">
        <v>613724</v>
      </c>
      <c r="CI56" s="510">
        <v>486325</v>
      </c>
      <c r="CJ56" s="510">
        <v>400000</v>
      </c>
      <c r="CK56" s="510">
        <v>395000</v>
      </c>
      <c r="CL56" s="510">
        <v>1953441.12</v>
      </c>
      <c r="CM56" s="510">
        <v>600000</v>
      </c>
      <c r="CN56" s="510">
        <v>380000</v>
      </c>
      <c r="CO56" s="94">
        <f t="shared" si="0"/>
        <v>109983658.51000001</v>
      </c>
      <c r="CP56" s="91">
        <f>COUNTIF(E56:CN56,0)</f>
        <v>0</v>
      </c>
      <c r="CQ56" s="122"/>
    </row>
    <row r="57" spans="1:95" s="8" customFormat="1">
      <c r="A57" s="286"/>
      <c r="B57" s="286"/>
      <c r="C57" s="635" t="s">
        <v>768</v>
      </c>
      <c r="D57" s="280" t="s">
        <v>346</v>
      </c>
      <c r="E57" s="459">
        <v>1500000</v>
      </c>
      <c r="F57" s="510">
        <v>50000</v>
      </c>
      <c r="G57" s="510">
        <v>100000</v>
      </c>
      <c r="H57" s="510">
        <v>333784</v>
      </c>
      <c r="I57" s="510">
        <v>90000</v>
      </c>
      <c r="J57" s="510">
        <v>200000</v>
      </c>
      <c r="K57" s="510">
        <v>208912.16</v>
      </c>
      <c r="L57" s="510">
        <v>214840</v>
      </c>
      <c r="M57" s="510">
        <v>334100</v>
      </c>
      <c r="N57" s="510">
        <v>115609</v>
      </c>
      <c r="O57" s="518">
        <v>377660</v>
      </c>
      <c r="P57" s="510">
        <v>50000</v>
      </c>
      <c r="Q57" s="369">
        <v>1621550.5</v>
      </c>
      <c r="R57" s="510">
        <v>86000</v>
      </c>
      <c r="S57" s="510">
        <v>250000</v>
      </c>
      <c r="T57" s="510">
        <v>328114</v>
      </c>
      <c r="U57" s="509">
        <v>346244.95</v>
      </c>
      <c r="V57" s="510">
        <v>338000</v>
      </c>
      <c r="W57" s="510">
        <v>400959</v>
      </c>
      <c r="X57" s="510">
        <v>87870</v>
      </c>
      <c r="Y57" s="510">
        <v>3000000</v>
      </c>
      <c r="Z57" s="510">
        <v>150000</v>
      </c>
      <c r="AA57" s="510">
        <v>77975</v>
      </c>
      <c r="AB57" s="510">
        <v>162537</v>
      </c>
      <c r="AC57" s="510">
        <v>393560</v>
      </c>
      <c r="AD57" s="510">
        <v>148770</v>
      </c>
      <c r="AE57" s="510">
        <v>200000</v>
      </c>
      <c r="AF57" s="464">
        <v>550000</v>
      </c>
      <c r="AG57" s="510">
        <v>200000</v>
      </c>
      <c r="AH57" s="510">
        <v>100736</v>
      </c>
      <c r="AI57" s="510">
        <v>200000</v>
      </c>
      <c r="AJ57" s="510">
        <v>190000</v>
      </c>
      <c r="AK57" s="510">
        <v>120000</v>
      </c>
      <c r="AL57" s="510">
        <v>100000</v>
      </c>
      <c r="AM57" s="518">
        <v>700000</v>
      </c>
      <c r="AN57" s="510">
        <v>300000</v>
      </c>
      <c r="AO57" s="510">
        <v>80000</v>
      </c>
      <c r="AP57" s="510">
        <v>380603</v>
      </c>
      <c r="AQ57" s="510">
        <v>337776</v>
      </c>
      <c r="AR57" s="510">
        <v>395211</v>
      </c>
      <c r="AS57" s="510">
        <v>45739.519999999997</v>
      </c>
      <c r="AT57" s="510">
        <v>951407.5</v>
      </c>
      <c r="AU57" s="510">
        <v>129000</v>
      </c>
      <c r="AV57" s="510">
        <v>714000</v>
      </c>
      <c r="AW57" s="510">
        <v>200000</v>
      </c>
      <c r="AX57" s="510">
        <v>154692</v>
      </c>
      <c r="AY57" s="510">
        <v>140816</v>
      </c>
      <c r="AZ57" s="510">
        <v>767910</v>
      </c>
      <c r="BA57" s="518">
        <v>139029</v>
      </c>
      <c r="BB57" s="510">
        <v>140000</v>
      </c>
      <c r="BC57" s="510">
        <v>798752</v>
      </c>
      <c r="BD57" s="510">
        <v>470980</v>
      </c>
      <c r="BE57" s="510">
        <v>1000000</v>
      </c>
      <c r="BF57" s="510">
        <v>1948060</v>
      </c>
      <c r="BG57" s="510">
        <v>76000</v>
      </c>
      <c r="BH57" s="510">
        <v>200000</v>
      </c>
      <c r="BI57" s="536">
        <v>850000</v>
      </c>
      <c r="BJ57" s="510">
        <v>230000</v>
      </c>
      <c r="BK57" s="510">
        <v>147450</v>
      </c>
      <c r="BL57" s="510">
        <v>405420</v>
      </c>
      <c r="BM57" s="510">
        <v>329908</v>
      </c>
      <c r="BN57" s="509">
        <v>263720</v>
      </c>
      <c r="BO57" s="510">
        <v>188967.15</v>
      </c>
      <c r="BP57" s="510">
        <v>56520</v>
      </c>
      <c r="BQ57" s="510">
        <v>17250</v>
      </c>
      <c r="BR57" s="510">
        <v>450000</v>
      </c>
      <c r="BS57" s="510">
        <v>306742</v>
      </c>
      <c r="BT57" s="510">
        <v>2700000</v>
      </c>
      <c r="BU57" s="510">
        <v>181260</v>
      </c>
      <c r="BV57" s="510">
        <v>203315</v>
      </c>
      <c r="BW57" s="510">
        <v>260000</v>
      </c>
      <c r="BX57" s="509">
        <v>46335</v>
      </c>
      <c r="BY57" s="510">
        <v>360000</v>
      </c>
      <c r="BZ57" s="510">
        <v>594830</v>
      </c>
      <c r="CA57" s="510">
        <v>147930.79999999999</v>
      </c>
      <c r="CB57" s="510">
        <v>95920</v>
      </c>
      <c r="CC57" s="510">
        <v>120000</v>
      </c>
      <c r="CD57" s="510">
        <v>230000</v>
      </c>
      <c r="CE57" s="510">
        <v>178242</v>
      </c>
      <c r="CF57" s="510">
        <v>604390.93999999994</v>
      </c>
      <c r="CG57" s="510">
        <v>344743.59</v>
      </c>
      <c r="CH57" s="510">
        <v>124067</v>
      </c>
      <c r="CI57" s="510">
        <v>268535.32</v>
      </c>
      <c r="CJ57" s="510">
        <v>92578.5</v>
      </c>
      <c r="CK57" s="510">
        <v>95000</v>
      </c>
      <c r="CL57" s="510">
        <v>267814</v>
      </c>
      <c r="CM57" s="510">
        <v>24900</v>
      </c>
      <c r="CN57" s="510">
        <v>50000</v>
      </c>
      <c r="CO57" s="94">
        <f t="shared" si="0"/>
        <v>32933036.93</v>
      </c>
      <c r="CQ57" s="122"/>
    </row>
    <row r="58" spans="1:95" s="8" customFormat="1">
      <c r="A58" s="286"/>
      <c r="B58" s="286"/>
      <c r="C58" s="635" t="s">
        <v>769</v>
      </c>
      <c r="D58" s="280" t="s">
        <v>347</v>
      </c>
      <c r="E58" s="459">
        <v>121000</v>
      </c>
      <c r="F58" s="510">
        <v>15000</v>
      </c>
      <c r="G58" s="510">
        <v>60000</v>
      </c>
      <c r="H58" s="511">
        <v>0</v>
      </c>
      <c r="I58" s="510">
        <v>55560</v>
      </c>
      <c r="J58" s="511">
        <v>1</v>
      </c>
      <c r="K58" s="510">
        <v>29137</v>
      </c>
      <c r="L58" s="510">
        <v>20230</v>
      </c>
      <c r="M58" s="510">
        <v>45000</v>
      </c>
      <c r="N58" s="510">
        <v>11900</v>
      </c>
      <c r="O58" s="519">
        <v>0</v>
      </c>
      <c r="P58" s="510">
        <v>10000</v>
      </c>
      <c r="Q58" s="369">
        <v>426977.66</v>
      </c>
      <c r="R58" s="510">
        <v>1000</v>
      </c>
      <c r="S58" s="510">
        <v>10000</v>
      </c>
      <c r="T58" s="510">
        <v>33000</v>
      </c>
      <c r="U58" s="513">
        <v>829.5</v>
      </c>
      <c r="V58" s="510">
        <v>20000</v>
      </c>
      <c r="W58" s="510">
        <v>68000</v>
      </c>
      <c r="X58" s="511">
        <v>0</v>
      </c>
      <c r="Y58" s="510">
        <v>20000</v>
      </c>
      <c r="Z58" s="511">
        <v>0</v>
      </c>
      <c r="AA58" s="511">
        <v>0</v>
      </c>
      <c r="AB58" s="511">
        <v>0</v>
      </c>
      <c r="AC58" s="510">
        <v>200000</v>
      </c>
      <c r="AD58" s="510">
        <v>25440</v>
      </c>
      <c r="AE58" s="511">
        <v>0</v>
      </c>
      <c r="AF58" s="464">
        <v>1500</v>
      </c>
      <c r="AG58" s="510">
        <v>10000</v>
      </c>
      <c r="AH58" s="510">
        <v>13500</v>
      </c>
      <c r="AI58" s="510">
        <v>10000</v>
      </c>
      <c r="AJ58" s="511">
        <v>1</v>
      </c>
      <c r="AK58" s="510">
        <v>16000</v>
      </c>
      <c r="AL58" s="510">
        <v>1000</v>
      </c>
      <c r="AM58" s="518">
        <v>200000</v>
      </c>
      <c r="AN58" s="510">
        <v>150000</v>
      </c>
      <c r="AO58" s="510">
        <v>15000</v>
      </c>
      <c r="AP58" s="511">
        <v>0</v>
      </c>
      <c r="AQ58" s="511">
        <v>970.91</v>
      </c>
      <c r="AR58" s="510">
        <v>40000</v>
      </c>
      <c r="AS58" s="510">
        <v>47854.96</v>
      </c>
      <c r="AT58" s="510">
        <v>118260</v>
      </c>
      <c r="AU58" s="510">
        <v>5000</v>
      </c>
      <c r="AV58" s="510">
        <v>20400</v>
      </c>
      <c r="AW58" s="510">
        <v>30000</v>
      </c>
      <c r="AX58" s="510">
        <v>21059</v>
      </c>
      <c r="AY58" s="511">
        <v>0</v>
      </c>
      <c r="AZ58" s="510">
        <v>7000</v>
      </c>
      <c r="BA58" s="518">
        <v>53800</v>
      </c>
      <c r="BB58" s="511">
        <v>0</v>
      </c>
      <c r="BC58" s="510">
        <v>14000</v>
      </c>
      <c r="BD58" s="510">
        <v>6000</v>
      </c>
      <c r="BE58" s="510">
        <v>200000</v>
      </c>
      <c r="BF58" s="510">
        <v>1948060</v>
      </c>
      <c r="BG58" s="511">
        <v>0</v>
      </c>
      <c r="BH58" s="511">
        <v>1</v>
      </c>
      <c r="BI58" s="537">
        <v>1</v>
      </c>
      <c r="BJ58" s="511">
        <v>1</v>
      </c>
      <c r="BK58" s="510">
        <v>32000</v>
      </c>
      <c r="BL58" s="510">
        <v>92100</v>
      </c>
      <c r="BM58" s="510">
        <v>250000</v>
      </c>
      <c r="BN58" s="509">
        <v>47880</v>
      </c>
      <c r="BO58" s="511">
        <v>0</v>
      </c>
      <c r="BP58" s="510">
        <v>26640</v>
      </c>
      <c r="BQ58" s="510">
        <v>13000</v>
      </c>
      <c r="BR58" s="510">
        <v>24000</v>
      </c>
      <c r="BS58" s="510">
        <v>30000</v>
      </c>
      <c r="BT58" s="511">
        <v>0</v>
      </c>
      <c r="BU58" s="510">
        <v>57000</v>
      </c>
      <c r="BV58" s="511">
        <v>0</v>
      </c>
      <c r="BW58" s="510">
        <v>21000</v>
      </c>
      <c r="BX58" s="513">
        <v>0</v>
      </c>
      <c r="BY58" s="510">
        <v>45000</v>
      </c>
      <c r="BZ58" s="510">
        <v>20000</v>
      </c>
      <c r="CA58" s="510">
        <v>26400</v>
      </c>
      <c r="CB58" s="510">
        <v>57900</v>
      </c>
      <c r="CC58" s="511">
        <v>0</v>
      </c>
      <c r="CD58" s="510">
        <v>1124000</v>
      </c>
      <c r="CE58" s="511">
        <v>1</v>
      </c>
      <c r="CF58" s="510">
        <v>420100</v>
      </c>
      <c r="CG58" s="510">
        <v>127458.35</v>
      </c>
      <c r="CH58" s="511">
        <v>0</v>
      </c>
      <c r="CI58" s="510">
        <v>31256</v>
      </c>
      <c r="CJ58" s="510">
        <v>2115</v>
      </c>
      <c r="CK58" s="511">
        <v>0</v>
      </c>
      <c r="CL58" s="510">
        <v>19501.5</v>
      </c>
      <c r="CM58" s="511">
        <v>0</v>
      </c>
      <c r="CN58" s="510">
        <v>5000</v>
      </c>
      <c r="CO58" s="94">
        <f t="shared" si="0"/>
        <v>6574835.879999999</v>
      </c>
      <c r="CQ58" s="122"/>
    </row>
    <row r="59" spans="1:95" s="8" customFormat="1">
      <c r="A59" s="286"/>
      <c r="B59" s="286"/>
      <c r="C59" s="635" t="s">
        <v>770</v>
      </c>
      <c r="D59" s="280" t="s">
        <v>348</v>
      </c>
      <c r="E59" s="459">
        <v>1247330</v>
      </c>
      <c r="F59" s="510">
        <v>300000</v>
      </c>
      <c r="G59" s="510">
        <v>1100000</v>
      </c>
      <c r="H59" s="510">
        <v>265010</v>
      </c>
      <c r="I59" s="510">
        <v>395600</v>
      </c>
      <c r="J59" s="510">
        <v>300000</v>
      </c>
      <c r="K59" s="510">
        <v>335810</v>
      </c>
      <c r="L59" s="510">
        <v>825150</v>
      </c>
      <c r="M59" s="510">
        <v>541180</v>
      </c>
      <c r="N59" s="510">
        <v>184970</v>
      </c>
      <c r="O59" s="518">
        <v>1187660</v>
      </c>
      <c r="P59" s="510">
        <v>30000</v>
      </c>
      <c r="Q59" s="369">
        <v>1970780</v>
      </c>
      <c r="R59" s="510">
        <v>382050</v>
      </c>
      <c r="S59" s="510">
        <v>230000</v>
      </c>
      <c r="T59" s="510">
        <v>968700</v>
      </c>
      <c r="U59" s="509">
        <v>499437.9</v>
      </c>
      <c r="V59" s="510">
        <v>150000</v>
      </c>
      <c r="W59" s="510">
        <v>411610</v>
      </c>
      <c r="X59" s="510">
        <v>258600</v>
      </c>
      <c r="Y59" s="510">
        <v>4000000</v>
      </c>
      <c r="Z59" s="510">
        <v>400000</v>
      </c>
      <c r="AA59" s="510">
        <v>1077442</v>
      </c>
      <c r="AB59" s="510">
        <v>311978</v>
      </c>
      <c r="AC59" s="510">
        <v>153620.79999999999</v>
      </c>
      <c r="AD59" s="510">
        <v>282070</v>
      </c>
      <c r="AE59" s="510">
        <v>800000</v>
      </c>
      <c r="AF59" s="464">
        <v>1300000</v>
      </c>
      <c r="AG59" s="510">
        <v>450000</v>
      </c>
      <c r="AH59" s="510">
        <v>426500</v>
      </c>
      <c r="AI59" s="510">
        <v>240000</v>
      </c>
      <c r="AJ59" s="510">
        <v>500000</v>
      </c>
      <c r="AK59" s="510">
        <v>160000</v>
      </c>
      <c r="AL59" s="510">
        <v>500000</v>
      </c>
      <c r="AM59" s="518">
        <v>2500000</v>
      </c>
      <c r="AN59" s="510">
        <v>850000</v>
      </c>
      <c r="AO59" s="510">
        <v>400000</v>
      </c>
      <c r="AP59" s="510">
        <v>353305</v>
      </c>
      <c r="AQ59" s="510">
        <v>541407.27</v>
      </c>
      <c r="AR59" s="510">
        <v>1728968</v>
      </c>
      <c r="AS59" s="510">
        <v>153734</v>
      </c>
      <c r="AT59" s="510">
        <v>1768276</v>
      </c>
      <c r="AU59" s="510">
        <v>250000</v>
      </c>
      <c r="AV59" s="510">
        <v>714000</v>
      </c>
      <c r="AW59" s="510">
        <v>400000</v>
      </c>
      <c r="AX59" s="510">
        <v>441581</v>
      </c>
      <c r="AY59" s="510">
        <v>350000</v>
      </c>
      <c r="AZ59" s="510">
        <v>489210</v>
      </c>
      <c r="BA59" s="518">
        <v>398850</v>
      </c>
      <c r="BB59" s="510">
        <v>500000</v>
      </c>
      <c r="BC59" s="510">
        <v>3726295</v>
      </c>
      <c r="BD59" s="510">
        <v>500000</v>
      </c>
      <c r="BE59" s="510">
        <v>900000</v>
      </c>
      <c r="BF59" s="510">
        <v>686350</v>
      </c>
      <c r="BG59" s="510">
        <v>375000</v>
      </c>
      <c r="BH59" s="510">
        <v>300000</v>
      </c>
      <c r="BI59" s="536">
        <v>889700</v>
      </c>
      <c r="BJ59" s="510">
        <v>631595</v>
      </c>
      <c r="BK59" s="510">
        <v>97275</v>
      </c>
      <c r="BL59" s="510">
        <v>431220</v>
      </c>
      <c r="BM59" s="510">
        <v>267220</v>
      </c>
      <c r="BN59" s="509">
        <v>3008500</v>
      </c>
      <c r="BO59" s="510">
        <v>280709.03000000003</v>
      </c>
      <c r="BP59" s="510">
        <v>341500.25</v>
      </c>
      <c r="BQ59" s="510">
        <v>300525</v>
      </c>
      <c r="BR59" s="510">
        <v>630370</v>
      </c>
      <c r="BS59" s="510">
        <v>279940</v>
      </c>
      <c r="BT59" s="510">
        <v>3243600</v>
      </c>
      <c r="BU59" s="510">
        <v>255900</v>
      </c>
      <c r="BV59" s="510">
        <v>187510</v>
      </c>
      <c r="BW59" s="510">
        <v>507990</v>
      </c>
      <c r="BX59" s="509">
        <v>475725</v>
      </c>
      <c r="BY59" s="510">
        <v>480000</v>
      </c>
      <c r="BZ59" s="510">
        <v>317363.40999999997</v>
      </c>
      <c r="CA59" s="510">
        <v>371015.85</v>
      </c>
      <c r="CB59" s="510">
        <v>112450</v>
      </c>
      <c r="CC59" s="510">
        <v>403100</v>
      </c>
      <c r="CD59" s="510">
        <v>336300</v>
      </c>
      <c r="CE59" s="510">
        <v>1010904</v>
      </c>
      <c r="CF59" s="510">
        <v>385600</v>
      </c>
      <c r="CG59" s="510">
        <v>754977.6</v>
      </c>
      <c r="CH59" s="510">
        <v>254310</v>
      </c>
      <c r="CI59" s="510">
        <v>687566.3</v>
      </c>
      <c r="CJ59" s="510">
        <v>397900</v>
      </c>
      <c r="CK59" s="510">
        <v>183990</v>
      </c>
      <c r="CL59" s="510">
        <v>759431</v>
      </c>
      <c r="CM59" s="510">
        <v>316720</v>
      </c>
      <c r="CN59" s="510">
        <v>115000</v>
      </c>
      <c r="CO59" s="94">
        <f t="shared" si="0"/>
        <v>59228382.409999996</v>
      </c>
      <c r="CP59" s="91">
        <f>COUNTIF(E59:CN59,0)</f>
        <v>0</v>
      </c>
      <c r="CQ59" s="122"/>
    </row>
    <row r="60" spans="1:95" s="8" customFormat="1">
      <c r="A60" s="286"/>
      <c r="B60" s="286"/>
      <c r="C60" s="635" t="s">
        <v>771</v>
      </c>
      <c r="D60" s="280" t="s">
        <v>349</v>
      </c>
      <c r="E60" s="459">
        <v>8572617</v>
      </c>
      <c r="F60" s="510">
        <v>650000</v>
      </c>
      <c r="G60" s="510">
        <v>1000000</v>
      </c>
      <c r="H60" s="510">
        <v>854601</v>
      </c>
      <c r="I60" s="510">
        <v>694000</v>
      </c>
      <c r="J60" s="510">
        <v>500000</v>
      </c>
      <c r="K60" s="510">
        <v>959485.36</v>
      </c>
      <c r="L60" s="510">
        <v>2180389</v>
      </c>
      <c r="M60" s="510">
        <v>999295</v>
      </c>
      <c r="N60" s="510">
        <v>1123526</v>
      </c>
      <c r="O60" s="518">
        <v>3118097.02</v>
      </c>
      <c r="P60" s="510">
        <v>200000</v>
      </c>
      <c r="Q60" s="369">
        <v>8545311.1899999995</v>
      </c>
      <c r="R60" s="510">
        <v>645245</v>
      </c>
      <c r="S60" s="510">
        <v>2300000</v>
      </c>
      <c r="T60" s="510">
        <v>2648820</v>
      </c>
      <c r="U60" s="509">
        <v>1078614.57</v>
      </c>
      <c r="V60" s="510">
        <v>1250000</v>
      </c>
      <c r="W60" s="511">
        <v>859</v>
      </c>
      <c r="X60" s="510">
        <v>277445</v>
      </c>
      <c r="Y60" s="510">
        <v>15000000</v>
      </c>
      <c r="Z60" s="510">
        <v>670000</v>
      </c>
      <c r="AA60" s="510">
        <v>2665788.9500000002</v>
      </c>
      <c r="AB60" s="510">
        <v>1059992</v>
      </c>
      <c r="AC60" s="510">
        <v>503410.8</v>
      </c>
      <c r="AD60" s="510">
        <v>772960</v>
      </c>
      <c r="AE60" s="510">
        <v>900000</v>
      </c>
      <c r="AF60" s="464">
        <v>4618500</v>
      </c>
      <c r="AG60" s="510">
        <v>980000</v>
      </c>
      <c r="AH60" s="510">
        <v>700000</v>
      </c>
      <c r="AI60" s="510">
        <v>2100000</v>
      </c>
      <c r="AJ60" s="510">
        <v>2000000</v>
      </c>
      <c r="AK60" s="510">
        <v>787500</v>
      </c>
      <c r="AL60" s="510">
        <v>700000</v>
      </c>
      <c r="AM60" s="518">
        <v>11000000</v>
      </c>
      <c r="AN60" s="510">
        <v>1500000</v>
      </c>
      <c r="AO60" s="510">
        <v>1200000</v>
      </c>
      <c r="AP60" s="510">
        <v>376896.55</v>
      </c>
      <c r="AQ60" s="510">
        <v>1571602.36</v>
      </c>
      <c r="AR60" s="510">
        <v>1209527</v>
      </c>
      <c r="AS60" s="510">
        <v>236219</v>
      </c>
      <c r="AT60" s="510">
        <v>4747160.13</v>
      </c>
      <c r="AU60" s="510">
        <v>620000</v>
      </c>
      <c r="AV60" s="510">
        <v>459000</v>
      </c>
      <c r="AW60" s="510">
        <v>1000000</v>
      </c>
      <c r="AX60" s="510">
        <v>569603.99</v>
      </c>
      <c r="AY60" s="510">
        <v>380000</v>
      </c>
      <c r="AZ60" s="510">
        <v>636799</v>
      </c>
      <c r="BA60" s="518">
        <v>605087</v>
      </c>
      <c r="BB60" s="510">
        <v>500000</v>
      </c>
      <c r="BC60" s="510">
        <v>2921051</v>
      </c>
      <c r="BD60" s="510">
        <v>600000</v>
      </c>
      <c r="BE60" s="510">
        <v>5000000</v>
      </c>
      <c r="BF60" s="510">
        <v>2170275</v>
      </c>
      <c r="BG60" s="510">
        <v>575263</v>
      </c>
      <c r="BH60" s="510">
        <v>700000</v>
      </c>
      <c r="BI60" s="536">
        <v>8096650</v>
      </c>
      <c r="BJ60" s="510">
        <v>400000</v>
      </c>
      <c r="BK60" s="510">
        <v>584643</v>
      </c>
      <c r="BL60" s="510">
        <v>631607</v>
      </c>
      <c r="BM60" s="510">
        <v>845295</v>
      </c>
      <c r="BN60" s="509">
        <v>5500000</v>
      </c>
      <c r="BO60" s="510">
        <v>2060662.65</v>
      </c>
      <c r="BP60" s="510">
        <v>934308.56</v>
      </c>
      <c r="BQ60" s="510">
        <v>1693709.85</v>
      </c>
      <c r="BR60" s="510">
        <v>2300000</v>
      </c>
      <c r="BS60" s="510">
        <v>625520</v>
      </c>
      <c r="BT60" s="510">
        <v>14081920</v>
      </c>
      <c r="BU60" s="510">
        <v>2310963</v>
      </c>
      <c r="BV60" s="510">
        <v>1705486.65</v>
      </c>
      <c r="BW60" s="510">
        <v>6473233</v>
      </c>
      <c r="BX60" s="509">
        <v>1013952</v>
      </c>
      <c r="BY60" s="510">
        <v>620000</v>
      </c>
      <c r="BZ60" s="510">
        <v>3131872.82</v>
      </c>
      <c r="CA60" s="510">
        <v>1996190</v>
      </c>
      <c r="CB60" s="510">
        <v>743309.68</v>
      </c>
      <c r="CC60" s="510">
        <v>1900000</v>
      </c>
      <c r="CD60" s="510">
        <v>5500000</v>
      </c>
      <c r="CE60" s="510">
        <v>4856394.6100000003</v>
      </c>
      <c r="CF60" s="510">
        <v>3478207.08</v>
      </c>
      <c r="CG60" s="510">
        <v>2362137.48</v>
      </c>
      <c r="CH60" s="510">
        <v>681966</v>
      </c>
      <c r="CI60" s="510">
        <v>542980</v>
      </c>
      <c r="CJ60" s="510">
        <v>722341</v>
      </c>
      <c r="CK60" s="510">
        <v>651473.04</v>
      </c>
      <c r="CL60" s="510">
        <v>3436812</v>
      </c>
      <c r="CM60" s="510">
        <v>742491</v>
      </c>
      <c r="CN60" s="510">
        <v>340000</v>
      </c>
      <c r="CO60" s="94">
        <f t="shared" si="0"/>
        <v>190599066.34</v>
      </c>
      <c r="CP60" s="91">
        <f>COUNTIF(E60:CN60,0)</f>
        <v>0</v>
      </c>
      <c r="CQ60" s="122"/>
    </row>
    <row r="61" spans="1:95" s="8" customFormat="1">
      <c r="A61" s="286"/>
      <c r="B61" s="286"/>
      <c r="C61" s="635" t="s">
        <v>772</v>
      </c>
      <c r="D61" s="280" t="s">
        <v>350</v>
      </c>
      <c r="E61" s="459">
        <v>13687539.76</v>
      </c>
      <c r="F61" s="510">
        <v>650000</v>
      </c>
      <c r="G61" s="510">
        <v>1000000</v>
      </c>
      <c r="H61" s="510">
        <v>600000</v>
      </c>
      <c r="I61" s="510">
        <v>300000</v>
      </c>
      <c r="J61" s="510">
        <v>500000</v>
      </c>
      <c r="K61" s="510">
        <v>907662</v>
      </c>
      <c r="L61" s="510">
        <v>1267487.08</v>
      </c>
      <c r="M61" s="510">
        <v>975000</v>
      </c>
      <c r="N61" s="510">
        <v>1760595</v>
      </c>
      <c r="O61" s="518">
        <v>3110000</v>
      </c>
      <c r="P61" s="510">
        <v>300000</v>
      </c>
      <c r="Q61" s="369">
        <v>10442058.800000001</v>
      </c>
      <c r="R61" s="510">
        <v>1301420</v>
      </c>
      <c r="S61" s="510">
        <v>3000000</v>
      </c>
      <c r="T61" s="510">
        <v>3274800</v>
      </c>
      <c r="U61" s="509">
        <v>1130318.7</v>
      </c>
      <c r="V61" s="510">
        <v>1000000</v>
      </c>
      <c r="W61" s="510">
        <v>1355107.2</v>
      </c>
      <c r="X61" s="510">
        <v>710500</v>
      </c>
      <c r="Y61" s="510">
        <v>15000000</v>
      </c>
      <c r="Z61" s="510">
        <v>1063373</v>
      </c>
      <c r="AA61" s="510">
        <v>2484185</v>
      </c>
      <c r="AB61" s="510">
        <v>1273990</v>
      </c>
      <c r="AC61" s="510">
        <v>360000</v>
      </c>
      <c r="AD61" s="510">
        <v>1250000</v>
      </c>
      <c r="AE61" s="510">
        <v>1200000</v>
      </c>
      <c r="AF61" s="464">
        <v>3000000</v>
      </c>
      <c r="AG61" s="510">
        <v>800000</v>
      </c>
      <c r="AH61" s="510">
        <v>948614</v>
      </c>
      <c r="AI61" s="510">
        <v>2000000</v>
      </c>
      <c r="AJ61" s="510">
        <v>1200000</v>
      </c>
      <c r="AK61" s="510">
        <v>820000</v>
      </c>
      <c r="AL61" s="510">
        <v>550000</v>
      </c>
      <c r="AM61" s="518">
        <v>25370000</v>
      </c>
      <c r="AN61" s="510">
        <v>650000</v>
      </c>
      <c r="AO61" s="510">
        <v>560000</v>
      </c>
      <c r="AP61" s="510">
        <v>1999056</v>
      </c>
      <c r="AQ61" s="510">
        <v>1890892.36</v>
      </c>
      <c r="AR61" s="510">
        <v>1300000</v>
      </c>
      <c r="AS61" s="510">
        <v>271237</v>
      </c>
      <c r="AT61" s="510">
        <v>4000000</v>
      </c>
      <c r="AU61" s="510">
        <v>1330000</v>
      </c>
      <c r="AV61" s="510">
        <v>1147935</v>
      </c>
      <c r="AW61" s="510">
        <v>2500000</v>
      </c>
      <c r="AX61" s="510">
        <v>828946</v>
      </c>
      <c r="AY61" s="510">
        <v>500000</v>
      </c>
      <c r="AZ61" s="510">
        <v>1000000</v>
      </c>
      <c r="BA61" s="518">
        <v>540000</v>
      </c>
      <c r="BB61" s="510">
        <v>500000</v>
      </c>
      <c r="BC61" s="510">
        <v>4214586</v>
      </c>
      <c r="BD61" s="510">
        <v>722940</v>
      </c>
      <c r="BE61" s="510">
        <v>11000000</v>
      </c>
      <c r="BF61" s="509">
        <v>4158379</v>
      </c>
      <c r="BG61" s="510">
        <v>37110</v>
      </c>
      <c r="BH61" s="510">
        <v>1000000</v>
      </c>
      <c r="BI61" s="536">
        <v>6800000</v>
      </c>
      <c r="BJ61" s="510">
        <v>500000</v>
      </c>
      <c r="BK61" s="510">
        <v>30000</v>
      </c>
      <c r="BL61" s="510">
        <v>78050</v>
      </c>
      <c r="BM61" s="510">
        <v>40000</v>
      </c>
      <c r="BN61" s="509">
        <v>6730000</v>
      </c>
      <c r="BO61" s="510">
        <v>1944357.27</v>
      </c>
      <c r="BP61" s="510">
        <v>891550.55</v>
      </c>
      <c r="BQ61" s="510">
        <v>1673231</v>
      </c>
      <c r="BR61" s="510">
        <v>2016881.45</v>
      </c>
      <c r="BS61" s="510">
        <v>960011</v>
      </c>
      <c r="BT61" s="510">
        <v>48900000</v>
      </c>
      <c r="BU61" s="510">
        <v>1456000</v>
      </c>
      <c r="BV61" s="510">
        <v>1097846</v>
      </c>
      <c r="BW61" s="510">
        <v>5156225.2</v>
      </c>
      <c r="BX61" s="513">
        <v>0</v>
      </c>
      <c r="BY61" s="510">
        <v>1200000</v>
      </c>
      <c r="BZ61" s="510">
        <v>4150835</v>
      </c>
      <c r="CA61" s="510">
        <v>697986</v>
      </c>
      <c r="CB61" s="510">
        <v>510330</v>
      </c>
      <c r="CC61" s="510">
        <v>800000</v>
      </c>
      <c r="CD61" s="510">
        <v>1210000</v>
      </c>
      <c r="CE61" s="510">
        <v>200000</v>
      </c>
      <c r="CF61" s="510">
        <v>2000000</v>
      </c>
      <c r="CG61" s="510">
        <v>1216272.6399999999</v>
      </c>
      <c r="CH61" s="510">
        <v>464013</v>
      </c>
      <c r="CI61" s="510">
        <v>548960</v>
      </c>
      <c r="CJ61" s="510">
        <v>771004</v>
      </c>
      <c r="CK61" s="510">
        <v>817706</v>
      </c>
      <c r="CL61" s="510">
        <v>3796318.81</v>
      </c>
      <c r="CM61" s="510">
        <v>164200</v>
      </c>
      <c r="CN61" s="510">
        <v>355671.5</v>
      </c>
      <c r="CO61" s="94">
        <f t="shared" si="0"/>
        <v>241921181.31999999</v>
      </c>
      <c r="CP61" s="97"/>
      <c r="CQ61" s="122"/>
    </row>
    <row r="62" spans="1:95" s="8" customFormat="1">
      <c r="A62" s="286"/>
      <c r="B62" s="286"/>
      <c r="C62" s="635" t="s">
        <v>773</v>
      </c>
      <c r="D62" s="280" t="s">
        <v>351</v>
      </c>
      <c r="E62" s="459">
        <v>2580930</v>
      </c>
      <c r="F62" s="510">
        <v>100000</v>
      </c>
      <c r="G62" s="510">
        <v>50000</v>
      </c>
      <c r="H62" s="510">
        <v>250000</v>
      </c>
      <c r="I62" s="510">
        <v>200000</v>
      </c>
      <c r="J62" s="511">
        <v>1</v>
      </c>
      <c r="K62" s="510">
        <v>18920</v>
      </c>
      <c r="L62" s="511">
        <v>0</v>
      </c>
      <c r="M62" s="510">
        <v>281000</v>
      </c>
      <c r="N62" s="510">
        <v>379500</v>
      </c>
      <c r="O62" s="518">
        <v>543850</v>
      </c>
      <c r="P62" s="510">
        <v>240000</v>
      </c>
      <c r="Q62" s="370">
        <v>0</v>
      </c>
      <c r="R62" s="510">
        <v>227140</v>
      </c>
      <c r="S62" s="510">
        <v>100000</v>
      </c>
      <c r="T62" s="510">
        <v>812900</v>
      </c>
      <c r="U62" s="509">
        <v>423361.05</v>
      </c>
      <c r="V62" s="510">
        <v>115500</v>
      </c>
      <c r="W62" s="510">
        <v>266600</v>
      </c>
      <c r="X62" s="510">
        <v>203000</v>
      </c>
      <c r="Y62" s="510">
        <v>3000000</v>
      </c>
      <c r="Z62" s="510">
        <v>175140</v>
      </c>
      <c r="AA62" s="510">
        <v>45000</v>
      </c>
      <c r="AB62" s="510">
        <v>250050</v>
      </c>
      <c r="AC62" s="510">
        <v>40000</v>
      </c>
      <c r="AD62" s="510">
        <v>282930</v>
      </c>
      <c r="AE62" s="510">
        <v>200000</v>
      </c>
      <c r="AF62" s="464">
        <v>1900000</v>
      </c>
      <c r="AG62" s="510">
        <v>100000</v>
      </c>
      <c r="AH62" s="510">
        <v>500000</v>
      </c>
      <c r="AI62" s="510">
        <v>300000</v>
      </c>
      <c r="AJ62" s="510">
        <v>50000</v>
      </c>
      <c r="AK62" s="510">
        <v>150000</v>
      </c>
      <c r="AL62" s="510">
        <v>200000</v>
      </c>
      <c r="AM62" s="518">
        <v>6000000</v>
      </c>
      <c r="AN62" s="510">
        <v>500000</v>
      </c>
      <c r="AO62" s="510">
        <v>150000</v>
      </c>
      <c r="AP62" s="510">
        <v>600000</v>
      </c>
      <c r="AQ62" s="510">
        <v>753437.45</v>
      </c>
      <c r="AR62" s="510">
        <v>200000</v>
      </c>
      <c r="AS62" s="510">
        <v>23150</v>
      </c>
      <c r="AT62" s="510">
        <v>2661655</v>
      </c>
      <c r="AU62" s="510">
        <v>485300</v>
      </c>
      <c r="AV62" s="511">
        <v>0</v>
      </c>
      <c r="AW62" s="510">
        <v>500000</v>
      </c>
      <c r="AX62" s="510">
        <v>293056.2</v>
      </c>
      <c r="AY62" s="509">
        <v>50000</v>
      </c>
      <c r="AZ62" s="510">
        <v>345100</v>
      </c>
      <c r="BA62" s="518">
        <v>326960</v>
      </c>
      <c r="BB62" s="510">
        <v>8280</v>
      </c>
      <c r="BC62" s="510">
        <v>4459200</v>
      </c>
      <c r="BD62" s="510">
        <v>400000</v>
      </c>
      <c r="BE62" s="510">
        <v>3500000</v>
      </c>
      <c r="BF62" s="510">
        <v>8000</v>
      </c>
      <c r="BG62" s="511">
        <v>0</v>
      </c>
      <c r="BH62" s="511">
        <v>1</v>
      </c>
      <c r="BI62" s="536">
        <v>1434450</v>
      </c>
      <c r="BJ62" s="510">
        <v>93700</v>
      </c>
      <c r="BK62" s="511">
        <v>1</v>
      </c>
      <c r="BL62" s="510">
        <v>1682356</v>
      </c>
      <c r="BM62" s="510">
        <v>269550</v>
      </c>
      <c r="BN62" s="509">
        <v>4900000</v>
      </c>
      <c r="BO62" s="510">
        <v>163406.1</v>
      </c>
      <c r="BP62" s="510">
        <v>292910</v>
      </c>
      <c r="BQ62" s="510">
        <v>295600</v>
      </c>
      <c r="BR62" s="510">
        <v>150000</v>
      </c>
      <c r="BS62" s="510">
        <v>50000</v>
      </c>
      <c r="BT62" s="510">
        <v>10000000</v>
      </c>
      <c r="BU62" s="510">
        <v>228200</v>
      </c>
      <c r="BV62" s="510">
        <v>533710</v>
      </c>
      <c r="BW62" s="510">
        <v>604095</v>
      </c>
      <c r="BX62" s="509">
        <v>59000</v>
      </c>
      <c r="BY62" s="510">
        <v>288000</v>
      </c>
      <c r="BZ62" s="510">
        <v>329518</v>
      </c>
      <c r="CA62" s="510">
        <v>138660</v>
      </c>
      <c r="CB62" s="510">
        <v>366850</v>
      </c>
      <c r="CC62" s="510">
        <v>200000</v>
      </c>
      <c r="CD62" s="510">
        <v>980000</v>
      </c>
      <c r="CE62" s="510">
        <v>890000</v>
      </c>
      <c r="CF62" s="510">
        <v>1000000</v>
      </c>
      <c r="CG62" s="510">
        <v>332373</v>
      </c>
      <c r="CH62" s="509">
        <v>151710</v>
      </c>
      <c r="CI62" s="510">
        <v>20000</v>
      </c>
      <c r="CJ62" s="511">
        <v>0</v>
      </c>
      <c r="CK62" s="511">
        <v>0</v>
      </c>
      <c r="CL62" s="510">
        <v>1006553.5</v>
      </c>
      <c r="CM62" s="510">
        <v>621790</v>
      </c>
      <c r="CN62" s="511">
        <v>0</v>
      </c>
      <c r="CO62" s="94">
        <f t="shared" si="0"/>
        <v>62332394.300000004</v>
      </c>
      <c r="CP62" s="97"/>
      <c r="CQ62" s="122"/>
    </row>
    <row r="63" spans="1:95" s="8" customFormat="1">
      <c r="A63" s="286"/>
      <c r="B63" s="286"/>
      <c r="C63" s="635" t="s">
        <v>774</v>
      </c>
      <c r="D63" s="280" t="s">
        <v>352</v>
      </c>
      <c r="E63" s="459">
        <v>1000000</v>
      </c>
      <c r="F63" s="510">
        <v>200000</v>
      </c>
      <c r="G63" s="510">
        <v>200000</v>
      </c>
      <c r="H63" s="510">
        <v>500000</v>
      </c>
      <c r="I63" s="510">
        <v>154250</v>
      </c>
      <c r="J63" s="510">
        <v>200000</v>
      </c>
      <c r="K63" s="510">
        <v>664199</v>
      </c>
      <c r="L63" s="510">
        <v>251335</v>
      </c>
      <c r="M63" s="510">
        <v>492395</v>
      </c>
      <c r="N63" s="510">
        <v>175745</v>
      </c>
      <c r="O63" s="518">
        <v>249369.60000000001</v>
      </c>
      <c r="P63" s="510">
        <v>100000</v>
      </c>
      <c r="Q63" s="369">
        <v>3056230</v>
      </c>
      <c r="R63" s="510">
        <v>215000</v>
      </c>
      <c r="S63" s="510">
        <v>600000</v>
      </c>
      <c r="T63" s="510">
        <v>1160948</v>
      </c>
      <c r="U63" s="509">
        <v>391706.8</v>
      </c>
      <c r="V63" s="510">
        <v>300000</v>
      </c>
      <c r="W63" s="510">
        <v>113260</v>
      </c>
      <c r="X63" s="510">
        <v>27700</v>
      </c>
      <c r="Y63" s="510">
        <v>3000000</v>
      </c>
      <c r="Z63" s="510">
        <v>152549.5</v>
      </c>
      <c r="AA63" s="510">
        <v>69405</v>
      </c>
      <c r="AB63" s="510">
        <v>86710</v>
      </c>
      <c r="AC63" s="510">
        <v>159266.1</v>
      </c>
      <c r="AD63" s="510">
        <v>511790</v>
      </c>
      <c r="AE63" s="510">
        <v>335000</v>
      </c>
      <c r="AF63" s="464">
        <v>1400000</v>
      </c>
      <c r="AG63" s="510">
        <v>100000</v>
      </c>
      <c r="AH63" s="510">
        <v>164161.25</v>
      </c>
      <c r="AI63" s="510">
        <v>200000</v>
      </c>
      <c r="AJ63" s="510">
        <v>11000</v>
      </c>
      <c r="AK63" s="510">
        <v>180000</v>
      </c>
      <c r="AL63" s="510">
        <v>180000</v>
      </c>
      <c r="AM63" s="518">
        <v>2500000</v>
      </c>
      <c r="AN63" s="510">
        <v>600000</v>
      </c>
      <c r="AO63" s="510">
        <v>80000</v>
      </c>
      <c r="AP63" s="510">
        <v>400000</v>
      </c>
      <c r="AQ63" s="510">
        <v>1685078.96</v>
      </c>
      <c r="AR63" s="510">
        <v>669516</v>
      </c>
      <c r="AS63" s="510">
        <v>39515.760000000002</v>
      </c>
      <c r="AT63" s="510">
        <v>4420269.22</v>
      </c>
      <c r="AU63" s="510">
        <v>1064000</v>
      </c>
      <c r="AV63" s="510">
        <v>316000</v>
      </c>
      <c r="AW63" s="510">
        <v>500000</v>
      </c>
      <c r="AX63" s="510">
        <v>215848.04</v>
      </c>
      <c r="AY63" s="510">
        <v>127246</v>
      </c>
      <c r="AZ63" s="510">
        <v>80108.600000000006</v>
      </c>
      <c r="BA63" s="518">
        <v>131045</v>
      </c>
      <c r="BB63" s="510">
        <v>400000</v>
      </c>
      <c r="BC63" s="510">
        <v>1062885</v>
      </c>
      <c r="BD63" s="510">
        <v>300000</v>
      </c>
      <c r="BE63" s="510">
        <v>600000</v>
      </c>
      <c r="BF63" s="510">
        <v>430880</v>
      </c>
      <c r="BG63" s="510">
        <v>39579</v>
      </c>
      <c r="BH63" s="510">
        <v>500000</v>
      </c>
      <c r="BI63" s="536">
        <v>628828.15</v>
      </c>
      <c r="BJ63" s="510">
        <v>150000</v>
      </c>
      <c r="BK63" s="510">
        <v>193476</v>
      </c>
      <c r="BL63" s="510">
        <v>386355</v>
      </c>
      <c r="BM63" s="510">
        <v>372800</v>
      </c>
      <c r="BN63" s="509">
        <v>429900</v>
      </c>
      <c r="BO63" s="510">
        <v>217935.22</v>
      </c>
      <c r="BP63" s="510">
        <v>87484.5</v>
      </c>
      <c r="BQ63" s="511">
        <v>0</v>
      </c>
      <c r="BR63" s="510">
        <v>740000</v>
      </c>
      <c r="BS63" s="510">
        <v>321695</v>
      </c>
      <c r="BT63" s="510">
        <v>2700000</v>
      </c>
      <c r="BU63" s="510">
        <v>61150</v>
      </c>
      <c r="BV63" s="510">
        <v>85801</v>
      </c>
      <c r="BW63" s="510">
        <v>225000</v>
      </c>
      <c r="BX63" s="509">
        <v>42430</v>
      </c>
      <c r="BY63" s="510">
        <v>140000</v>
      </c>
      <c r="BZ63" s="510">
        <v>49710</v>
      </c>
      <c r="CA63" s="510">
        <v>137378</v>
      </c>
      <c r="CB63" s="510">
        <v>16149</v>
      </c>
      <c r="CC63" s="510">
        <v>210000</v>
      </c>
      <c r="CD63" s="510">
        <v>174500</v>
      </c>
      <c r="CE63" s="510">
        <v>629474</v>
      </c>
      <c r="CF63" s="510">
        <v>361786.53</v>
      </c>
      <c r="CG63" s="510">
        <v>386222.67</v>
      </c>
      <c r="CH63" s="510">
        <v>275185</v>
      </c>
      <c r="CI63" s="510">
        <v>355254</v>
      </c>
      <c r="CJ63" s="510">
        <v>18861.650000000001</v>
      </c>
      <c r="CK63" s="510">
        <v>123000</v>
      </c>
      <c r="CL63" s="510">
        <v>546749.6</v>
      </c>
      <c r="CM63" s="510">
        <v>136899.5</v>
      </c>
      <c r="CN63" s="510">
        <v>110000</v>
      </c>
      <c r="CO63" s="94">
        <f t="shared" si="0"/>
        <v>43078016.650000006</v>
      </c>
      <c r="CQ63" s="122"/>
    </row>
    <row r="64" spans="1:95" s="8" customFormat="1">
      <c r="A64" s="286"/>
      <c r="B64" s="286"/>
      <c r="C64" s="635" t="s">
        <v>775</v>
      </c>
      <c r="D64" s="280" t="s">
        <v>353</v>
      </c>
      <c r="E64" s="460">
        <v>0</v>
      </c>
      <c r="F64" s="510">
        <v>140000</v>
      </c>
      <c r="G64" s="510">
        <v>100000</v>
      </c>
      <c r="H64" s="510">
        <v>100000</v>
      </c>
      <c r="I64" s="510">
        <v>120000</v>
      </c>
      <c r="J64" s="510">
        <v>200000</v>
      </c>
      <c r="K64" s="510">
        <v>231565</v>
      </c>
      <c r="L64" s="510">
        <v>546477</v>
      </c>
      <c r="M64" s="511">
        <v>0</v>
      </c>
      <c r="N64" s="510">
        <v>3141438</v>
      </c>
      <c r="O64" s="518">
        <v>60694</v>
      </c>
      <c r="P64" s="511">
        <v>0</v>
      </c>
      <c r="Q64" s="369">
        <v>6650</v>
      </c>
      <c r="R64" s="511">
        <v>0</v>
      </c>
      <c r="S64" s="510">
        <v>200000</v>
      </c>
      <c r="T64" s="510">
        <v>19450</v>
      </c>
      <c r="U64" s="509">
        <v>130956.31</v>
      </c>
      <c r="V64" s="510">
        <v>30000</v>
      </c>
      <c r="W64" s="510">
        <v>27110</v>
      </c>
      <c r="X64" s="511">
        <v>0</v>
      </c>
      <c r="Y64" s="510">
        <v>300000</v>
      </c>
      <c r="Z64" s="510">
        <v>34410</v>
      </c>
      <c r="AA64" s="510">
        <v>3700</v>
      </c>
      <c r="AB64" s="510">
        <v>13187</v>
      </c>
      <c r="AC64" s="510">
        <v>33986.5</v>
      </c>
      <c r="AD64" s="510">
        <v>17400</v>
      </c>
      <c r="AE64" s="510">
        <v>20000</v>
      </c>
      <c r="AF64" s="464">
        <v>200000</v>
      </c>
      <c r="AG64" s="510">
        <v>10000</v>
      </c>
      <c r="AH64" s="510">
        <v>67936</v>
      </c>
      <c r="AI64" s="510">
        <v>280000</v>
      </c>
      <c r="AJ64" s="510">
        <v>115000</v>
      </c>
      <c r="AK64" s="510">
        <v>60000</v>
      </c>
      <c r="AL64" s="510">
        <v>17000</v>
      </c>
      <c r="AM64" s="518">
        <v>100000</v>
      </c>
      <c r="AN64" s="510">
        <v>30000</v>
      </c>
      <c r="AO64" s="510">
        <v>40000</v>
      </c>
      <c r="AP64" s="511">
        <v>0</v>
      </c>
      <c r="AQ64" s="510">
        <v>174305.45</v>
      </c>
      <c r="AR64" s="510">
        <v>38147</v>
      </c>
      <c r="AS64" s="510">
        <v>14100</v>
      </c>
      <c r="AT64" s="510">
        <v>65351</v>
      </c>
      <c r="AU64" s="510">
        <v>1796845</v>
      </c>
      <c r="AV64" s="510">
        <v>1020000</v>
      </c>
      <c r="AW64" s="510">
        <v>50000</v>
      </c>
      <c r="AX64" s="510">
        <v>9000</v>
      </c>
      <c r="AY64" s="510">
        <v>10000</v>
      </c>
      <c r="AZ64" s="511">
        <v>0</v>
      </c>
      <c r="BA64" s="518">
        <v>23785</v>
      </c>
      <c r="BB64" s="510">
        <v>82848</v>
      </c>
      <c r="BC64" s="510">
        <v>528120</v>
      </c>
      <c r="BD64" s="510">
        <v>187045</v>
      </c>
      <c r="BE64" s="510">
        <v>30000</v>
      </c>
      <c r="BF64" s="511">
        <v>1</v>
      </c>
      <c r="BG64" s="510">
        <v>56500</v>
      </c>
      <c r="BH64" s="510">
        <v>100000</v>
      </c>
      <c r="BI64" s="536">
        <v>100000</v>
      </c>
      <c r="BJ64" s="510">
        <v>30000</v>
      </c>
      <c r="BK64" s="510">
        <v>14730</v>
      </c>
      <c r="BL64" s="510">
        <v>28350</v>
      </c>
      <c r="BM64" s="510">
        <v>130000</v>
      </c>
      <c r="BN64" s="509">
        <v>400000</v>
      </c>
      <c r="BO64" s="510">
        <v>5087.43</v>
      </c>
      <c r="BP64" s="510">
        <v>22320</v>
      </c>
      <c r="BQ64" s="510">
        <v>272640</v>
      </c>
      <c r="BR64" s="510">
        <v>410000</v>
      </c>
      <c r="BS64" s="510">
        <v>154239</v>
      </c>
      <c r="BT64" s="511">
        <v>0</v>
      </c>
      <c r="BU64" s="510">
        <v>69240</v>
      </c>
      <c r="BV64" s="510">
        <v>67574</v>
      </c>
      <c r="BW64" s="510">
        <v>75000</v>
      </c>
      <c r="BX64" s="509">
        <v>1306067</v>
      </c>
      <c r="BY64" s="510">
        <v>40000</v>
      </c>
      <c r="BZ64" s="510">
        <v>1095547</v>
      </c>
      <c r="CA64" s="510">
        <v>14329</v>
      </c>
      <c r="CB64" s="510">
        <v>35200</v>
      </c>
      <c r="CC64" s="510">
        <v>60000</v>
      </c>
      <c r="CD64" s="510">
        <v>535000</v>
      </c>
      <c r="CE64" s="510">
        <v>20000</v>
      </c>
      <c r="CF64" s="510">
        <v>296413</v>
      </c>
      <c r="CG64" s="510">
        <v>23889.91</v>
      </c>
      <c r="CH64" s="510">
        <v>154363</v>
      </c>
      <c r="CI64" s="510">
        <v>161525.5</v>
      </c>
      <c r="CJ64" s="510">
        <v>200000</v>
      </c>
      <c r="CK64" s="510">
        <v>139712</v>
      </c>
      <c r="CL64" s="510">
        <v>690876.91</v>
      </c>
      <c r="CM64" s="511">
        <v>0</v>
      </c>
      <c r="CN64" s="510">
        <v>10000</v>
      </c>
      <c r="CO64" s="94">
        <f t="shared" si="0"/>
        <v>17145111.009999998</v>
      </c>
      <c r="CQ64" s="122"/>
    </row>
    <row r="65" spans="1:95" s="8" customFormat="1">
      <c r="A65" s="286"/>
      <c r="B65" s="286"/>
      <c r="C65" s="601"/>
      <c r="D65" s="280" t="s">
        <v>495</v>
      </c>
      <c r="E65" s="459">
        <v>800000</v>
      </c>
      <c r="F65" s="510">
        <v>460000</v>
      </c>
      <c r="G65" s="510">
        <v>500000</v>
      </c>
      <c r="H65" s="510">
        <v>300000</v>
      </c>
      <c r="I65" s="510">
        <v>460000</v>
      </c>
      <c r="J65" s="510">
        <v>550000</v>
      </c>
      <c r="K65" s="510">
        <v>485028</v>
      </c>
      <c r="L65" s="510">
        <v>103400</v>
      </c>
      <c r="M65" s="510">
        <v>312400</v>
      </c>
      <c r="N65" s="510">
        <v>1414300</v>
      </c>
      <c r="O65" s="518">
        <v>1128898</v>
      </c>
      <c r="P65" s="510">
        <v>200000</v>
      </c>
      <c r="Q65" s="369">
        <v>2556015</v>
      </c>
      <c r="R65" s="510">
        <v>919238</v>
      </c>
      <c r="S65" s="510">
        <v>113500</v>
      </c>
      <c r="T65" s="510">
        <v>499620</v>
      </c>
      <c r="U65" s="509">
        <v>435609.3</v>
      </c>
      <c r="V65" s="510">
        <v>500000</v>
      </c>
      <c r="W65" s="510">
        <v>957090</v>
      </c>
      <c r="X65" s="510">
        <v>350600</v>
      </c>
      <c r="Y65" s="510">
        <v>1600000</v>
      </c>
      <c r="Z65" s="510">
        <v>500000</v>
      </c>
      <c r="AA65" s="509">
        <v>177500</v>
      </c>
      <c r="AB65" s="510">
        <v>1261550</v>
      </c>
      <c r="AC65" s="510">
        <v>250000</v>
      </c>
      <c r="AD65" s="510">
        <v>250000</v>
      </c>
      <c r="AE65" s="510">
        <v>25000</v>
      </c>
      <c r="AF65" s="464">
        <v>1500000</v>
      </c>
      <c r="AG65" s="510">
        <v>200000</v>
      </c>
      <c r="AH65" s="510">
        <v>800000</v>
      </c>
      <c r="AI65" s="510">
        <v>150000</v>
      </c>
      <c r="AJ65" s="510">
        <v>230000</v>
      </c>
      <c r="AK65" s="510">
        <v>510000</v>
      </c>
      <c r="AL65" s="510">
        <v>400000</v>
      </c>
      <c r="AM65" s="518">
        <v>1265060</v>
      </c>
      <c r="AN65" s="510">
        <v>250000</v>
      </c>
      <c r="AO65" s="510">
        <v>332096</v>
      </c>
      <c r="AP65" s="510">
        <v>300000</v>
      </c>
      <c r="AQ65" s="510">
        <v>901030.31</v>
      </c>
      <c r="AR65" s="510">
        <v>1000000</v>
      </c>
      <c r="AS65" s="510">
        <v>204928</v>
      </c>
      <c r="AT65" s="510">
        <v>350000</v>
      </c>
      <c r="AU65" s="510">
        <v>857503.6</v>
      </c>
      <c r="AV65" s="511">
        <v>0</v>
      </c>
      <c r="AW65" s="510">
        <v>300000</v>
      </c>
      <c r="AX65" s="511">
        <v>0</v>
      </c>
      <c r="AY65" s="510">
        <v>250000</v>
      </c>
      <c r="AZ65" s="510">
        <v>350000</v>
      </c>
      <c r="BA65" s="518">
        <v>300000</v>
      </c>
      <c r="BB65" s="510">
        <v>328647</v>
      </c>
      <c r="BC65" s="511">
        <v>0</v>
      </c>
      <c r="BD65" s="510">
        <v>500000</v>
      </c>
      <c r="BE65" s="510">
        <v>2000000</v>
      </c>
      <c r="BF65" s="510">
        <v>1888700</v>
      </c>
      <c r="BG65" s="510">
        <v>357954</v>
      </c>
      <c r="BH65" s="510">
        <v>500000</v>
      </c>
      <c r="BI65" s="537">
        <v>1</v>
      </c>
      <c r="BJ65" s="510">
        <v>650500</v>
      </c>
      <c r="BK65" s="510">
        <v>424010</v>
      </c>
      <c r="BL65" s="510">
        <v>744600</v>
      </c>
      <c r="BM65" s="510">
        <v>343380</v>
      </c>
      <c r="BN65" s="513">
        <v>0</v>
      </c>
      <c r="BO65" s="510">
        <v>323100</v>
      </c>
      <c r="BP65" s="510">
        <v>196218</v>
      </c>
      <c r="BQ65" s="510">
        <v>2883090</v>
      </c>
      <c r="BR65" s="510">
        <v>1500000</v>
      </c>
      <c r="BS65" s="510">
        <v>300000</v>
      </c>
      <c r="BT65" s="510">
        <v>5662190</v>
      </c>
      <c r="BU65" s="510">
        <v>500000</v>
      </c>
      <c r="BV65" s="510">
        <v>1565618.86</v>
      </c>
      <c r="BW65" s="510">
        <v>3505456.34</v>
      </c>
      <c r="BX65" s="509">
        <v>565130</v>
      </c>
      <c r="BY65" s="510">
        <v>300000</v>
      </c>
      <c r="BZ65" s="510">
        <v>1150000</v>
      </c>
      <c r="CA65" s="510">
        <v>326868.09999999998</v>
      </c>
      <c r="CB65" s="510">
        <v>635300</v>
      </c>
      <c r="CC65" s="510">
        <v>716305</v>
      </c>
      <c r="CD65" s="510">
        <v>1770000</v>
      </c>
      <c r="CE65" s="510">
        <v>152000</v>
      </c>
      <c r="CF65" s="510">
        <v>500000</v>
      </c>
      <c r="CG65" s="510">
        <v>1576770</v>
      </c>
      <c r="CH65" s="510">
        <v>780615</v>
      </c>
      <c r="CI65" s="510">
        <v>568512.5</v>
      </c>
      <c r="CJ65" s="510">
        <v>180000</v>
      </c>
      <c r="CK65" s="510">
        <v>247000</v>
      </c>
      <c r="CL65" s="510">
        <v>3664631.75</v>
      </c>
      <c r="CM65" s="510">
        <v>203700</v>
      </c>
      <c r="CN65" s="510">
        <v>200000</v>
      </c>
      <c r="CO65" s="94">
        <f t="shared" si="0"/>
        <v>65270663.759999998</v>
      </c>
      <c r="CQ65" s="122"/>
    </row>
    <row r="66" spans="1:95" s="95" customFormat="1">
      <c r="A66" s="300"/>
      <c r="B66" s="300"/>
      <c r="C66" s="615"/>
      <c r="D66" s="300"/>
      <c r="E66" s="366">
        <f>SUM(E54:E65)</f>
        <v>38012708.759999998</v>
      </c>
      <c r="F66" s="300">
        <f t="shared" ref="F66:BQ66" si="24">SUM(F54:F65)</f>
        <v>3765000</v>
      </c>
      <c r="G66" s="300">
        <f t="shared" si="24"/>
        <v>5160000</v>
      </c>
      <c r="H66" s="300">
        <f t="shared" si="24"/>
        <v>4876093</v>
      </c>
      <c r="I66" s="300">
        <f t="shared" si="24"/>
        <v>3542910</v>
      </c>
      <c r="J66" s="300">
        <f t="shared" si="24"/>
        <v>3700003</v>
      </c>
      <c r="K66" s="300">
        <f t="shared" si="24"/>
        <v>5527669.9000000004</v>
      </c>
      <c r="L66" s="300">
        <f t="shared" si="24"/>
        <v>8049497.0800000001</v>
      </c>
      <c r="M66" s="300">
        <f t="shared" si="24"/>
        <v>6275890</v>
      </c>
      <c r="N66" s="300">
        <f t="shared" si="24"/>
        <v>10731497</v>
      </c>
      <c r="O66" s="300">
        <f t="shared" si="24"/>
        <v>13639199.199999999</v>
      </c>
      <c r="P66" s="300">
        <f t="shared" si="24"/>
        <v>1710000</v>
      </c>
      <c r="Q66" s="300">
        <f t="shared" si="24"/>
        <v>35979022.689999998</v>
      </c>
      <c r="R66" s="300">
        <f t="shared" si="24"/>
        <v>5279864.9000000004</v>
      </c>
      <c r="S66" s="300">
        <f t="shared" si="24"/>
        <v>9353500</v>
      </c>
      <c r="T66" s="300">
        <f t="shared" si="24"/>
        <v>12210956</v>
      </c>
      <c r="U66" s="300">
        <f t="shared" si="24"/>
        <v>6295602.3399999989</v>
      </c>
      <c r="V66" s="300">
        <f t="shared" si="24"/>
        <v>4770500</v>
      </c>
      <c r="W66" s="300">
        <f t="shared" si="24"/>
        <v>5202905.88</v>
      </c>
      <c r="X66" s="300">
        <f t="shared" si="24"/>
        <v>2457655</v>
      </c>
      <c r="Y66" s="300">
        <f t="shared" si="24"/>
        <v>58420000</v>
      </c>
      <c r="Z66" s="300">
        <f t="shared" si="24"/>
        <v>4384372.5</v>
      </c>
      <c r="AA66" s="300">
        <f t="shared" si="24"/>
        <v>9267810.7899999991</v>
      </c>
      <c r="AB66" s="300">
        <f t="shared" si="24"/>
        <v>6755879</v>
      </c>
      <c r="AC66" s="300">
        <f t="shared" si="24"/>
        <v>3061191.2</v>
      </c>
      <c r="AD66" s="300">
        <f t="shared" si="24"/>
        <v>5055595</v>
      </c>
      <c r="AE66" s="300">
        <f t="shared" si="24"/>
        <v>6000000</v>
      </c>
      <c r="AF66" s="366">
        <f t="shared" si="24"/>
        <v>18000000</v>
      </c>
      <c r="AG66" s="300">
        <f t="shared" si="24"/>
        <v>4000000</v>
      </c>
      <c r="AH66" s="300">
        <f t="shared" si="24"/>
        <v>4916162.75</v>
      </c>
      <c r="AI66" s="300">
        <f t="shared" si="24"/>
        <v>7500000</v>
      </c>
      <c r="AJ66" s="300">
        <f t="shared" si="24"/>
        <v>5996001</v>
      </c>
      <c r="AK66" s="300">
        <f t="shared" si="24"/>
        <v>5019500</v>
      </c>
      <c r="AL66" s="300">
        <f t="shared" si="24"/>
        <v>3891000</v>
      </c>
      <c r="AM66" s="300">
        <f t="shared" si="24"/>
        <v>66235060</v>
      </c>
      <c r="AN66" s="300">
        <f t="shared" si="24"/>
        <v>7330000</v>
      </c>
      <c r="AO66" s="300">
        <f t="shared" si="24"/>
        <v>3907096</v>
      </c>
      <c r="AP66" s="300">
        <f t="shared" si="24"/>
        <v>6788391.4499999993</v>
      </c>
      <c r="AQ66" s="300">
        <f t="shared" si="24"/>
        <v>10419311.610000001</v>
      </c>
      <c r="AR66" s="300">
        <f t="shared" si="24"/>
        <v>9158456</v>
      </c>
      <c r="AS66" s="300">
        <f t="shared" si="24"/>
        <v>1901973.24</v>
      </c>
      <c r="AT66" s="300">
        <f t="shared" si="24"/>
        <v>28474852.41</v>
      </c>
      <c r="AU66" s="300">
        <f t="shared" si="24"/>
        <v>9177148.5999999996</v>
      </c>
      <c r="AV66" s="300">
        <f t="shared" si="24"/>
        <v>8001935</v>
      </c>
      <c r="AW66" s="300">
        <f t="shared" si="24"/>
        <v>8100000</v>
      </c>
      <c r="AX66" s="300">
        <f t="shared" si="24"/>
        <v>4667502.12</v>
      </c>
      <c r="AY66" s="300">
        <f t="shared" si="24"/>
        <v>2528062</v>
      </c>
      <c r="AZ66" s="300">
        <f t="shared" si="24"/>
        <v>4983901.959999999</v>
      </c>
      <c r="BA66" s="300">
        <f t="shared" si="24"/>
        <v>3688485</v>
      </c>
      <c r="BB66" s="300">
        <f t="shared" si="24"/>
        <v>3469775</v>
      </c>
      <c r="BC66" s="300">
        <f t="shared" si="24"/>
        <v>21673865</v>
      </c>
      <c r="BD66" s="300">
        <f t="shared" si="24"/>
        <v>5126925</v>
      </c>
      <c r="BE66" s="300">
        <f t="shared" si="24"/>
        <v>30930000</v>
      </c>
      <c r="BF66" s="300">
        <f t="shared" si="24"/>
        <v>16404290</v>
      </c>
      <c r="BG66" s="300">
        <f t="shared" si="24"/>
        <v>2240929</v>
      </c>
      <c r="BH66" s="300">
        <f t="shared" si="24"/>
        <v>4800002</v>
      </c>
      <c r="BI66" s="300">
        <f t="shared" si="24"/>
        <v>21937230.149999999</v>
      </c>
      <c r="BJ66" s="300">
        <f t="shared" si="24"/>
        <v>3455676</v>
      </c>
      <c r="BK66" s="300">
        <f t="shared" si="24"/>
        <v>2353987</v>
      </c>
      <c r="BL66" s="300">
        <f t="shared" si="24"/>
        <v>6051601</v>
      </c>
      <c r="BM66" s="300">
        <f t="shared" si="24"/>
        <v>4056404</v>
      </c>
      <c r="BN66" s="300">
        <f t="shared" si="24"/>
        <v>30000000</v>
      </c>
      <c r="BO66" s="300">
        <f t="shared" si="24"/>
        <v>6958694.4499999983</v>
      </c>
      <c r="BP66" s="300">
        <f t="shared" si="24"/>
        <v>4182712.67</v>
      </c>
      <c r="BQ66" s="300">
        <f t="shared" si="24"/>
        <v>9637260.5500000007</v>
      </c>
      <c r="BR66" s="300">
        <f t="shared" ref="BR66:CN66" si="25">SUM(BR54:BR65)</f>
        <v>10231251.449999999</v>
      </c>
      <c r="BS66" s="300">
        <f t="shared" si="25"/>
        <v>4588176</v>
      </c>
      <c r="BT66" s="300">
        <f t="shared" si="25"/>
        <v>103487710</v>
      </c>
      <c r="BU66" s="300">
        <f t="shared" si="25"/>
        <v>6676380</v>
      </c>
      <c r="BV66" s="300">
        <f t="shared" si="25"/>
        <v>7169950.7000000002</v>
      </c>
      <c r="BW66" s="300">
        <f t="shared" si="25"/>
        <v>21944842.539999999</v>
      </c>
      <c r="BX66" s="300">
        <f t="shared" si="25"/>
        <v>4492030</v>
      </c>
      <c r="BY66" s="300">
        <f t="shared" si="25"/>
        <v>4593000</v>
      </c>
      <c r="BZ66" s="300">
        <f>SUM(BZ54:BZ65)</f>
        <v>13629250.359999999</v>
      </c>
      <c r="CA66" s="300">
        <f t="shared" si="25"/>
        <v>4907902.25</v>
      </c>
      <c r="CB66" s="300">
        <f t="shared" si="25"/>
        <v>3677960.68</v>
      </c>
      <c r="CC66" s="300">
        <f t="shared" si="25"/>
        <v>6175405</v>
      </c>
      <c r="CD66" s="300">
        <f t="shared" si="25"/>
        <v>15179800</v>
      </c>
      <c r="CE66" s="300">
        <f t="shared" si="25"/>
        <v>12406556.02</v>
      </c>
      <c r="CF66" s="300">
        <f t="shared" si="25"/>
        <v>14153642.699999999</v>
      </c>
      <c r="CG66" s="300">
        <f t="shared" si="25"/>
        <v>9457625.6600000001</v>
      </c>
      <c r="CH66" s="300">
        <f t="shared" si="25"/>
        <v>3768865</v>
      </c>
      <c r="CI66" s="300">
        <f t="shared" si="25"/>
        <v>4197540.74</v>
      </c>
      <c r="CJ66" s="300">
        <f t="shared" si="25"/>
        <v>3242242.15</v>
      </c>
      <c r="CK66" s="300">
        <f t="shared" si="25"/>
        <v>3072937.92</v>
      </c>
      <c r="CL66" s="300">
        <f t="shared" si="25"/>
        <v>18224081.390000001</v>
      </c>
      <c r="CM66" s="300">
        <f t="shared" si="25"/>
        <v>3164225.5</v>
      </c>
      <c r="CN66" s="388">
        <f t="shared" si="25"/>
        <v>1855671.5</v>
      </c>
      <c r="CO66" s="95">
        <f>SUM(CO54:CO65)</f>
        <v>957746561.75999987</v>
      </c>
      <c r="CQ66" s="127"/>
    </row>
    <row r="67" spans="1:95" s="8" customFormat="1">
      <c r="A67" s="286">
        <v>4</v>
      </c>
      <c r="B67" s="286" t="s">
        <v>313</v>
      </c>
      <c r="C67" s="601"/>
      <c r="D67" s="302" t="s">
        <v>672</v>
      </c>
      <c r="E67" s="461"/>
      <c r="F67" s="512"/>
      <c r="G67" s="512"/>
      <c r="H67" s="512"/>
      <c r="I67" s="512"/>
      <c r="J67" s="512"/>
      <c r="K67" s="512"/>
      <c r="L67" s="512"/>
      <c r="M67" s="512"/>
      <c r="N67" s="512"/>
      <c r="O67" s="512"/>
      <c r="P67" s="512"/>
      <c r="Q67" s="512"/>
      <c r="R67" s="512"/>
      <c r="S67" s="512"/>
      <c r="T67" s="512"/>
      <c r="U67" s="512"/>
      <c r="V67" s="512"/>
      <c r="W67" s="512"/>
      <c r="X67" s="512"/>
      <c r="Y67" s="512"/>
      <c r="Z67" s="512"/>
      <c r="AA67" s="512"/>
      <c r="AB67" s="512"/>
      <c r="AC67" s="512"/>
      <c r="AD67" s="512"/>
      <c r="AE67" s="512"/>
      <c r="AF67" s="462"/>
      <c r="AG67" s="512"/>
      <c r="AH67" s="512"/>
      <c r="AI67" s="512"/>
      <c r="AJ67" s="512"/>
      <c r="AK67" s="534">
        <v>0</v>
      </c>
      <c r="AL67" s="512"/>
      <c r="AM67" s="512"/>
      <c r="AN67" s="512"/>
      <c r="AO67" s="512"/>
      <c r="AP67" s="512"/>
      <c r="AQ67" s="512"/>
      <c r="AR67" s="512"/>
      <c r="AS67" s="512"/>
      <c r="AT67" s="512"/>
      <c r="AU67" s="512"/>
      <c r="AV67" s="512"/>
      <c r="AW67" s="512"/>
      <c r="AX67" s="512"/>
      <c r="AY67" s="512"/>
      <c r="AZ67" s="512"/>
      <c r="BA67" s="512"/>
      <c r="BB67" s="512"/>
      <c r="BC67" s="512"/>
      <c r="BD67" s="512"/>
      <c r="BE67" s="512"/>
      <c r="BF67" s="512"/>
      <c r="BG67" s="512"/>
      <c r="BH67" s="512"/>
      <c r="BI67" s="512"/>
      <c r="BJ67" s="512"/>
      <c r="BK67" s="512"/>
      <c r="BL67" s="512"/>
      <c r="BM67" s="512"/>
      <c r="BN67" s="538"/>
      <c r="BO67" s="512"/>
      <c r="BP67" s="512"/>
      <c r="BQ67" s="512"/>
      <c r="BR67" s="512"/>
      <c r="BS67" s="512"/>
      <c r="BT67" s="512"/>
      <c r="BU67" s="512"/>
      <c r="BV67" s="512"/>
      <c r="BW67" s="512"/>
      <c r="BX67" s="512"/>
      <c r="BY67" s="512"/>
      <c r="BZ67" s="512"/>
      <c r="CA67" s="512"/>
      <c r="CB67" s="512"/>
      <c r="CC67" s="512"/>
      <c r="CD67" s="512"/>
      <c r="CE67" s="512"/>
      <c r="CF67" s="512"/>
      <c r="CG67" s="512"/>
      <c r="CH67" s="512"/>
      <c r="CI67" s="512"/>
      <c r="CJ67" s="512"/>
      <c r="CK67" s="512"/>
      <c r="CL67" s="512"/>
      <c r="CM67" s="512"/>
      <c r="CN67" s="512"/>
      <c r="CO67" s="94">
        <f t="shared" ref="CO67:CO83" si="26">SUM(E67:CN67)</f>
        <v>0</v>
      </c>
      <c r="CP67" s="98"/>
      <c r="CQ67" s="122"/>
    </row>
    <row r="68" spans="1:95" s="8" customFormat="1">
      <c r="A68" s="286"/>
      <c r="B68" s="286"/>
      <c r="C68" s="635" t="s">
        <v>507</v>
      </c>
      <c r="D68" s="280" t="s">
        <v>524</v>
      </c>
      <c r="E68" s="456">
        <v>133387729.52</v>
      </c>
      <c r="F68" s="509">
        <v>10000000</v>
      </c>
      <c r="G68" s="509">
        <v>12500000</v>
      </c>
      <c r="H68" s="509">
        <v>7508628.5899999999</v>
      </c>
      <c r="I68" s="509">
        <v>6500000</v>
      </c>
      <c r="J68" s="509">
        <v>17000000</v>
      </c>
      <c r="K68" s="509">
        <v>14011444.800000001</v>
      </c>
      <c r="L68" s="509">
        <v>28549007.059999999</v>
      </c>
      <c r="M68" s="509">
        <v>10620000</v>
      </c>
      <c r="N68" s="509">
        <v>12684940.85</v>
      </c>
      <c r="O68" s="516">
        <v>32509291.210000001</v>
      </c>
      <c r="P68" s="509">
        <v>4500000</v>
      </c>
      <c r="Q68" s="509">
        <v>83907817.909999996</v>
      </c>
      <c r="R68" s="509">
        <v>12399689.99</v>
      </c>
      <c r="S68" s="509">
        <v>12784575.359999999</v>
      </c>
      <c r="T68" s="509">
        <v>33904759.490000002</v>
      </c>
      <c r="U68" s="509">
        <v>9000000</v>
      </c>
      <c r="V68" s="509">
        <v>13078895.01</v>
      </c>
      <c r="W68" s="509">
        <v>9024239.2100000009</v>
      </c>
      <c r="X68" s="509">
        <v>3500000</v>
      </c>
      <c r="Y68" s="509">
        <v>150000000</v>
      </c>
      <c r="Z68" s="509">
        <v>5401472.3099999996</v>
      </c>
      <c r="AA68" s="509">
        <v>15000000</v>
      </c>
      <c r="AB68" s="509">
        <v>11267274.25</v>
      </c>
      <c r="AC68" s="509">
        <v>3200000</v>
      </c>
      <c r="AD68" s="509">
        <v>4000000</v>
      </c>
      <c r="AE68" s="509">
        <v>9000000</v>
      </c>
      <c r="AF68" s="463">
        <v>38000000</v>
      </c>
      <c r="AG68" s="509">
        <v>5000000</v>
      </c>
      <c r="AH68" s="509">
        <v>9000000</v>
      </c>
      <c r="AI68" s="509">
        <v>8494992.2100000009</v>
      </c>
      <c r="AJ68" s="509">
        <v>10982968.92</v>
      </c>
      <c r="AK68" s="509">
        <v>14140170.6</v>
      </c>
      <c r="AL68" s="509">
        <v>5075602.59</v>
      </c>
      <c r="AM68" s="509">
        <v>500685246.47000003</v>
      </c>
      <c r="AN68" s="509">
        <v>8500000</v>
      </c>
      <c r="AO68" s="509">
        <v>6000000</v>
      </c>
      <c r="AP68" s="509">
        <v>26000000</v>
      </c>
      <c r="AQ68" s="509">
        <v>21000000</v>
      </c>
      <c r="AR68" s="509">
        <v>8000000</v>
      </c>
      <c r="AS68" s="509">
        <v>3050848.33</v>
      </c>
      <c r="AT68" s="509">
        <v>58390707.840000004</v>
      </c>
      <c r="AU68" s="509">
        <v>7405000</v>
      </c>
      <c r="AV68" s="509">
        <v>22200000</v>
      </c>
      <c r="AW68" s="509">
        <v>16410627.98</v>
      </c>
      <c r="AX68" s="509">
        <v>7608629.3099999996</v>
      </c>
      <c r="AY68" s="509">
        <v>4500000</v>
      </c>
      <c r="AZ68" s="509">
        <v>8000000</v>
      </c>
      <c r="BA68" s="509">
        <v>7178344.75</v>
      </c>
      <c r="BB68" s="509">
        <v>6000000</v>
      </c>
      <c r="BC68" s="509">
        <v>119549571.45999999</v>
      </c>
      <c r="BD68" s="509">
        <v>7909684.5999999996</v>
      </c>
      <c r="BE68" s="509">
        <v>233000000</v>
      </c>
      <c r="BF68" s="509">
        <v>30748445.59</v>
      </c>
      <c r="BG68" s="509">
        <v>7500000</v>
      </c>
      <c r="BH68" s="509">
        <v>10000000</v>
      </c>
      <c r="BI68" s="509">
        <v>74720109.75</v>
      </c>
      <c r="BJ68" s="509">
        <v>4357534.63</v>
      </c>
      <c r="BK68" s="509">
        <v>3000000</v>
      </c>
      <c r="BL68" s="509">
        <v>17044148.43</v>
      </c>
      <c r="BM68" s="509">
        <v>9000000</v>
      </c>
      <c r="BN68" s="509">
        <v>103150011.06999999</v>
      </c>
      <c r="BO68" s="509">
        <v>18000000</v>
      </c>
      <c r="BP68" s="509">
        <v>14000000</v>
      </c>
      <c r="BQ68" s="509">
        <v>21007452.34</v>
      </c>
      <c r="BR68" s="509">
        <v>10602273.869999999</v>
      </c>
      <c r="BS68" s="509">
        <v>10384972.970000001</v>
      </c>
      <c r="BT68" s="369">
        <v>857904740.5</v>
      </c>
      <c r="BU68" s="509">
        <v>14596304.15</v>
      </c>
      <c r="BV68" s="509">
        <v>18041430.420000002</v>
      </c>
      <c r="BW68" s="509">
        <v>70000000</v>
      </c>
      <c r="BX68" s="509">
        <v>853944.24</v>
      </c>
      <c r="BY68" s="509">
        <v>15996984.210000001</v>
      </c>
      <c r="BZ68" s="509">
        <v>40000000</v>
      </c>
      <c r="CA68" s="509">
        <v>6808164.8300000001</v>
      </c>
      <c r="CB68" s="509">
        <v>6976077.2599999998</v>
      </c>
      <c r="CC68" s="509">
        <v>11347955</v>
      </c>
      <c r="CD68" s="509">
        <v>10485013.390000001</v>
      </c>
      <c r="CE68" s="509">
        <v>35316444.090000004</v>
      </c>
      <c r="CF68" s="509">
        <v>21816637.989999998</v>
      </c>
      <c r="CG68" s="509">
        <v>39673263.479999997</v>
      </c>
      <c r="CH68" s="509">
        <v>6000000</v>
      </c>
      <c r="CI68" s="509">
        <v>2285993.4300000002</v>
      </c>
      <c r="CJ68" s="509">
        <v>6527115.3899999997</v>
      </c>
      <c r="CK68" s="509">
        <v>564000</v>
      </c>
      <c r="CL68" s="509">
        <v>35683761.009999998</v>
      </c>
      <c r="CM68" s="509">
        <v>6973202.0199999996</v>
      </c>
      <c r="CN68" s="509">
        <v>4423670.46</v>
      </c>
      <c r="CO68" s="94">
        <f t="shared" si="26"/>
        <v>3373111811.1399994</v>
      </c>
      <c r="CP68" s="91">
        <f>COUNTIF(E68:CN68,0)</f>
        <v>0</v>
      </c>
      <c r="CQ68" s="122"/>
    </row>
    <row r="69" spans="1:95" s="8" customFormat="1">
      <c r="A69" s="286"/>
      <c r="B69" s="286"/>
      <c r="C69" s="635" t="s">
        <v>776</v>
      </c>
      <c r="D69" s="280" t="s">
        <v>525</v>
      </c>
      <c r="E69" s="456">
        <v>1999999.06</v>
      </c>
      <c r="F69" s="509">
        <v>1200000</v>
      </c>
      <c r="G69" s="509">
        <v>250000</v>
      </c>
      <c r="H69" s="509">
        <v>21000</v>
      </c>
      <c r="I69" s="509">
        <v>85000</v>
      </c>
      <c r="J69" s="509">
        <v>4200000</v>
      </c>
      <c r="K69" s="509">
        <v>80000</v>
      </c>
      <c r="L69" s="509">
        <v>1000000</v>
      </c>
      <c r="M69" s="509">
        <v>258655</v>
      </c>
      <c r="N69" s="509">
        <v>215574</v>
      </c>
      <c r="O69" s="516">
        <v>722223.98</v>
      </c>
      <c r="P69" s="509">
        <v>8500000</v>
      </c>
      <c r="Q69" s="509">
        <v>2200000</v>
      </c>
      <c r="R69" s="509">
        <v>280000</v>
      </c>
      <c r="S69" s="509">
        <v>32634.880000000001</v>
      </c>
      <c r="T69" s="509">
        <v>8044.11</v>
      </c>
      <c r="U69" s="509">
        <v>7770</v>
      </c>
      <c r="V69" s="509">
        <v>150000</v>
      </c>
      <c r="W69" s="509">
        <v>224100</v>
      </c>
      <c r="X69" s="509">
        <v>100000</v>
      </c>
      <c r="Y69" s="509">
        <v>1600000</v>
      </c>
      <c r="Z69" s="509">
        <v>82736</v>
      </c>
      <c r="AA69" s="513">
        <v>0</v>
      </c>
      <c r="AB69" s="509">
        <v>259590</v>
      </c>
      <c r="AC69" s="509">
        <v>100000</v>
      </c>
      <c r="AD69" s="509">
        <v>150000</v>
      </c>
      <c r="AE69" s="513">
        <v>0</v>
      </c>
      <c r="AF69" s="463">
        <v>800000</v>
      </c>
      <c r="AG69" s="509">
        <v>300000</v>
      </c>
      <c r="AH69" s="509">
        <v>250000</v>
      </c>
      <c r="AI69" s="509">
        <v>15700</v>
      </c>
      <c r="AJ69" s="509">
        <v>191857.76</v>
      </c>
      <c r="AK69" s="509">
        <v>140000</v>
      </c>
      <c r="AL69" s="509">
        <v>109800</v>
      </c>
      <c r="AM69" s="509">
        <v>2537413.73</v>
      </c>
      <c r="AN69" s="509">
        <v>550000</v>
      </c>
      <c r="AO69" s="509">
        <v>150000</v>
      </c>
      <c r="AP69" s="509">
        <v>1300000</v>
      </c>
      <c r="AQ69" s="509">
        <v>1500000</v>
      </c>
      <c r="AR69" s="513">
        <v>0</v>
      </c>
      <c r="AS69" s="509">
        <v>59872.5</v>
      </c>
      <c r="AT69" s="509">
        <v>16449593.75</v>
      </c>
      <c r="AU69" s="509">
        <v>395000</v>
      </c>
      <c r="AV69" s="509">
        <v>3036000</v>
      </c>
      <c r="AW69" s="509">
        <v>1000000</v>
      </c>
      <c r="AX69" s="509">
        <v>268700</v>
      </c>
      <c r="AY69" s="509">
        <v>200000</v>
      </c>
      <c r="AZ69" s="509">
        <v>500000</v>
      </c>
      <c r="BA69" s="509">
        <v>582834.42000000004</v>
      </c>
      <c r="BB69" s="509">
        <v>300000</v>
      </c>
      <c r="BC69" s="509">
        <v>22565815.34</v>
      </c>
      <c r="BD69" s="509">
        <v>340000</v>
      </c>
      <c r="BE69" s="509">
        <v>5000000</v>
      </c>
      <c r="BF69" s="509">
        <v>15926784</v>
      </c>
      <c r="BG69" s="509">
        <v>169545.77</v>
      </c>
      <c r="BH69" s="509">
        <v>200000</v>
      </c>
      <c r="BI69" s="509">
        <v>1121170</v>
      </c>
      <c r="BJ69" s="509">
        <v>148400</v>
      </c>
      <c r="BK69" s="509">
        <v>200000</v>
      </c>
      <c r="BL69" s="509">
        <v>584700</v>
      </c>
      <c r="BM69" s="509">
        <v>2600</v>
      </c>
      <c r="BN69" s="509">
        <v>207682.21</v>
      </c>
      <c r="BO69" s="509">
        <v>600000</v>
      </c>
      <c r="BP69" s="509">
        <v>300000</v>
      </c>
      <c r="BQ69" s="509">
        <v>257600</v>
      </c>
      <c r="BR69" s="509">
        <v>299687.5</v>
      </c>
      <c r="BS69" s="509">
        <v>297752</v>
      </c>
      <c r="BT69" s="369">
        <v>1810324.54</v>
      </c>
      <c r="BU69" s="509">
        <v>314255.02</v>
      </c>
      <c r="BV69" s="509">
        <v>1290352</v>
      </c>
      <c r="BW69" s="509">
        <v>220000</v>
      </c>
      <c r="BX69" s="509">
        <v>1282057.8500000001</v>
      </c>
      <c r="BY69" s="509">
        <v>380000</v>
      </c>
      <c r="BZ69" s="509">
        <v>2100000</v>
      </c>
      <c r="CA69" s="509">
        <v>139400</v>
      </c>
      <c r="CB69" s="509">
        <v>260500</v>
      </c>
      <c r="CC69" s="509">
        <v>10000</v>
      </c>
      <c r="CD69" s="509">
        <v>476500</v>
      </c>
      <c r="CE69" s="509">
        <v>2123761.7999999998</v>
      </c>
      <c r="CF69" s="509">
        <v>887490</v>
      </c>
      <c r="CG69" s="509">
        <v>956682.57</v>
      </c>
      <c r="CH69" s="509">
        <v>450000</v>
      </c>
      <c r="CI69" s="509">
        <v>40376</v>
      </c>
      <c r="CJ69" s="509">
        <v>150000</v>
      </c>
      <c r="CK69" s="509">
        <v>304700</v>
      </c>
      <c r="CL69" s="509">
        <v>7778020.0599999996</v>
      </c>
      <c r="CM69" s="509">
        <v>97000</v>
      </c>
      <c r="CN69" s="509">
        <v>106690</v>
      </c>
      <c r="CO69" s="94">
        <f t="shared" si="26"/>
        <v>123763945.84999998</v>
      </c>
      <c r="CP69" s="97"/>
      <c r="CQ69" s="122"/>
    </row>
    <row r="70" spans="1:95" s="8" customFormat="1">
      <c r="A70" s="286"/>
      <c r="B70" s="286"/>
      <c r="C70" s="635" t="s">
        <v>777</v>
      </c>
      <c r="D70" s="280" t="s">
        <v>526</v>
      </c>
      <c r="E70" s="456">
        <v>80398762.060000002</v>
      </c>
      <c r="F70" s="509">
        <v>5000000</v>
      </c>
      <c r="G70" s="509">
        <v>2400000</v>
      </c>
      <c r="H70" s="509">
        <v>1425510.75</v>
      </c>
      <c r="I70" s="509">
        <v>1500000</v>
      </c>
      <c r="J70" s="509">
        <v>4000000</v>
      </c>
      <c r="K70" s="509">
        <v>3096579.2</v>
      </c>
      <c r="L70" s="509">
        <v>9800000</v>
      </c>
      <c r="M70" s="509">
        <v>3298000</v>
      </c>
      <c r="N70" s="509">
        <v>2072165.27</v>
      </c>
      <c r="O70" s="516">
        <v>20261685.100000001</v>
      </c>
      <c r="P70" s="509">
        <v>1230000000</v>
      </c>
      <c r="Q70" s="509">
        <v>98000000</v>
      </c>
      <c r="R70" s="509">
        <v>4891482.6399999997</v>
      </c>
      <c r="S70" s="509">
        <v>5470224.8499999996</v>
      </c>
      <c r="T70" s="509">
        <v>14322383.66</v>
      </c>
      <c r="U70" s="509">
        <v>3000000</v>
      </c>
      <c r="V70" s="509">
        <v>4019914.31</v>
      </c>
      <c r="W70" s="509">
        <v>4164206.3</v>
      </c>
      <c r="X70" s="509">
        <v>1300000</v>
      </c>
      <c r="Y70" s="509">
        <v>146000000</v>
      </c>
      <c r="Z70" s="509">
        <v>3126420.29</v>
      </c>
      <c r="AA70" s="509">
        <v>5000000</v>
      </c>
      <c r="AB70" s="509">
        <v>5645091.5899999999</v>
      </c>
      <c r="AC70" s="509">
        <v>1200000</v>
      </c>
      <c r="AD70" s="509">
        <v>1500000</v>
      </c>
      <c r="AE70" s="509">
        <v>4500000</v>
      </c>
      <c r="AF70" s="463">
        <v>13000000</v>
      </c>
      <c r="AG70" s="509">
        <v>2000000</v>
      </c>
      <c r="AH70" s="509">
        <v>3500000</v>
      </c>
      <c r="AI70" s="509">
        <v>4122125.9</v>
      </c>
      <c r="AJ70" s="509">
        <v>3776730.56</v>
      </c>
      <c r="AK70" s="509">
        <v>5051581.66</v>
      </c>
      <c r="AL70" s="509">
        <v>1581054.1</v>
      </c>
      <c r="AM70" s="509">
        <v>324242155.77999997</v>
      </c>
      <c r="AN70" s="509">
        <v>6600000</v>
      </c>
      <c r="AO70" s="509">
        <v>2000000</v>
      </c>
      <c r="AP70" s="509">
        <v>12000000</v>
      </c>
      <c r="AQ70" s="509">
        <v>13000000</v>
      </c>
      <c r="AR70" s="509">
        <v>2400000</v>
      </c>
      <c r="AS70" s="509">
        <v>879222.33</v>
      </c>
      <c r="AT70" s="509">
        <v>31191867.949999999</v>
      </c>
      <c r="AU70" s="509">
        <v>4950000</v>
      </c>
      <c r="AV70" s="509">
        <v>6288000</v>
      </c>
      <c r="AW70" s="509">
        <v>8500000</v>
      </c>
      <c r="AX70" s="509">
        <v>3170751.03</v>
      </c>
      <c r="AY70" s="509">
        <v>3000000</v>
      </c>
      <c r="AZ70" s="509">
        <v>3900000</v>
      </c>
      <c r="BA70" s="509">
        <v>2500130.86</v>
      </c>
      <c r="BB70" s="509">
        <v>3500000</v>
      </c>
      <c r="BC70" s="509">
        <v>20270295.43</v>
      </c>
      <c r="BD70" s="509">
        <v>4794814.3899999997</v>
      </c>
      <c r="BE70" s="509">
        <v>115000000</v>
      </c>
      <c r="BF70" s="509">
        <v>13956792</v>
      </c>
      <c r="BG70" s="509">
        <v>3000000</v>
      </c>
      <c r="BH70" s="509">
        <v>3000000</v>
      </c>
      <c r="BI70" s="509">
        <v>83092231.400000006</v>
      </c>
      <c r="BJ70" s="509">
        <v>5840460.9500000002</v>
      </c>
      <c r="BK70" s="509">
        <v>1000000</v>
      </c>
      <c r="BL70" s="509">
        <v>8605688.9499999993</v>
      </c>
      <c r="BM70" s="509">
        <v>3800000</v>
      </c>
      <c r="BN70" s="509">
        <v>94021682.780000001</v>
      </c>
      <c r="BO70" s="509">
        <v>7400000</v>
      </c>
      <c r="BP70" s="509">
        <v>5000000</v>
      </c>
      <c r="BQ70" s="509">
        <v>10625678.68</v>
      </c>
      <c r="BR70" s="509">
        <v>4659950.5</v>
      </c>
      <c r="BS70" s="509">
        <v>4897299.42</v>
      </c>
      <c r="BT70" s="369">
        <v>685493158.13999999</v>
      </c>
      <c r="BU70" s="509">
        <v>6505872.5899999999</v>
      </c>
      <c r="BV70" s="509">
        <v>6454490.6600000001</v>
      </c>
      <c r="BW70" s="509">
        <v>35000000</v>
      </c>
      <c r="BX70" s="509">
        <v>1115413.1000000001</v>
      </c>
      <c r="BY70" s="509">
        <v>6522568.4400000004</v>
      </c>
      <c r="BZ70" s="509">
        <v>15500000</v>
      </c>
      <c r="CA70" s="509">
        <v>3007644.17</v>
      </c>
      <c r="CB70" s="509">
        <v>4279419.88</v>
      </c>
      <c r="CC70" s="509">
        <v>4182335</v>
      </c>
      <c r="CD70" s="509">
        <v>5381924.1399999997</v>
      </c>
      <c r="CE70" s="509">
        <v>34065393.950000003</v>
      </c>
      <c r="CF70" s="509">
        <v>9269179.0500000007</v>
      </c>
      <c r="CG70" s="509">
        <v>13541226.710000001</v>
      </c>
      <c r="CH70" s="509">
        <v>7000000</v>
      </c>
      <c r="CI70" s="509">
        <v>566201.29</v>
      </c>
      <c r="CJ70" s="509">
        <v>2269110.67</v>
      </c>
      <c r="CK70" s="509">
        <v>2100000</v>
      </c>
      <c r="CL70" s="509">
        <v>14452558.23</v>
      </c>
      <c r="CM70" s="509">
        <v>3536867.26</v>
      </c>
      <c r="CN70" s="509">
        <v>2502203.64</v>
      </c>
      <c r="CO70" s="94">
        <f t="shared" si="26"/>
        <v>3378256507.6099997</v>
      </c>
      <c r="CP70" s="91">
        <f>COUNTIF(E70:CN70,0)</f>
        <v>0</v>
      </c>
      <c r="CQ70" s="122"/>
    </row>
    <row r="71" spans="1:95" s="8" customFormat="1">
      <c r="A71" s="286"/>
      <c r="B71" s="286"/>
      <c r="C71" s="635" t="s">
        <v>778</v>
      </c>
      <c r="D71" s="280" t="s">
        <v>527</v>
      </c>
      <c r="E71" s="456">
        <v>31681273.75</v>
      </c>
      <c r="F71" s="509">
        <v>3000000</v>
      </c>
      <c r="G71" s="509">
        <v>7200000</v>
      </c>
      <c r="H71" s="509">
        <v>4084672.5</v>
      </c>
      <c r="I71" s="509">
        <v>3241703</v>
      </c>
      <c r="J71" s="509">
        <v>4500000</v>
      </c>
      <c r="K71" s="509">
        <v>5013924.5</v>
      </c>
      <c r="L71" s="509">
        <v>10000000</v>
      </c>
      <c r="M71" s="509">
        <v>5250000</v>
      </c>
      <c r="N71" s="509">
        <v>10969171.199999999</v>
      </c>
      <c r="O71" s="516">
        <v>16642560.4</v>
      </c>
      <c r="P71" s="509">
        <v>2300000</v>
      </c>
      <c r="Q71" s="509">
        <v>38000000</v>
      </c>
      <c r="R71" s="509">
        <v>6657628.4000000004</v>
      </c>
      <c r="S71" s="509">
        <v>6102778.1500000004</v>
      </c>
      <c r="T71" s="509">
        <v>8218304.5</v>
      </c>
      <c r="U71" s="509">
        <v>5000000</v>
      </c>
      <c r="V71" s="509">
        <v>2629936.5499999998</v>
      </c>
      <c r="W71" s="509">
        <v>3323182.5</v>
      </c>
      <c r="X71" s="509">
        <v>1500000</v>
      </c>
      <c r="Y71" s="509">
        <v>23000000</v>
      </c>
      <c r="Z71" s="509">
        <v>3555969.2</v>
      </c>
      <c r="AA71" s="509">
        <v>5000000</v>
      </c>
      <c r="AB71" s="509">
        <v>4614594</v>
      </c>
      <c r="AC71" s="509">
        <v>2500000</v>
      </c>
      <c r="AD71" s="509">
        <v>1700000</v>
      </c>
      <c r="AE71" s="509">
        <v>4500000</v>
      </c>
      <c r="AF71" s="463">
        <v>17000000</v>
      </c>
      <c r="AG71" s="509">
        <v>700000</v>
      </c>
      <c r="AH71" s="509">
        <v>4000000</v>
      </c>
      <c r="AI71" s="509">
        <v>6024123</v>
      </c>
      <c r="AJ71" s="509">
        <v>1415745.55</v>
      </c>
      <c r="AK71" s="509">
        <v>6115029</v>
      </c>
      <c r="AL71" s="509">
        <v>2457606</v>
      </c>
      <c r="AM71" s="509">
        <v>35045201.049999997</v>
      </c>
      <c r="AN71" s="509">
        <v>4100000</v>
      </c>
      <c r="AO71" s="509">
        <v>3000000</v>
      </c>
      <c r="AP71" s="509">
        <v>6000000</v>
      </c>
      <c r="AQ71" s="509">
        <v>7000000</v>
      </c>
      <c r="AR71" s="509">
        <v>2800000</v>
      </c>
      <c r="AS71" s="509">
        <v>1317536.55</v>
      </c>
      <c r="AT71" s="509">
        <v>13300787.68</v>
      </c>
      <c r="AU71" s="509">
        <v>5500000</v>
      </c>
      <c r="AV71" s="509">
        <v>7200000</v>
      </c>
      <c r="AW71" s="509">
        <v>9000000</v>
      </c>
      <c r="AX71" s="509">
        <v>3969885</v>
      </c>
      <c r="AY71" s="509">
        <v>3500000</v>
      </c>
      <c r="AZ71" s="509">
        <v>4000000</v>
      </c>
      <c r="BA71" s="509">
        <v>3972066</v>
      </c>
      <c r="BB71" s="509">
        <v>3500000</v>
      </c>
      <c r="BC71" s="509">
        <v>19702694.16</v>
      </c>
      <c r="BD71" s="509">
        <v>3558789.25</v>
      </c>
      <c r="BE71" s="509">
        <v>12100000</v>
      </c>
      <c r="BF71" s="509">
        <v>4610437</v>
      </c>
      <c r="BG71" s="509">
        <v>4500000</v>
      </c>
      <c r="BH71" s="509">
        <v>3200000</v>
      </c>
      <c r="BI71" s="509">
        <v>21618984.050000001</v>
      </c>
      <c r="BJ71" s="509">
        <v>3602100.97</v>
      </c>
      <c r="BK71" s="509">
        <v>1000000</v>
      </c>
      <c r="BL71" s="509">
        <v>5735531</v>
      </c>
      <c r="BM71" s="509">
        <v>4000000</v>
      </c>
      <c r="BN71" s="509">
        <v>19821506.57</v>
      </c>
      <c r="BO71" s="509">
        <v>9200000</v>
      </c>
      <c r="BP71" s="509">
        <v>5500000</v>
      </c>
      <c r="BQ71" s="509">
        <v>9790269.5999999996</v>
      </c>
      <c r="BR71" s="509">
        <v>3539138.5</v>
      </c>
      <c r="BS71" s="509">
        <v>6549603.25</v>
      </c>
      <c r="BT71" s="369">
        <v>32603556.329999998</v>
      </c>
      <c r="BU71" s="509">
        <v>7676617.2000000002</v>
      </c>
      <c r="BV71" s="509">
        <v>13024577.619999999</v>
      </c>
      <c r="BW71" s="509">
        <v>15000000</v>
      </c>
      <c r="BX71" s="509">
        <v>132178.6</v>
      </c>
      <c r="BY71" s="509">
        <v>4788933.6100000003</v>
      </c>
      <c r="BZ71" s="509">
        <v>15000000</v>
      </c>
      <c r="CA71" s="509">
        <v>3497459</v>
      </c>
      <c r="CB71" s="509">
        <v>5927056</v>
      </c>
      <c r="CC71" s="509">
        <v>4813623</v>
      </c>
      <c r="CD71" s="509">
        <v>7230411.5</v>
      </c>
      <c r="CE71" s="509">
        <v>12992146.5</v>
      </c>
      <c r="CF71" s="509">
        <v>8723400.5</v>
      </c>
      <c r="CG71" s="509">
        <v>9052384.25</v>
      </c>
      <c r="CH71" s="509">
        <v>1000000</v>
      </c>
      <c r="CI71" s="509">
        <v>1061506.6399999999</v>
      </c>
      <c r="CJ71" s="509">
        <v>4175278.25</v>
      </c>
      <c r="CK71" s="509">
        <v>3100000</v>
      </c>
      <c r="CL71" s="509">
        <v>24045636.879999999</v>
      </c>
      <c r="CM71" s="509">
        <v>1945467</v>
      </c>
      <c r="CN71" s="509">
        <v>2945252.57</v>
      </c>
      <c r="CO71" s="94">
        <f t="shared" si="26"/>
        <v>687868218.28000033</v>
      </c>
      <c r="CP71" s="91">
        <f>COUNTIF(E71:CN71,0)</f>
        <v>0</v>
      </c>
      <c r="CQ71" s="122"/>
    </row>
    <row r="72" spans="1:95" s="37" customFormat="1">
      <c r="A72" s="280"/>
      <c r="B72" s="280"/>
      <c r="C72" s="637" t="s">
        <v>779</v>
      </c>
      <c r="D72" s="280" t="s">
        <v>528</v>
      </c>
      <c r="E72" s="458">
        <v>0</v>
      </c>
      <c r="F72" s="509">
        <v>20000</v>
      </c>
      <c r="G72" s="513">
        <v>0</v>
      </c>
      <c r="H72" s="513">
        <v>0</v>
      </c>
      <c r="I72" s="513">
        <v>0</v>
      </c>
      <c r="J72" s="513">
        <v>1</v>
      </c>
      <c r="K72" s="513">
        <v>0</v>
      </c>
      <c r="L72" s="513">
        <v>0</v>
      </c>
      <c r="M72" s="513">
        <v>0</v>
      </c>
      <c r="N72" s="513">
        <v>0</v>
      </c>
      <c r="O72" s="517">
        <v>0</v>
      </c>
      <c r="P72" s="513">
        <v>0</v>
      </c>
      <c r="Q72" s="513">
        <v>0</v>
      </c>
      <c r="R72" s="513">
        <v>0</v>
      </c>
      <c r="S72" s="513">
        <v>0</v>
      </c>
      <c r="T72" s="513">
        <v>0</v>
      </c>
      <c r="U72" s="509">
        <v>3960</v>
      </c>
      <c r="V72" s="513">
        <v>0</v>
      </c>
      <c r="W72" s="509">
        <v>22500</v>
      </c>
      <c r="X72" s="513">
        <v>0</v>
      </c>
      <c r="Y72" s="513">
        <v>0</v>
      </c>
      <c r="Z72" s="513">
        <v>0</v>
      </c>
      <c r="AA72" s="513">
        <v>0</v>
      </c>
      <c r="AB72" s="513">
        <v>0</v>
      </c>
      <c r="AC72" s="513">
        <v>0</v>
      </c>
      <c r="AD72" s="513">
        <v>1</v>
      </c>
      <c r="AE72" s="513">
        <v>0</v>
      </c>
      <c r="AF72" s="522">
        <v>1</v>
      </c>
      <c r="AG72" s="513">
        <v>1</v>
      </c>
      <c r="AH72" s="513">
        <v>1</v>
      </c>
      <c r="AI72" s="513">
        <v>1</v>
      </c>
      <c r="AJ72" s="513">
        <v>1</v>
      </c>
      <c r="AK72" s="513">
        <v>0</v>
      </c>
      <c r="AL72" s="513">
        <v>0</v>
      </c>
      <c r="AM72" s="513">
        <v>0</v>
      </c>
      <c r="AN72" s="513">
        <v>0</v>
      </c>
      <c r="AO72" s="513">
        <v>0</v>
      </c>
      <c r="AP72" s="513">
        <v>0</v>
      </c>
      <c r="AQ72" s="513">
        <v>0</v>
      </c>
      <c r="AR72" s="513">
        <v>0</v>
      </c>
      <c r="AS72" s="513">
        <v>0</v>
      </c>
      <c r="AT72" s="513">
        <v>0</v>
      </c>
      <c r="AU72" s="513">
        <v>0</v>
      </c>
      <c r="AV72" s="513">
        <v>0</v>
      </c>
      <c r="AW72" s="513">
        <v>0</v>
      </c>
      <c r="AX72" s="513">
        <v>0</v>
      </c>
      <c r="AY72" s="513">
        <v>0</v>
      </c>
      <c r="AZ72" s="513">
        <v>0</v>
      </c>
      <c r="BA72" s="513">
        <v>0</v>
      </c>
      <c r="BB72" s="513">
        <v>0</v>
      </c>
      <c r="BC72" s="509">
        <v>124048</v>
      </c>
      <c r="BD72" s="513">
        <v>0</v>
      </c>
      <c r="BE72" s="513">
        <v>0</v>
      </c>
      <c r="BF72" s="509">
        <v>821911.16</v>
      </c>
      <c r="BG72" s="513">
        <v>0</v>
      </c>
      <c r="BH72" s="513">
        <v>1</v>
      </c>
      <c r="BI72" s="513">
        <v>1</v>
      </c>
      <c r="BJ72" s="513">
        <v>1</v>
      </c>
      <c r="BK72" s="513">
        <v>1</v>
      </c>
      <c r="BL72" s="509">
        <v>214200</v>
      </c>
      <c r="BM72" s="513">
        <v>1</v>
      </c>
      <c r="BN72" s="513">
        <v>0</v>
      </c>
      <c r="BO72" s="513">
        <v>0</v>
      </c>
      <c r="BP72" s="513">
        <v>0</v>
      </c>
      <c r="BQ72" s="513">
        <v>0</v>
      </c>
      <c r="BR72" s="513">
        <v>1</v>
      </c>
      <c r="BS72" s="513">
        <v>0</v>
      </c>
      <c r="BT72" s="370">
        <v>0</v>
      </c>
      <c r="BU72" s="513">
        <v>0</v>
      </c>
      <c r="BV72" s="513">
        <v>0</v>
      </c>
      <c r="BW72" s="509">
        <v>40000</v>
      </c>
      <c r="BX72" s="513">
        <v>0</v>
      </c>
      <c r="BY72" s="513">
        <v>0</v>
      </c>
      <c r="BZ72" s="513">
        <v>0</v>
      </c>
      <c r="CA72" s="513">
        <v>0</v>
      </c>
      <c r="CB72" s="509">
        <v>16000</v>
      </c>
      <c r="CC72" s="513">
        <v>0</v>
      </c>
      <c r="CD72" s="513">
        <v>0</v>
      </c>
      <c r="CE72" s="513">
        <v>1</v>
      </c>
      <c r="CF72" s="509">
        <v>73075</v>
      </c>
      <c r="CG72" s="513">
        <v>0</v>
      </c>
      <c r="CH72" s="513">
        <v>0</v>
      </c>
      <c r="CI72" s="513">
        <v>0.2</v>
      </c>
      <c r="CJ72" s="513">
        <v>0</v>
      </c>
      <c r="CK72" s="513">
        <v>0</v>
      </c>
      <c r="CL72" s="513">
        <v>0</v>
      </c>
      <c r="CM72" s="513">
        <v>0</v>
      </c>
      <c r="CN72" s="513">
        <v>0</v>
      </c>
      <c r="CO72" s="37">
        <f t="shared" si="26"/>
        <v>1335708.3600000001</v>
      </c>
      <c r="CQ72" s="93"/>
    </row>
    <row r="73" spans="1:95" s="8" customFormat="1">
      <c r="A73" s="286"/>
      <c r="B73" s="286"/>
      <c r="C73" s="635" t="s">
        <v>780</v>
      </c>
      <c r="D73" s="280" t="s">
        <v>529</v>
      </c>
      <c r="E73" s="456">
        <v>3678947.92</v>
      </c>
      <c r="F73" s="509">
        <v>650000</v>
      </c>
      <c r="G73" s="509">
        <v>570000</v>
      </c>
      <c r="H73" s="509">
        <v>427009.52</v>
      </c>
      <c r="I73" s="509">
        <v>800000</v>
      </c>
      <c r="J73" s="509">
        <v>1000000</v>
      </c>
      <c r="K73" s="509">
        <v>1389193.18</v>
      </c>
      <c r="L73" s="509">
        <v>920000</v>
      </c>
      <c r="M73" s="509">
        <v>780000</v>
      </c>
      <c r="N73" s="509">
        <v>929964.5</v>
      </c>
      <c r="O73" s="516">
        <v>2252123.9500000002</v>
      </c>
      <c r="P73" s="509">
        <v>388123</v>
      </c>
      <c r="Q73" s="509">
        <v>2300000</v>
      </c>
      <c r="R73" s="509">
        <v>672145.66</v>
      </c>
      <c r="S73" s="509">
        <v>779025.71</v>
      </c>
      <c r="T73" s="509">
        <v>862290.08</v>
      </c>
      <c r="U73" s="509">
        <v>400000</v>
      </c>
      <c r="V73" s="509">
        <v>773516.96</v>
      </c>
      <c r="W73" s="509">
        <v>436576.5</v>
      </c>
      <c r="X73" s="509">
        <v>350000</v>
      </c>
      <c r="Y73" s="509">
        <v>1200000</v>
      </c>
      <c r="Z73" s="509">
        <v>415775.2</v>
      </c>
      <c r="AA73" s="509">
        <v>500000</v>
      </c>
      <c r="AB73" s="509">
        <v>785323.35</v>
      </c>
      <c r="AC73" s="509">
        <v>350000</v>
      </c>
      <c r="AD73" s="509">
        <v>400000</v>
      </c>
      <c r="AE73" s="509">
        <v>700000</v>
      </c>
      <c r="AF73" s="463">
        <v>1300000</v>
      </c>
      <c r="AG73" s="509">
        <v>200000</v>
      </c>
      <c r="AH73" s="509">
        <v>450000</v>
      </c>
      <c r="AI73" s="509">
        <v>833572.34</v>
      </c>
      <c r="AJ73" s="509">
        <v>312270.56</v>
      </c>
      <c r="AK73" s="509">
        <v>971891</v>
      </c>
      <c r="AL73" s="509">
        <v>414363.3</v>
      </c>
      <c r="AM73" s="509">
        <v>3570798.1</v>
      </c>
      <c r="AN73" s="509">
        <v>540000</v>
      </c>
      <c r="AO73" s="509">
        <v>200000</v>
      </c>
      <c r="AP73" s="509">
        <v>700000</v>
      </c>
      <c r="AQ73" s="509">
        <v>371730</v>
      </c>
      <c r="AR73" s="509">
        <v>230000</v>
      </c>
      <c r="AS73" s="509">
        <v>388587.53</v>
      </c>
      <c r="AT73" s="509">
        <v>1148506.17</v>
      </c>
      <c r="AU73" s="509">
        <v>750000</v>
      </c>
      <c r="AV73" s="509">
        <v>816000</v>
      </c>
      <c r="AW73" s="509">
        <v>1000000</v>
      </c>
      <c r="AX73" s="509">
        <v>450663.75</v>
      </c>
      <c r="AY73" s="509">
        <v>500000</v>
      </c>
      <c r="AZ73" s="509">
        <v>400000</v>
      </c>
      <c r="BA73" s="509">
        <v>739329.11</v>
      </c>
      <c r="BB73" s="509">
        <v>400000</v>
      </c>
      <c r="BC73" s="509">
        <v>2769164.66</v>
      </c>
      <c r="BD73" s="509">
        <v>657004.19999999995</v>
      </c>
      <c r="BE73" s="509">
        <v>1500000</v>
      </c>
      <c r="BF73" s="513">
        <v>1</v>
      </c>
      <c r="BG73" s="509">
        <v>334576</v>
      </c>
      <c r="BH73" s="509">
        <v>200000</v>
      </c>
      <c r="BI73" s="509">
        <v>1606531.12</v>
      </c>
      <c r="BJ73" s="509">
        <v>161955</v>
      </c>
      <c r="BK73" s="509">
        <v>300000</v>
      </c>
      <c r="BL73" s="509">
        <v>693736.5</v>
      </c>
      <c r="BM73" s="509">
        <v>200000</v>
      </c>
      <c r="BN73" s="509">
        <v>1134009.17</v>
      </c>
      <c r="BO73" s="509">
        <v>750000</v>
      </c>
      <c r="BP73" s="509">
        <v>600000</v>
      </c>
      <c r="BQ73" s="509">
        <v>1292313.4099999999</v>
      </c>
      <c r="BR73" s="509">
        <v>459249</v>
      </c>
      <c r="BS73" s="509">
        <v>662091.19999999995</v>
      </c>
      <c r="BT73" s="369">
        <v>4317085.0599999996</v>
      </c>
      <c r="BU73" s="509">
        <v>520792.19</v>
      </c>
      <c r="BV73" s="509">
        <v>1622121.46</v>
      </c>
      <c r="BW73" s="509">
        <v>2000000</v>
      </c>
      <c r="BX73" s="509">
        <v>137912.06</v>
      </c>
      <c r="BY73" s="509">
        <v>287180.59999999998</v>
      </c>
      <c r="BZ73" s="509">
        <v>800000</v>
      </c>
      <c r="CA73" s="509">
        <v>499973.71</v>
      </c>
      <c r="CB73" s="509">
        <v>575752</v>
      </c>
      <c r="CC73" s="509">
        <v>431409.04</v>
      </c>
      <c r="CD73" s="509">
        <v>598476.46</v>
      </c>
      <c r="CE73" s="509">
        <v>1349284.64</v>
      </c>
      <c r="CF73" s="509">
        <v>911685</v>
      </c>
      <c r="CG73" s="509">
        <v>1513236.11</v>
      </c>
      <c r="CH73" s="509">
        <v>400000</v>
      </c>
      <c r="CI73" s="509">
        <v>184695.5</v>
      </c>
      <c r="CJ73" s="509">
        <v>246803</v>
      </c>
      <c r="CK73" s="509">
        <v>310000</v>
      </c>
      <c r="CL73" s="509">
        <v>614936.15</v>
      </c>
      <c r="CM73" s="509">
        <v>32727</v>
      </c>
      <c r="CN73" s="509">
        <v>101079.6</v>
      </c>
      <c r="CO73" s="94">
        <f t="shared" si="26"/>
        <v>72173508.230000004</v>
      </c>
      <c r="CP73" s="97"/>
      <c r="CQ73" s="122"/>
    </row>
    <row r="74" spans="1:95" s="8" customFormat="1">
      <c r="A74" s="286"/>
      <c r="B74" s="286"/>
      <c r="C74" s="601"/>
      <c r="D74" s="280" t="s">
        <v>530</v>
      </c>
      <c r="E74" s="456">
        <v>1000000</v>
      </c>
      <c r="F74" s="509">
        <v>4000000</v>
      </c>
      <c r="G74" s="509">
        <v>3200000</v>
      </c>
      <c r="H74" s="509">
        <v>2107416.5699999998</v>
      </c>
      <c r="I74" s="509">
        <v>1300000</v>
      </c>
      <c r="J74" s="509">
        <v>3500000</v>
      </c>
      <c r="K74" s="509">
        <v>5244688.01</v>
      </c>
      <c r="L74" s="509">
        <v>910904.5</v>
      </c>
      <c r="M74" s="509">
        <v>14253314</v>
      </c>
      <c r="N74" s="509">
        <v>448674.96</v>
      </c>
      <c r="O74" s="516">
        <v>3462919.66</v>
      </c>
      <c r="P74" s="513">
        <v>0</v>
      </c>
      <c r="Q74" s="509">
        <v>9200000</v>
      </c>
      <c r="R74" s="509">
        <v>4397840.46</v>
      </c>
      <c r="S74" s="353">
        <v>526645</v>
      </c>
      <c r="T74" s="509">
        <v>1809681.32</v>
      </c>
      <c r="U74" s="509">
        <v>850000</v>
      </c>
      <c r="V74" s="509">
        <v>233500</v>
      </c>
      <c r="W74" s="509">
        <v>3826309.19</v>
      </c>
      <c r="X74" s="509">
        <v>1500000</v>
      </c>
      <c r="Y74" s="509">
        <v>10000000</v>
      </c>
      <c r="Z74" s="513">
        <v>0</v>
      </c>
      <c r="AA74" s="509">
        <v>2500000</v>
      </c>
      <c r="AB74" s="509">
        <v>5302943.76</v>
      </c>
      <c r="AC74" s="509">
        <v>500000</v>
      </c>
      <c r="AD74" s="509">
        <v>5000000</v>
      </c>
      <c r="AE74" s="513">
        <v>0</v>
      </c>
      <c r="AF74" s="463">
        <v>14000000</v>
      </c>
      <c r="AG74" s="513">
        <v>1</v>
      </c>
      <c r="AH74" s="509">
        <v>570900.4</v>
      </c>
      <c r="AI74" s="509">
        <v>3338600</v>
      </c>
      <c r="AJ74" s="509">
        <v>377831.23</v>
      </c>
      <c r="AK74" s="509">
        <v>5560000</v>
      </c>
      <c r="AL74" s="509">
        <v>585080.75</v>
      </c>
      <c r="AM74" s="509">
        <v>2800000</v>
      </c>
      <c r="AN74" s="509">
        <v>2050000</v>
      </c>
      <c r="AO74" s="509">
        <v>1500000</v>
      </c>
      <c r="AP74" s="509">
        <v>3200000</v>
      </c>
      <c r="AQ74" s="509">
        <v>2200000</v>
      </c>
      <c r="AR74" s="509">
        <v>1900000</v>
      </c>
      <c r="AS74" s="509">
        <v>1000000</v>
      </c>
      <c r="AT74" s="509">
        <v>10571028</v>
      </c>
      <c r="AU74" s="509">
        <v>2000000</v>
      </c>
      <c r="AV74" s="509">
        <v>1800000</v>
      </c>
      <c r="AW74" s="509">
        <v>2900000</v>
      </c>
      <c r="AX74" s="509">
        <v>2800000</v>
      </c>
      <c r="AY74" s="509">
        <v>1700000</v>
      </c>
      <c r="AZ74" s="509">
        <v>1600000</v>
      </c>
      <c r="BA74" s="509">
        <v>2900000</v>
      </c>
      <c r="BB74" s="509">
        <v>2000000</v>
      </c>
      <c r="BC74" s="509">
        <v>2800000</v>
      </c>
      <c r="BD74" s="509">
        <v>2000000</v>
      </c>
      <c r="BE74" s="513">
        <v>0</v>
      </c>
      <c r="BF74" s="509">
        <v>9169765.1699999999</v>
      </c>
      <c r="BG74" s="509">
        <v>79450.03</v>
      </c>
      <c r="BH74" s="509">
        <v>2000000</v>
      </c>
      <c r="BI74" s="513">
        <v>1</v>
      </c>
      <c r="BJ74" s="509">
        <v>2961113</v>
      </c>
      <c r="BK74" s="509">
        <v>1500000</v>
      </c>
      <c r="BL74" s="509">
        <v>1543421.5</v>
      </c>
      <c r="BM74" s="513">
        <v>1</v>
      </c>
      <c r="BN74" s="509">
        <v>17126650.170000002</v>
      </c>
      <c r="BO74" s="509">
        <v>2500000</v>
      </c>
      <c r="BP74" s="513">
        <v>0</v>
      </c>
      <c r="BQ74" s="509">
        <v>600000</v>
      </c>
      <c r="BR74" s="509">
        <v>17948.75</v>
      </c>
      <c r="BS74" s="509">
        <v>312087</v>
      </c>
      <c r="BT74" s="370">
        <v>0</v>
      </c>
      <c r="BU74" s="509">
        <v>10131295.85</v>
      </c>
      <c r="BV74" s="509">
        <v>254853</v>
      </c>
      <c r="BW74" s="509">
        <v>3000000</v>
      </c>
      <c r="BX74" s="509">
        <v>133643.79</v>
      </c>
      <c r="BY74" s="509">
        <v>2854280.25</v>
      </c>
      <c r="BZ74" s="509">
        <v>4500000</v>
      </c>
      <c r="CA74" s="509">
        <v>3337449</v>
      </c>
      <c r="CB74" s="513">
        <v>1</v>
      </c>
      <c r="CC74" s="509">
        <v>5871720.8499999996</v>
      </c>
      <c r="CD74" s="509">
        <v>3466907.9</v>
      </c>
      <c r="CE74" s="509">
        <v>4766263.88</v>
      </c>
      <c r="CF74" s="509">
        <v>543406.43999999994</v>
      </c>
      <c r="CG74" s="509">
        <v>3135317.14</v>
      </c>
      <c r="CH74" s="509">
        <v>2000000</v>
      </c>
      <c r="CI74" s="509">
        <v>432464.73</v>
      </c>
      <c r="CJ74" s="509">
        <v>1239031.2</v>
      </c>
      <c r="CK74" s="509">
        <v>2110000</v>
      </c>
      <c r="CL74" s="509">
        <v>6991365.29</v>
      </c>
      <c r="CM74" s="509">
        <v>1680084.61</v>
      </c>
      <c r="CN74" s="509">
        <v>1951114.5</v>
      </c>
      <c r="CO74" s="94">
        <f t="shared" si="26"/>
        <v>253437915.85999995</v>
      </c>
      <c r="CP74" s="91">
        <f>COUNTIF(E74:CN74,0)</f>
        <v>6</v>
      </c>
      <c r="CQ74" s="442" t="s">
        <v>664</v>
      </c>
    </row>
    <row r="75" spans="1:95" s="8" customFormat="1">
      <c r="A75" s="286"/>
      <c r="B75" s="286"/>
      <c r="C75" s="601"/>
      <c r="D75" s="280" t="s">
        <v>531</v>
      </c>
      <c r="E75" s="456">
        <v>87028160</v>
      </c>
      <c r="F75" s="509">
        <v>15782916</v>
      </c>
      <c r="G75" s="509">
        <v>13000000</v>
      </c>
      <c r="H75" s="513">
        <v>0</v>
      </c>
      <c r="I75" s="509">
        <v>9561500</v>
      </c>
      <c r="J75" s="513">
        <v>1</v>
      </c>
      <c r="K75" s="509">
        <v>8849017.2699999996</v>
      </c>
      <c r="L75" s="513">
        <v>0</v>
      </c>
      <c r="M75" s="509">
        <v>2198000</v>
      </c>
      <c r="N75" s="513">
        <v>0</v>
      </c>
      <c r="O75" s="516">
        <v>18783547.800000001</v>
      </c>
      <c r="P75" s="513">
        <v>0</v>
      </c>
      <c r="Q75" s="509">
        <v>62066260.799999997</v>
      </c>
      <c r="R75" s="513">
        <v>0</v>
      </c>
      <c r="S75" s="509">
        <v>190520</v>
      </c>
      <c r="T75" s="509">
        <v>47805542.57</v>
      </c>
      <c r="U75" s="509">
        <v>14820684</v>
      </c>
      <c r="V75" s="513">
        <v>0</v>
      </c>
      <c r="W75" s="509">
        <v>11038600.800000001</v>
      </c>
      <c r="X75" s="509">
        <v>6734976</v>
      </c>
      <c r="Y75" s="509">
        <v>1000000</v>
      </c>
      <c r="Z75" s="509">
        <v>266168.8</v>
      </c>
      <c r="AA75" s="509">
        <v>14300000</v>
      </c>
      <c r="AB75" s="509">
        <v>4461831.5</v>
      </c>
      <c r="AC75" s="509">
        <v>200000</v>
      </c>
      <c r="AD75" s="509">
        <v>160000</v>
      </c>
      <c r="AE75" s="509">
        <v>8000000</v>
      </c>
      <c r="AF75" s="463">
        <v>28600000</v>
      </c>
      <c r="AG75" s="509">
        <v>400000</v>
      </c>
      <c r="AH75" s="513">
        <v>1</v>
      </c>
      <c r="AI75" s="509">
        <v>9360158</v>
      </c>
      <c r="AJ75" s="509">
        <v>412900</v>
      </c>
      <c r="AK75" s="509">
        <v>9746490</v>
      </c>
      <c r="AL75" s="509">
        <v>8862026</v>
      </c>
      <c r="AM75" s="509">
        <v>174853760</v>
      </c>
      <c r="AN75" s="509">
        <v>11614000</v>
      </c>
      <c r="AO75" s="509">
        <v>11000000</v>
      </c>
      <c r="AP75" s="509">
        <v>20200000</v>
      </c>
      <c r="AQ75" s="513">
        <v>0</v>
      </c>
      <c r="AR75" s="513">
        <v>0</v>
      </c>
      <c r="AS75" s="513">
        <v>0</v>
      </c>
      <c r="AT75" s="513">
        <v>0</v>
      </c>
      <c r="AU75" s="509">
        <v>55278323.109999999</v>
      </c>
      <c r="AV75" s="513">
        <v>0</v>
      </c>
      <c r="AW75" s="509">
        <v>5447111.9800000004</v>
      </c>
      <c r="AX75" s="513">
        <v>0</v>
      </c>
      <c r="AY75" s="513">
        <v>0</v>
      </c>
      <c r="AZ75" s="509">
        <v>13560000</v>
      </c>
      <c r="BA75" s="509">
        <v>13539584</v>
      </c>
      <c r="BB75" s="509">
        <v>13512820</v>
      </c>
      <c r="BC75" s="513">
        <v>0</v>
      </c>
      <c r="BD75" s="509">
        <v>13260114</v>
      </c>
      <c r="BE75" s="509">
        <v>1600000</v>
      </c>
      <c r="BF75" s="509">
        <v>588610</v>
      </c>
      <c r="BG75" s="513">
        <v>0</v>
      </c>
      <c r="BH75" s="509">
        <v>14051800</v>
      </c>
      <c r="BI75" s="509">
        <v>67387788.299999997</v>
      </c>
      <c r="BJ75" s="509">
        <v>10000000</v>
      </c>
      <c r="BK75" s="509">
        <v>8443100</v>
      </c>
      <c r="BL75" s="509">
        <v>205200</v>
      </c>
      <c r="BM75" s="513">
        <v>1</v>
      </c>
      <c r="BN75" s="509">
        <v>542666.67000000004</v>
      </c>
      <c r="BO75" s="513">
        <v>0</v>
      </c>
      <c r="BP75" s="509">
        <v>124577</v>
      </c>
      <c r="BQ75" s="509">
        <v>184446.5</v>
      </c>
      <c r="BR75" s="513">
        <v>1</v>
      </c>
      <c r="BS75" s="509">
        <v>12372538.24</v>
      </c>
      <c r="BT75" s="370">
        <v>0</v>
      </c>
      <c r="BU75" s="509">
        <v>15741148.800000001</v>
      </c>
      <c r="BV75" s="513">
        <v>0</v>
      </c>
      <c r="BW75" s="509">
        <v>52563456</v>
      </c>
      <c r="BX75" s="513">
        <v>0</v>
      </c>
      <c r="BY75" s="509">
        <v>12518009</v>
      </c>
      <c r="BZ75" s="513">
        <v>0</v>
      </c>
      <c r="CA75" s="513">
        <v>0</v>
      </c>
      <c r="CB75" s="509">
        <v>11406892</v>
      </c>
      <c r="CC75" s="509">
        <v>1820425.24</v>
      </c>
      <c r="CD75" s="509">
        <v>829255</v>
      </c>
      <c r="CE75" s="513">
        <v>1</v>
      </c>
      <c r="CF75" s="509">
        <v>226248</v>
      </c>
      <c r="CG75" s="509">
        <v>398608</v>
      </c>
      <c r="CH75" s="509">
        <v>195300</v>
      </c>
      <c r="CI75" s="513">
        <v>0</v>
      </c>
      <c r="CJ75" s="513">
        <v>0</v>
      </c>
      <c r="CK75" s="509">
        <v>8900000</v>
      </c>
      <c r="CL75" s="509">
        <v>37980519.509999998</v>
      </c>
      <c r="CM75" s="513">
        <v>0</v>
      </c>
      <c r="CN75" s="509">
        <v>8467320</v>
      </c>
      <c r="CO75" s="94">
        <f t="shared" si="26"/>
        <v>982442925.88999987</v>
      </c>
      <c r="CP75" s="97"/>
      <c r="CQ75" s="122"/>
    </row>
    <row r="76" spans="1:95" s="8" customFormat="1">
      <c r="A76" s="286"/>
      <c r="B76" s="286"/>
      <c r="C76" s="601"/>
      <c r="D76" s="280" t="s">
        <v>532</v>
      </c>
      <c r="E76" s="456">
        <v>136730000</v>
      </c>
      <c r="F76" s="509">
        <v>18200000</v>
      </c>
      <c r="G76" s="509">
        <v>15500000</v>
      </c>
      <c r="H76" s="509">
        <v>623171.06000000006</v>
      </c>
      <c r="I76" s="509">
        <v>14312865</v>
      </c>
      <c r="J76" s="509">
        <v>16500000</v>
      </c>
      <c r="K76" s="509">
        <v>26898138.440000001</v>
      </c>
      <c r="L76" s="513">
        <v>0</v>
      </c>
      <c r="M76" s="509">
        <v>12793025.25</v>
      </c>
      <c r="N76" s="509">
        <v>1912445</v>
      </c>
      <c r="O76" s="516">
        <v>41047839.649999999</v>
      </c>
      <c r="P76" s="513">
        <v>0</v>
      </c>
      <c r="Q76" s="509">
        <v>100000000</v>
      </c>
      <c r="R76" s="509">
        <v>16700258.75</v>
      </c>
      <c r="S76" s="509">
        <v>3473837.78</v>
      </c>
      <c r="T76" s="513">
        <v>0</v>
      </c>
      <c r="U76" s="509">
        <v>20942096.760000002</v>
      </c>
      <c r="V76" s="509">
        <v>20065196.84</v>
      </c>
      <c r="W76" s="509">
        <v>11746419.300000001</v>
      </c>
      <c r="X76" s="509">
        <v>13326800</v>
      </c>
      <c r="Y76" s="509">
        <v>8000000</v>
      </c>
      <c r="Z76" s="509">
        <v>1548906</v>
      </c>
      <c r="AA76" s="509">
        <v>16500000</v>
      </c>
      <c r="AB76" s="509">
        <v>23429874.609999999</v>
      </c>
      <c r="AC76" s="509">
        <v>1000000</v>
      </c>
      <c r="AD76" s="509">
        <v>1100000</v>
      </c>
      <c r="AE76" s="509">
        <v>18000000</v>
      </c>
      <c r="AF76" s="463">
        <v>53000000</v>
      </c>
      <c r="AG76" s="509">
        <v>1200000</v>
      </c>
      <c r="AH76" s="509">
        <v>1520561.28</v>
      </c>
      <c r="AI76" s="509">
        <v>21388601.25</v>
      </c>
      <c r="AJ76" s="509">
        <v>2525542.5</v>
      </c>
      <c r="AK76" s="509">
        <v>18469400.5</v>
      </c>
      <c r="AL76" s="509">
        <v>13996997.84</v>
      </c>
      <c r="AM76" s="509">
        <v>297022161.25999999</v>
      </c>
      <c r="AN76" s="509">
        <v>21000000</v>
      </c>
      <c r="AO76" s="509">
        <v>4600000</v>
      </c>
      <c r="AP76" s="509">
        <v>18000000</v>
      </c>
      <c r="AQ76" s="509">
        <v>5751540</v>
      </c>
      <c r="AR76" s="509">
        <v>1504464.5</v>
      </c>
      <c r="AS76" s="509">
        <v>9603817.6500000004</v>
      </c>
      <c r="AT76" s="509">
        <v>65235016.350000001</v>
      </c>
      <c r="AU76" s="509">
        <v>16900000</v>
      </c>
      <c r="AV76" s="509">
        <v>2239775</v>
      </c>
      <c r="AW76" s="509">
        <v>28757514.16</v>
      </c>
      <c r="AX76" s="509">
        <v>20451848.710000001</v>
      </c>
      <c r="AY76" s="509">
        <v>1772983</v>
      </c>
      <c r="AZ76" s="509">
        <v>17000000</v>
      </c>
      <c r="BA76" s="509">
        <v>13552164.9</v>
      </c>
      <c r="BB76" s="509">
        <v>15524769.85</v>
      </c>
      <c r="BC76" s="509">
        <v>7717428.25</v>
      </c>
      <c r="BD76" s="509">
        <v>17796455.510000002</v>
      </c>
      <c r="BE76" s="509">
        <v>10000000</v>
      </c>
      <c r="BF76" s="509">
        <v>4773707.82</v>
      </c>
      <c r="BG76" s="509">
        <v>991700</v>
      </c>
      <c r="BH76" s="509">
        <v>23312000</v>
      </c>
      <c r="BI76" s="509">
        <v>94757448.5</v>
      </c>
      <c r="BJ76" s="509">
        <v>11522290</v>
      </c>
      <c r="BK76" s="509">
        <v>10250000</v>
      </c>
      <c r="BL76" s="509">
        <v>1512795</v>
      </c>
      <c r="BM76" s="513">
        <v>1</v>
      </c>
      <c r="BN76" s="509">
        <v>10535618.960000001</v>
      </c>
      <c r="BO76" s="509">
        <v>28000000</v>
      </c>
      <c r="BP76" s="509">
        <v>1584450</v>
      </c>
      <c r="BQ76" s="509">
        <v>2877142</v>
      </c>
      <c r="BR76" s="509">
        <v>2145653.5</v>
      </c>
      <c r="BS76" s="509">
        <v>18925903.34</v>
      </c>
      <c r="BT76" s="370">
        <v>0</v>
      </c>
      <c r="BU76" s="509">
        <v>25292901.989999998</v>
      </c>
      <c r="BV76" s="509">
        <v>563552</v>
      </c>
      <c r="BW76" s="509">
        <v>99737287.829999998</v>
      </c>
      <c r="BX76" s="509">
        <v>465613</v>
      </c>
      <c r="BY76" s="509">
        <v>14242232.5</v>
      </c>
      <c r="BZ76" s="509">
        <v>360000</v>
      </c>
      <c r="CA76" s="509">
        <v>14595071.25</v>
      </c>
      <c r="CB76" s="509">
        <v>15722328</v>
      </c>
      <c r="CC76" s="509">
        <v>16180184.48</v>
      </c>
      <c r="CD76" s="509">
        <v>3599243</v>
      </c>
      <c r="CE76" s="509">
        <v>47280456.75</v>
      </c>
      <c r="CF76" s="509">
        <v>2506841.75</v>
      </c>
      <c r="CG76" s="509">
        <v>2247002.7999999998</v>
      </c>
      <c r="CH76" s="509">
        <v>1331658.75</v>
      </c>
      <c r="CI76" s="509">
        <v>12982161</v>
      </c>
      <c r="CJ76" s="509">
        <v>15102110</v>
      </c>
      <c r="CK76" s="509">
        <v>14438210</v>
      </c>
      <c r="CL76" s="509">
        <v>52808088</v>
      </c>
      <c r="CM76" s="509">
        <v>1192690</v>
      </c>
      <c r="CN76" s="509">
        <v>10008369.48</v>
      </c>
      <c r="CO76" s="94">
        <f t="shared" si="26"/>
        <v>1788726629.6499999</v>
      </c>
      <c r="CP76" s="97"/>
      <c r="CQ76" s="122"/>
    </row>
    <row r="77" spans="1:95" s="8" customFormat="1">
      <c r="A77" s="286"/>
      <c r="B77" s="286"/>
      <c r="C77" s="601"/>
      <c r="D77" s="280" t="s">
        <v>533</v>
      </c>
      <c r="E77" s="456">
        <v>8326000</v>
      </c>
      <c r="F77" s="509">
        <v>120000</v>
      </c>
      <c r="G77" s="513">
        <v>0</v>
      </c>
      <c r="H77" s="509">
        <v>357750</v>
      </c>
      <c r="I77" s="513">
        <v>0</v>
      </c>
      <c r="J77" s="513">
        <v>1</v>
      </c>
      <c r="K77" s="513">
        <v>0</v>
      </c>
      <c r="L77" s="513">
        <v>0</v>
      </c>
      <c r="M77" s="513">
        <v>0</v>
      </c>
      <c r="N77" s="513">
        <v>0</v>
      </c>
      <c r="O77" s="516">
        <v>6168691.2199999997</v>
      </c>
      <c r="P77" s="513">
        <v>0</v>
      </c>
      <c r="Q77" s="509">
        <v>13403632.220000001</v>
      </c>
      <c r="R77" s="513">
        <v>0</v>
      </c>
      <c r="S77" s="513">
        <v>0</v>
      </c>
      <c r="T77" s="513">
        <v>0</v>
      </c>
      <c r="U77" s="513">
        <v>0</v>
      </c>
      <c r="V77" s="513">
        <v>0</v>
      </c>
      <c r="W77" s="509">
        <v>4164961.86</v>
      </c>
      <c r="X77" s="509">
        <v>3056000</v>
      </c>
      <c r="Y77" s="509">
        <v>52000</v>
      </c>
      <c r="Z77" s="513">
        <v>0</v>
      </c>
      <c r="AA77" s="513">
        <v>0</v>
      </c>
      <c r="AB77" s="513">
        <v>0</v>
      </c>
      <c r="AC77" s="513">
        <v>0</v>
      </c>
      <c r="AD77" s="513">
        <v>1</v>
      </c>
      <c r="AE77" s="509">
        <v>300000</v>
      </c>
      <c r="AF77" s="522">
        <v>1</v>
      </c>
      <c r="AG77" s="513">
        <v>1</v>
      </c>
      <c r="AH77" s="513">
        <v>1</v>
      </c>
      <c r="AI77" s="513">
        <v>1</v>
      </c>
      <c r="AJ77" s="509">
        <v>50980</v>
      </c>
      <c r="AK77" s="509">
        <v>1720131</v>
      </c>
      <c r="AL77" s="509">
        <v>44000</v>
      </c>
      <c r="AM77" s="509">
        <v>35814773.100000001</v>
      </c>
      <c r="AN77" s="513">
        <v>0</v>
      </c>
      <c r="AO77" s="509">
        <v>400000</v>
      </c>
      <c r="AP77" s="509">
        <v>12000000</v>
      </c>
      <c r="AQ77" s="509">
        <v>179090</v>
      </c>
      <c r="AR77" s="513">
        <v>0</v>
      </c>
      <c r="AS77" s="513">
        <v>0</v>
      </c>
      <c r="AT77" s="513">
        <v>0</v>
      </c>
      <c r="AU77" s="509">
        <v>3600000</v>
      </c>
      <c r="AV77" s="513">
        <v>0</v>
      </c>
      <c r="AW77" s="513">
        <v>0</v>
      </c>
      <c r="AX77" s="513">
        <v>0</v>
      </c>
      <c r="AY77" s="513">
        <v>0</v>
      </c>
      <c r="AZ77" s="513">
        <v>0</v>
      </c>
      <c r="BA77" s="513">
        <v>0</v>
      </c>
      <c r="BB77" s="513">
        <v>0</v>
      </c>
      <c r="BC77" s="513">
        <v>0</v>
      </c>
      <c r="BD77" s="509">
        <v>2233262.4900000002</v>
      </c>
      <c r="BE77" s="509">
        <v>3000000</v>
      </c>
      <c r="BF77" s="513">
        <v>1</v>
      </c>
      <c r="BG77" s="513">
        <v>0</v>
      </c>
      <c r="BH77" s="509">
        <v>2644000</v>
      </c>
      <c r="BI77" s="509">
        <v>3000000</v>
      </c>
      <c r="BJ77" s="513">
        <v>1</v>
      </c>
      <c r="BK77" s="513">
        <v>1</v>
      </c>
      <c r="BL77" s="513">
        <v>1</v>
      </c>
      <c r="BM77" s="509">
        <v>1109664</v>
      </c>
      <c r="BN77" s="513">
        <v>0</v>
      </c>
      <c r="BO77" s="513">
        <v>0</v>
      </c>
      <c r="BP77" s="513">
        <v>0</v>
      </c>
      <c r="BQ77" s="513">
        <v>0</v>
      </c>
      <c r="BR77" s="513">
        <v>1</v>
      </c>
      <c r="BS77" s="509">
        <v>2424868.81</v>
      </c>
      <c r="BT77" s="370">
        <v>0</v>
      </c>
      <c r="BU77" s="509">
        <v>3756172.62</v>
      </c>
      <c r="BV77" s="513">
        <v>0</v>
      </c>
      <c r="BW77" s="513">
        <v>0</v>
      </c>
      <c r="BX77" s="513">
        <v>0</v>
      </c>
      <c r="BY77" s="513">
        <v>0</v>
      </c>
      <c r="BZ77" s="513">
        <v>0</v>
      </c>
      <c r="CA77" s="513">
        <v>0</v>
      </c>
      <c r="CB77" s="509">
        <v>561730</v>
      </c>
      <c r="CC77" s="513">
        <v>0</v>
      </c>
      <c r="CD77" s="513">
        <v>0</v>
      </c>
      <c r="CE77" s="513">
        <v>1</v>
      </c>
      <c r="CF77" s="509">
        <v>124200</v>
      </c>
      <c r="CG77" s="513">
        <v>0</v>
      </c>
      <c r="CH77" s="509">
        <v>237835</v>
      </c>
      <c r="CI77" s="513">
        <v>0</v>
      </c>
      <c r="CJ77" s="513">
        <v>0</v>
      </c>
      <c r="CK77" s="513">
        <v>0</v>
      </c>
      <c r="CL77" s="509">
        <v>16301991.689999999</v>
      </c>
      <c r="CM77" s="513">
        <v>0</v>
      </c>
      <c r="CN77" s="509">
        <v>71150</v>
      </c>
      <c r="CO77" s="94">
        <f t="shared" si="26"/>
        <v>125222896.01000001</v>
      </c>
      <c r="CP77" s="97"/>
      <c r="CQ77" s="122"/>
    </row>
    <row r="78" spans="1:95" s="8" customFormat="1">
      <c r="A78" s="286"/>
      <c r="B78" s="286"/>
      <c r="C78" s="601"/>
      <c r="D78" s="280" t="s">
        <v>534</v>
      </c>
      <c r="E78" s="458">
        <v>0</v>
      </c>
      <c r="F78" s="513">
        <v>0</v>
      </c>
      <c r="G78" s="513">
        <v>0</v>
      </c>
      <c r="H78" s="513">
        <v>0</v>
      </c>
      <c r="I78" s="513">
        <v>0</v>
      </c>
      <c r="J78" s="513">
        <v>1</v>
      </c>
      <c r="K78" s="513">
        <v>0</v>
      </c>
      <c r="L78" s="513">
        <v>0</v>
      </c>
      <c r="M78" s="513">
        <v>0</v>
      </c>
      <c r="N78" s="513">
        <v>0</v>
      </c>
      <c r="O78" s="517">
        <v>0</v>
      </c>
      <c r="P78" s="513">
        <v>0</v>
      </c>
      <c r="Q78" s="513">
        <v>0</v>
      </c>
      <c r="R78" s="513">
        <v>0</v>
      </c>
      <c r="S78" s="513">
        <v>0</v>
      </c>
      <c r="T78" s="513">
        <v>0</v>
      </c>
      <c r="U78" s="513">
        <v>0</v>
      </c>
      <c r="V78" s="513">
        <v>0</v>
      </c>
      <c r="W78" s="513">
        <v>0</v>
      </c>
      <c r="X78" s="513">
        <v>0</v>
      </c>
      <c r="Y78" s="513">
        <v>0</v>
      </c>
      <c r="Z78" s="513">
        <v>0</v>
      </c>
      <c r="AA78" s="513">
        <v>0</v>
      </c>
      <c r="AB78" s="513">
        <v>0</v>
      </c>
      <c r="AC78" s="513">
        <v>0</v>
      </c>
      <c r="AD78" s="513">
        <v>1</v>
      </c>
      <c r="AE78" s="513">
        <v>1</v>
      </c>
      <c r="AF78" s="522">
        <v>1</v>
      </c>
      <c r="AG78" s="513">
        <v>1</v>
      </c>
      <c r="AH78" s="513">
        <v>1</v>
      </c>
      <c r="AI78" s="513">
        <v>1</v>
      </c>
      <c r="AJ78" s="513">
        <v>1</v>
      </c>
      <c r="AK78" s="513">
        <v>0</v>
      </c>
      <c r="AL78" s="513">
        <v>0</v>
      </c>
      <c r="AM78" s="513">
        <v>0</v>
      </c>
      <c r="AN78" s="513">
        <v>0</v>
      </c>
      <c r="AO78" s="513">
        <v>0</v>
      </c>
      <c r="AP78" s="513">
        <v>0</v>
      </c>
      <c r="AQ78" s="513">
        <v>0</v>
      </c>
      <c r="AR78" s="513">
        <v>0</v>
      </c>
      <c r="AS78" s="513">
        <v>0</v>
      </c>
      <c r="AT78" s="513">
        <v>0</v>
      </c>
      <c r="AU78" s="513">
        <v>0</v>
      </c>
      <c r="AV78" s="513">
        <v>0</v>
      </c>
      <c r="AW78" s="513">
        <v>0</v>
      </c>
      <c r="AX78" s="513">
        <v>0</v>
      </c>
      <c r="AY78" s="513">
        <v>0</v>
      </c>
      <c r="AZ78" s="513">
        <v>0</v>
      </c>
      <c r="BA78" s="513">
        <v>0</v>
      </c>
      <c r="BB78" s="513">
        <v>0</v>
      </c>
      <c r="BC78" s="513">
        <v>0</v>
      </c>
      <c r="BD78" s="513">
        <v>0</v>
      </c>
      <c r="BE78" s="513">
        <v>0</v>
      </c>
      <c r="BF78" s="513">
        <v>1</v>
      </c>
      <c r="BG78" s="513">
        <v>0</v>
      </c>
      <c r="BH78" s="513">
        <v>1</v>
      </c>
      <c r="BI78" s="513">
        <v>1</v>
      </c>
      <c r="BJ78" s="513">
        <v>1</v>
      </c>
      <c r="BK78" s="513">
        <v>1</v>
      </c>
      <c r="BL78" s="513">
        <v>1</v>
      </c>
      <c r="BM78" s="513">
        <v>1</v>
      </c>
      <c r="BN78" s="513">
        <v>0</v>
      </c>
      <c r="BO78" s="513">
        <v>0</v>
      </c>
      <c r="BP78" s="513">
        <v>0</v>
      </c>
      <c r="BQ78" s="513">
        <v>0</v>
      </c>
      <c r="BR78" s="513">
        <v>1</v>
      </c>
      <c r="BS78" s="513">
        <v>0</v>
      </c>
      <c r="BT78" s="370">
        <v>0</v>
      </c>
      <c r="BU78" s="513">
        <v>0</v>
      </c>
      <c r="BV78" s="513">
        <v>0</v>
      </c>
      <c r="BW78" s="513">
        <v>0</v>
      </c>
      <c r="BX78" s="513">
        <v>0</v>
      </c>
      <c r="BY78" s="513">
        <v>0</v>
      </c>
      <c r="BZ78" s="513">
        <v>0</v>
      </c>
      <c r="CA78" s="513">
        <v>0</v>
      </c>
      <c r="CB78" s="513">
        <v>1</v>
      </c>
      <c r="CC78" s="513">
        <v>0</v>
      </c>
      <c r="CD78" s="513">
        <v>0</v>
      </c>
      <c r="CE78" s="513">
        <v>1</v>
      </c>
      <c r="CF78" s="513">
        <v>0</v>
      </c>
      <c r="CG78" s="513">
        <v>0</v>
      </c>
      <c r="CH78" s="513">
        <v>0</v>
      </c>
      <c r="CI78" s="513">
        <v>0</v>
      </c>
      <c r="CJ78" s="513">
        <v>0</v>
      </c>
      <c r="CK78" s="513">
        <v>0</v>
      </c>
      <c r="CL78" s="509">
        <v>20472853.239999998</v>
      </c>
      <c r="CM78" s="513">
        <v>0</v>
      </c>
      <c r="CN78" s="513">
        <v>0</v>
      </c>
      <c r="CO78" s="94">
        <f t="shared" si="26"/>
        <v>20472871.239999998</v>
      </c>
      <c r="CP78" s="97"/>
      <c r="CQ78" s="122"/>
    </row>
    <row r="79" spans="1:95" s="8" customFormat="1">
      <c r="A79" s="286"/>
      <c r="B79" s="286"/>
      <c r="C79" s="635" t="s">
        <v>781</v>
      </c>
      <c r="D79" s="280" t="s">
        <v>535</v>
      </c>
      <c r="E79" s="456">
        <v>32580000</v>
      </c>
      <c r="F79" s="509">
        <v>3500000</v>
      </c>
      <c r="G79" s="509">
        <v>3970000</v>
      </c>
      <c r="H79" s="509">
        <v>173616.56</v>
      </c>
      <c r="I79" s="509">
        <v>1568014.84</v>
      </c>
      <c r="J79" s="509">
        <v>2900000</v>
      </c>
      <c r="K79" s="509">
        <v>3295605.91</v>
      </c>
      <c r="L79" s="513">
        <v>0</v>
      </c>
      <c r="M79" s="509">
        <v>430000</v>
      </c>
      <c r="N79" s="509">
        <v>354094.74</v>
      </c>
      <c r="O79" s="516">
        <v>8488424.8599999994</v>
      </c>
      <c r="P79" s="513">
        <v>0</v>
      </c>
      <c r="Q79" s="509">
        <v>21000000</v>
      </c>
      <c r="R79" s="509">
        <v>4211062.16</v>
      </c>
      <c r="S79" s="509">
        <v>385998</v>
      </c>
      <c r="T79" s="509">
        <v>5943226.8700000001</v>
      </c>
      <c r="U79" s="509">
        <v>3414345.34</v>
      </c>
      <c r="V79" s="509">
        <v>2036347.52</v>
      </c>
      <c r="W79" s="509">
        <v>2857955.62</v>
      </c>
      <c r="X79" s="509">
        <v>1600000</v>
      </c>
      <c r="Y79" s="509">
        <v>2000000</v>
      </c>
      <c r="Z79" s="509">
        <v>165084.62</v>
      </c>
      <c r="AA79" s="509">
        <v>4000000</v>
      </c>
      <c r="AB79" s="509">
        <v>4386122.82</v>
      </c>
      <c r="AC79" s="509">
        <v>120000</v>
      </c>
      <c r="AD79" s="509">
        <v>1190000</v>
      </c>
      <c r="AE79" s="509">
        <v>2000000</v>
      </c>
      <c r="AF79" s="463">
        <v>6500000</v>
      </c>
      <c r="AG79" s="509">
        <v>180000</v>
      </c>
      <c r="AH79" s="509">
        <v>188657.29</v>
      </c>
      <c r="AI79" s="509">
        <v>4024109.47</v>
      </c>
      <c r="AJ79" s="509">
        <v>276510.31</v>
      </c>
      <c r="AK79" s="509">
        <v>3025370.13</v>
      </c>
      <c r="AL79" s="509">
        <v>1660038.96</v>
      </c>
      <c r="AM79" s="509">
        <v>78478541.670000002</v>
      </c>
      <c r="AN79" s="509">
        <v>3500000</v>
      </c>
      <c r="AO79" s="509">
        <v>2500000</v>
      </c>
      <c r="AP79" s="509">
        <v>4500000</v>
      </c>
      <c r="AQ79" s="509">
        <v>532809.02</v>
      </c>
      <c r="AR79" s="509">
        <v>331207.15999999997</v>
      </c>
      <c r="AS79" s="509">
        <v>97000</v>
      </c>
      <c r="AT79" s="509">
        <v>14619765.289999999</v>
      </c>
      <c r="AU79" s="509">
        <v>3500000</v>
      </c>
      <c r="AV79" s="509">
        <v>1529946.63</v>
      </c>
      <c r="AW79" s="509">
        <v>5000000</v>
      </c>
      <c r="AX79" s="509">
        <v>2570000</v>
      </c>
      <c r="AY79" s="509">
        <v>169666.65</v>
      </c>
      <c r="AZ79" s="509">
        <v>3200000</v>
      </c>
      <c r="BA79" s="509">
        <v>2603828.02</v>
      </c>
      <c r="BB79" s="509">
        <v>2000000</v>
      </c>
      <c r="BC79" s="509">
        <v>1700182.8</v>
      </c>
      <c r="BD79" s="509">
        <v>3045881.44</v>
      </c>
      <c r="BE79" s="509">
        <v>1600000</v>
      </c>
      <c r="BF79" s="509">
        <v>649051.4</v>
      </c>
      <c r="BG79" s="509">
        <v>187989.38</v>
      </c>
      <c r="BH79" s="509">
        <v>3650000</v>
      </c>
      <c r="BI79" s="509">
        <v>21017000</v>
      </c>
      <c r="BJ79" s="509">
        <v>1752307.47</v>
      </c>
      <c r="BK79" s="509">
        <v>800000</v>
      </c>
      <c r="BL79" s="509">
        <v>187852.16</v>
      </c>
      <c r="BM79" s="513">
        <v>1</v>
      </c>
      <c r="BN79" s="509">
        <v>2340004.66</v>
      </c>
      <c r="BO79" s="509">
        <v>7100000</v>
      </c>
      <c r="BP79" s="509">
        <v>320221.90999999997</v>
      </c>
      <c r="BQ79" s="509">
        <v>527426.49</v>
      </c>
      <c r="BR79" s="509">
        <v>327826.46000000002</v>
      </c>
      <c r="BS79" s="509">
        <v>2745862.5</v>
      </c>
      <c r="BT79" s="370">
        <v>0</v>
      </c>
      <c r="BU79" s="509">
        <v>5568223.4400000004</v>
      </c>
      <c r="BV79" s="509">
        <v>98291.21</v>
      </c>
      <c r="BW79" s="509">
        <v>23000000</v>
      </c>
      <c r="BX79" s="509">
        <v>248076.76</v>
      </c>
      <c r="BY79" s="509">
        <v>3320112.89</v>
      </c>
      <c r="BZ79" s="509">
        <v>9500000</v>
      </c>
      <c r="CA79" s="509">
        <v>2970116.25</v>
      </c>
      <c r="CB79" s="509">
        <v>2232000</v>
      </c>
      <c r="CC79" s="509">
        <v>3035000</v>
      </c>
      <c r="CD79" s="509">
        <v>3416540.21</v>
      </c>
      <c r="CE79" s="509">
        <v>9517453.3399999999</v>
      </c>
      <c r="CF79" s="509">
        <v>423205.31</v>
      </c>
      <c r="CG79" s="509">
        <v>583911.06000000006</v>
      </c>
      <c r="CH79" s="509">
        <v>489469.62</v>
      </c>
      <c r="CI79" s="509">
        <v>2847653.99</v>
      </c>
      <c r="CJ79" s="509">
        <v>1975543.76</v>
      </c>
      <c r="CK79" s="509">
        <v>2910000</v>
      </c>
      <c r="CL79" s="509">
        <v>12130149.029999999</v>
      </c>
      <c r="CM79" s="509">
        <v>1586663.02</v>
      </c>
      <c r="CN79" s="509">
        <v>2051133</v>
      </c>
      <c r="CO79" s="94">
        <f t="shared" si="26"/>
        <v>389412501.01999998</v>
      </c>
      <c r="CP79" s="97"/>
      <c r="CQ79" s="122"/>
    </row>
    <row r="80" spans="1:95" s="8" customFormat="1">
      <c r="A80" s="286"/>
      <c r="B80" s="286"/>
      <c r="C80" s="601"/>
      <c r="D80" s="280" t="s">
        <v>536</v>
      </c>
      <c r="E80" s="456">
        <v>9847000</v>
      </c>
      <c r="F80" s="509">
        <v>9000000</v>
      </c>
      <c r="G80" s="509">
        <v>5300000</v>
      </c>
      <c r="H80" s="509">
        <v>2828640</v>
      </c>
      <c r="I80" s="513">
        <v>0</v>
      </c>
      <c r="J80" s="509">
        <v>2500000</v>
      </c>
      <c r="K80" s="509">
        <v>9138885.3300000001</v>
      </c>
      <c r="L80" s="509">
        <v>12701823.65</v>
      </c>
      <c r="M80" s="509">
        <v>7808480</v>
      </c>
      <c r="N80" s="509">
        <v>15832144.25</v>
      </c>
      <c r="O80" s="516">
        <v>11553350.6</v>
      </c>
      <c r="P80" s="509">
        <v>1847881.52</v>
      </c>
      <c r="Q80" s="509">
        <v>30000000</v>
      </c>
      <c r="R80" s="513">
        <v>0</v>
      </c>
      <c r="S80" s="509">
        <v>386505</v>
      </c>
      <c r="T80" s="509">
        <v>5297580</v>
      </c>
      <c r="U80" s="509">
        <v>3000000</v>
      </c>
      <c r="V80" s="509">
        <v>4659552</v>
      </c>
      <c r="W80" s="509">
        <v>1968341.4</v>
      </c>
      <c r="X80" s="509">
        <v>646057</v>
      </c>
      <c r="Y80" s="509">
        <v>22000000</v>
      </c>
      <c r="Z80" s="509">
        <v>16599356</v>
      </c>
      <c r="AA80" s="509">
        <v>7667490</v>
      </c>
      <c r="AB80" s="509">
        <v>7692128</v>
      </c>
      <c r="AC80" s="513">
        <v>0</v>
      </c>
      <c r="AD80" s="509">
        <v>1500000</v>
      </c>
      <c r="AE80" s="509">
        <v>1000000</v>
      </c>
      <c r="AF80" s="463">
        <v>11000000</v>
      </c>
      <c r="AG80" s="509">
        <v>300000</v>
      </c>
      <c r="AH80" s="509">
        <v>869325</v>
      </c>
      <c r="AI80" s="509">
        <v>2500218.27</v>
      </c>
      <c r="AJ80" s="509">
        <v>1056526.5</v>
      </c>
      <c r="AK80" s="509">
        <v>10926859.5</v>
      </c>
      <c r="AL80" s="509">
        <v>2397980</v>
      </c>
      <c r="AM80" s="509">
        <v>120325412.65000001</v>
      </c>
      <c r="AN80" s="509">
        <v>13000000</v>
      </c>
      <c r="AO80" s="509">
        <v>3000000</v>
      </c>
      <c r="AP80" s="509">
        <v>5000000</v>
      </c>
      <c r="AQ80" s="509">
        <v>4230162.3</v>
      </c>
      <c r="AR80" s="509">
        <v>5062750</v>
      </c>
      <c r="AS80" s="509">
        <v>3757337.38</v>
      </c>
      <c r="AT80" s="509">
        <v>16415450</v>
      </c>
      <c r="AU80" s="509">
        <v>9900000</v>
      </c>
      <c r="AV80" s="509">
        <v>520000</v>
      </c>
      <c r="AW80" s="509">
        <v>3500000</v>
      </c>
      <c r="AX80" s="509">
        <v>27908070</v>
      </c>
      <c r="AY80" s="509">
        <v>1200000</v>
      </c>
      <c r="AZ80" s="509">
        <v>4650000</v>
      </c>
      <c r="BA80" s="509">
        <v>6765690.9299999997</v>
      </c>
      <c r="BB80" s="509">
        <v>16000000</v>
      </c>
      <c r="BC80" s="509">
        <v>6376410</v>
      </c>
      <c r="BD80" s="509">
        <v>26188876</v>
      </c>
      <c r="BE80" s="509">
        <v>78116000</v>
      </c>
      <c r="BF80" s="509">
        <v>15865178</v>
      </c>
      <c r="BG80" s="509">
        <v>1500000</v>
      </c>
      <c r="BH80" s="509">
        <v>3376212.93</v>
      </c>
      <c r="BI80" s="509">
        <v>11923781</v>
      </c>
      <c r="BJ80" s="509">
        <v>3253430</v>
      </c>
      <c r="BK80" s="509">
        <v>200000</v>
      </c>
      <c r="BL80" s="509">
        <v>10137686.27</v>
      </c>
      <c r="BM80" s="509">
        <v>349848</v>
      </c>
      <c r="BN80" s="509">
        <v>97690750.420000002</v>
      </c>
      <c r="BO80" s="509">
        <v>4793860</v>
      </c>
      <c r="BP80" s="509">
        <v>7000000</v>
      </c>
      <c r="BQ80" s="509">
        <v>4993612</v>
      </c>
      <c r="BR80" s="509">
        <v>11339686.93</v>
      </c>
      <c r="BS80" s="509">
        <v>462310</v>
      </c>
      <c r="BT80" s="370">
        <v>1</v>
      </c>
      <c r="BU80" s="509">
        <v>3733112.21</v>
      </c>
      <c r="BV80" s="509">
        <v>3044164.7</v>
      </c>
      <c r="BW80" s="509">
        <v>27828500</v>
      </c>
      <c r="BX80" s="509">
        <v>8802598</v>
      </c>
      <c r="BY80" s="509">
        <v>600000</v>
      </c>
      <c r="BZ80" s="509">
        <v>30000000</v>
      </c>
      <c r="CA80" s="509">
        <v>2892988.43</v>
      </c>
      <c r="CB80" s="509">
        <v>1208580</v>
      </c>
      <c r="CC80" s="509">
        <v>8086000</v>
      </c>
      <c r="CD80" s="509">
        <v>31190300</v>
      </c>
      <c r="CE80" s="509">
        <v>13806200</v>
      </c>
      <c r="CF80" s="509">
        <v>1621072.8</v>
      </c>
      <c r="CG80" s="509">
        <v>4558671.74</v>
      </c>
      <c r="CH80" s="509">
        <v>16000000</v>
      </c>
      <c r="CI80" s="509">
        <v>323310</v>
      </c>
      <c r="CJ80" s="509">
        <v>3514933</v>
      </c>
      <c r="CK80" s="509">
        <v>3010000</v>
      </c>
      <c r="CL80" s="509">
        <v>15046957.550000001</v>
      </c>
      <c r="CM80" s="513">
        <v>1</v>
      </c>
      <c r="CN80" s="509">
        <v>695000</v>
      </c>
      <c r="CO80" s="94">
        <f t="shared" si="26"/>
        <v>920591029.25999975</v>
      </c>
      <c r="CP80" s="91">
        <f>COUNTIF(E80:CN80,0)</f>
        <v>3</v>
      </c>
      <c r="CQ80" s="122"/>
    </row>
    <row r="81" spans="1:95" s="8" customFormat="1">
      <c r="A81" s="286"/>
      <c r="B81" s="286"/>
      <c r="C81" s="635" t="s">
        <v>782</v>
      </c>
      <c r="D81" s="280" t="s">
        <v>537</v>
      </c>
      <c r="E81" s="456">
        <v>38012708.759999998</v>
      </c>
      <c r="F81" s="509">
        <v>4000000</v>
      </c>
      <c r="G81" s="509">
        <v>4800000</v>
      </c>
      <c r="H81" s="509">
        <v>3847228.95</v>
      </c>
      <c r="I81" s="509">
        <v>3000000</v>
      </c>
      <c r="J81" s="509">
        <v>3500000</v>
      </c>
      <c r="K81" s="509">
        <v>5606118.9000000004</v>
      </c>
      <c r="L81" s="509">
        <v>7700000</v>
      </c>
      <c r="M81" s="509">
        <v>6300000</v>
      </c>
      <c r="N81" s="509">
        <v>11109454.85</v>
      </c>
      <c r="O81" s="516">
        <v>12115872.58</v>
      </c>
      <c r="P81" s="509">
        <v>1710000</v>
      </c>
      <c r="Q81" s="509">
        <v>35000000</v>
      </c>
      <c r="R81" s="509">
        <v>3348285.8</v>
      </c>
      <c r="S81" s="509">
        <v>7876592.5</v>
      </c>
      <c r="T81" s="509">
        <v>12657554.439999999</v>
      </c>
      <c r="U81" s="509">
        <v>6000000</v>
      </c>
      <c r="V81" s="509">
        <v>4874182.01</v>
      </c>
      <c r="W81" s="509">
        <v>5992233.1399999997</v>
      </c>
      <c r="X81" s="509">
        <v>2200000</v>
      </c>
      <c r="Y81" s="509">
        <v>44000000</v>
      </c>
      <c r="Z81" s="509">
        <v>3883757.12</v>
      </c>
      <c r="AA81" s="509">
        <v>10145787.59</v>
      </c>
      <c r="AB81" s="509">
        <v>5875452.46</v>
      </c>
      <c r="AC81" s="509">
        <v>1000000</v>
      </c>
      <c r="AD81" s="509">
        <v>250000</v>
      </c>
      <c r="AE81" s="509">
        <v>3500000</v>
      </c>
      <c r="AF81" s="463">
        <v>18000000</v>
      </c>
      <c r="AG81" s="509">
        <v>500000</v>
      </c>
      <c r="AH81" s="509">
        <v>5000000</v>
      </c>
      <c r="AI81" s="509">
        <v>7370291.0800000001</v>
      </c>
      <c r="AJ81" s="509">
        <v>1578434.53</v>
      </c>
      <c r="AK81" s="509">
        <v>5828556.0999999996</v>
      </c>
      <c r="AL81" s="509">
        <v>3077528.2</v>
      </c>
      <c r="AM81" s="509">
        <v>66235060</v>
      </c>
      <c r="AN81" s="509">
        <v>7800000</v>
      </c>
      <c r="AO81" s="509">
        <v>3000000</v>
      </c>
      <c r="AP81" s="509">
        <v>6000000</v>
      </c>
      <c r="AQ81" s="509">
        <v>10000000</v>
      </c>
      <c r="AR81" s="509">
        <v>7000000</v>
      </c>
      <c r="AS81" s="509">
        <v>1761219.22</v>
      </c>
      <c r="AT81" s="509">
        <v>24819611.210000001</v>
      </c>
      <c r="AU81" s="509">
        <v>9090000</v>
      </c>
      <c r="AV81" s="509">
        <v>9543320</v>
      </c>
      <c r="AW81" s="509">
        <v>8000000</v>
      </c>
      <c r="AX81" s="509">
        <v>4917520.12</v>
      </c>
      <c r="AY81" s="509">
        <v>2500000</v>
      </c>
      <c r="AZ81" s="509">
        <v>5000000</v>
      </c>
      <c r="BA81" s="509">
        <v>357597.6</v>
      </c>
      <c r="BB81" s="509">
        <v>3000000</v>
      </c>
      <c r="BC81" s="509">
        <v>22644805.149999999</v>
      </c>
      <c r="BD81" s="509">
        <v>5598187</v>
      </c>
      <c r="BE81" s="509">
        <v>30930000</v>
      </c>
      <c r="BF81" s="509">
        <v>8636119.8000000007</v>
      </c>
      <c r="BG81" s="509">
        <v>1500000</v>
      </c>
      <c r="BH81" s="509">
        <v>4305000</v>
      </c>
      <c r="BI81" s="509">
        <v>21937228.149999999</v>
      </c>
      <c r="BJ81" s="509">
        <v>30000</v>
      </c>
      <c r="BK81" s="509">
        <v>300000</v>
      </c>
      <c r="BL81" s="509">
        <v>6477046</v>
      </c>
      <c r="BM81" s="509">
        <v>3800000</v>
      </c>
      <c r="BN81" s="509">
        <v>32054764.100000001</v>
      </c>
      <c r="BO81" s="509">
        <v>7000000</v>
      </c>
      <c r="BP81" s="509">
        <v>4000000</v>
      </c>
      <c r="BQ81" s="509">
        <v>1290292.3</v>
      </c>
      <c r="BR81" s="509">
        <v>5655687.29</v>
      </c>
      <c r="BS81" s="509">
        <v>4011699.58</v>
      </c>
      <c r="BT81" s="370">
        <v>1</v>
      </c>
      <c r="BU81" s="509">
        <v>7097087.6399999997</v>
      </c>
      <c r="BV81" s="509">
        <v>5772200.5599999996</v>
      </c>
      <c r="BW81" s="509">
        <v>25000000</v>
      </c>
      <c r="BX81" s="509">
        <v>3950680</v>
      </c>
      <c r="BY81" s="509">
        <v>20185</v>
      </c>
      <c r="BZ81" s="509">
        <v>10000000</v>
      </c>
      <c r="CA81" s="509">
        <v>792421.9</v>
      </c>
      <c r="CB81" s="509">
        <v>3677960.68</v>
      </c>
      <c r="CC81" s="509">
        <v>6152405.5999999996</v>
      </c>
      <c r="CD81" s="509">
        <v>13707322.699999999</v>
      </c>
      <c r="CE81" s="509">
        <v>13373795.5</v>
      </c>
      <c r="CF81" s="509">
        <v>14749784.98</v>
      </c>
      <c r="CG81" s="509">
        <v>7426317.7199999997</v>
      </c>
      <c r="CH81" s="509">
        <v>3000000</v>
      </c>
      <c r="CI81" s="509">
        <v>998806.22</v>
      </c>
      <c r="CJ81" s="509">
        <v>201000</v>
      </c>
      <c r="CK81" s="509">
        <v>3341182</v>
      </c>
      <c r="CL81" s="509">
        <v>19986394.609999999</v>
      </c>
      <c r="CM81" s="513">
        <v>1</v>
      </c>
      <c r="CN81" s="509">
        <v>2117089.46</v>
      </c>
      <c r="CO81" s="94">
        <f t="shared" si="26"/>
        <v>760219833.10000002</v>
      </c>
      <c r="CP81" s="91">
        <f>COUNTIF(E81:CN81,0)</f>
        <v>0</v>
      </c>
      <c r="CQ81" s="442" t="s">
        <v>664</v>
      </c>
    </row>
    <row r="82" spans="1:95" s="8" customFormat="1">
      <c r="A82" s="286"/>
      <c r="B82" s="286"/>
      <c r="C82" s="601"/>
      <c r="D82" s="280" t="s">
        <v>538</v>
      </c>
      <c r="E82" s="456">
        <v>5000000</v>
      </c>
      <c r="F82" s="509">
        <v>6000000</v>
      </c>
      <c r="G82" s="509">
        <v>4800000</v>
      </c>
      <c r="H82" s="509">
        <v>347932.8</v>
      </c>
      <c r="I82" s="509">
        <v>100000</v>
      </c>
      <c r="J82" s="509">
        <v>3000000</v>
      </c>
      <c r="K82" s="509">
        <v>30916094.07</v>
      </c>
      <c r="L82" s="509">
        <v>258679.07</v>
      </c>
      <c r="M82" s="509">
        <v>250000</v>
      </c>
      <c r="N82" s="513">
        <v>0</v>
      </c>
      <c r="O82" s="516">
        <v>15239179.18</v>
      </c>
      <c r="P82" s="513">
        <v>0</v>
      </c>
      <c r="Q82" s="509">
        <v>80000000</v>
      </c>
      <c r="R82" s="509">
        <v>9495221.7899999991</v>
      </c>
      <c r="S82" s="509">
        <v>5129783.22</v>
      </c>
      <c r="T82" s="509">
        <v>8852058.1799999997</v>
      </c>
      <c r="U82" s="509">
        <v>300000</v>
      </c>
      <c r="V82" s="509">
        <v>16586276.109999999</v>
      </c>
      <c r="W82" s="509">
        <v>10223389.85</v>
      </c>
      <c r="X82" s="509">
        <v>1900000</v>
      </c>
      <c r="Y82" s="509">
        <v>102000000</v>
      </c>
      <c r="Z82" s="509">
        <v>423675.12</v>
      </c>
      <c r="AA82" s="509">
        <v>913236.54</v>
      </c>
      <c r="AB82" s="509">
        <v>7047693.0099999998</v>
      </c>
      <c r="AC82" s="509">
        <v>1000000</v>
      </c>
      <c r="AD82" s="509">
        <v>150000</v>
      </c>
      <c r="AE82" s="509">
        <v>2000000</v>
      </c>
      <c r="AF82" s="463">
        <v>16000000</v>
      </c>
      <c r="AG82" s="509">
        <v>600000</v>
      </c>
      <c r="AH82" s="509">
        <v>287435</v>
      </c>
      <c r="AI82" s="509">
        <v>189525</v>
      </c>
      <c r="AJ82" s="509">
        <v>699042.26</v>
      </c>
      <c r="AK82" s="509">
        <v>8218</v>
      </c>
      <c r="AL82" s="509">
        <v>2369828.9900000002</v>
      </c>
      <c r="AM82" s="509">
        <v>292919118</v>
      </c>
      <c r="AN82" s="509">
        <v>4000000</v>
      </c>
      <c r="AO82" s="509">
        <v>1100000</v>
      </c>
      <c r="AP82" s="509">
        <v>8000000</v>
      </c>
      <c r="AQ82" s="509">
        <v>13122014.26</v>
      </c>
      <c r="AR82" s="509">
        <v>800000</v>
      </c>
      <c r="AS82" s="509">
        <v>1369244.58</v>
      </c>
      <c r="AT82" s="509">
        <v>81319912.269999996</v>
      </c>
      <c r="AU82" s="509">
        <v>1528155.41</v>
      </c>
      <c r="AV82" s="509">
        <v>1965500</v>
      </c>
      <c r="AW82" s="509">
        <v>10000000</v>
      </c>
      <c r="AX82" s="509">
        <v>2676049.11</v>
      </c>
      <c r="AY82" s="509">
        <v>1400000</v>
      </c>
      <c r="AZ82" s="509">
        <v>500000</v>
      </c>
      <c r="BA82" s="509">
        <v>1135472.45</v>
      </c>
      <c r="BB82" s="509">
        <v>100000</v>
      </c>
      <c r="BC82" s="509">
        <v>13738652.83</v>
      </c>
      <c r="BD82" s="509">
        <v>7752833.6799999997</v>
      </c>
      <c r="BE82" s="513">
        <v>0</v>
      </c>
      <c r="BF82" s="509">
        <v>89248</v>
      </c>
      <c r="BG82" s="509">
        <v>1500000</v>
      </c>
      <c r="BH82" s="509">
        <v>50000</v>
      </c>
      <c r="BI82" s="509">
        <v>53069864.299999997</v>
      </c>
      <c r="BJ82" s="513">
        <v>1</v>
      </c>
      <c r="BK82" s="509">
        <v>200000</v>
      </c>
      <c r="BL82" s="509">
        <v>382987.41</v>
      </c>
      <c r="BM82" s="509">
        <v>800000</v>
      </c>
      <c r="BN82" s="509">
        <v>6454962.3300000001</v>
      </c>
      <c r="BO82" s="509">
        <v>6900000</v>
      </c>
      <c r="BP82" s="509">
        <v>345154</v>
      </c>
      <c r="BQ82" s="513">
        <v>0</v>
      </c>
      <c r="BR82" s="509">
        <v>758140.62</v>
      </c>
      <c r="BS82" s="509">
        <v>1101335.19</v>
      </c>
      <c r="BT82" s="370">
        <v>0</v>
      </c>
      <c r="BU82" s="509">
        <v>15946135.789999999</v>
      </c>
      <c r="BV82" s="509">
        <v>303424.14</v>
      </c>
      <c r="BW82" s="509">
        <v>75000000</v>
      </c>
      <c r="BX82" s="509">
        <v>160055.72</v>
      </c>
      <c r="BY82" s="509">
        <v>3671959</v>
      </c>
      <c r="BZ82" s="509">
        <v>10000000</v>
      </c>
      <c r="CA82" s="509">
        <v>1968503.49</v>
      </c>
      <c r="CB82" s="509">
        <v>8756116.7200000007</v>
      </c>
      <c r="CC82" s="509">
        <v>7388714.0300000003</v>
      </c>
      <c r="CD82" s="509">
        <v>12679966.92</v>
      </c>
      <c r="CE82" s="509">
        <v>38892723.43</v>
      </c>
      <c r="CF82" s="509">
        <v>5640016.0899999999</v>
      </c>
      <c r="CG82" s="509">
        <v>395052.03</v>
      </c>
      <c r="CH82" s="509">
        <v>7000000</v>
      </c>
      <c r="CI82" s="509">
        <v>166653.71</v>
      </c>
      <c r="CJ82" s="509">
        <v>2162745.2999999998</v>
      </c>
      <c r="CK82" s="509">
        <v>3811000</v>
      </c>
      <c r="CL82" s="509">
        <v>22626300.25</v>
      </c>
      <c r="CM82" s="513">
        <v>0</v>
      </c>
      <c r="CN82" s="509">
        <v>2351252.34</v>
      </c>
      <c r="CO82" s="94">
        <f t="shared" si="26"/>
        <v>1066086532.59</v>
      </c>
      <c r="CP82" s="97"/>
      <c r="CQ82" s="122"/>
    </row>
    <row r="83" spans="1:95" s="95" customFormat="1">
      <c r="A83" s="300"/>
      <c r="B83" s="300"/>
      <c r="C83" s="615"/>
      <c r="D83" s="300"/>
      <c r="E83" s="366">
        <f>SUM(E68:E82)</f>
        <v>569670581.06999993</v>
      </c>
      <c r="F83" s="366">
        <f>SUM(F68:F82)</f>
        <v>80472916</v>
      </c>
      <c r="G83" s="366">
        <f t="shared" ref="G83:BQ83" si="27">SUM(G68:G82)</f>
        <v>73490000</v>
      </c>
      <c r="H83" s="366">
        <f t="shared" si="27"/>
        <v>23752577.300000001</v>
      </c>
      <c r="I83" s="366">
        <f t="shared" si="27"/>
        <v>41969082.840000004</v>
      </c>
      <c r="J83" s="366">
        <f t="shared" si="27"/>
        <v>62600004</v>
      </c>
      <c r="K83" s="366">
        <f t="shared" si="27"/>
        <v>113539689.60999998</v>
      </c>
      <c r="L83" s="366">
        <f t="shared" si="27"/>
        <v>71840414.280000001</v>
      </c>
      <c r="M83" s="366">
        <f t="shared" si="27"/>
        <v>64239474.25</v>
      </c>
      <c r="N83" s="366">
        <f t="shared" si="27"/>
        <v>56528629.619999997</v>
      </c>
      <c r="O83" s="366">
        <f t="shared" si="27"/>
        <v>189247710.19</v>
      </c>
      <c r="P83" s="366">
        <f t="shared" si="27"/>
        <v>1249246004.52</v>
      </c>
      <c r="Q83" s="366">
        <f t="shared" si="27"/>
        <v>575077710.93000007</v>
      </c>
      <c r="R83" s="366">
        <f t="shared" si="27"/>
        <v>63053615.649999999</v>
      </c>
      <c r="S83" s="366">
        <f t="shared" si="27"/>
        <v>43139120.450000003</v>
      </c>
      <c r="T83" s="366">
        <f t="shared" si="27"/>
        <v>139681425.22</v>
      </c>
      <c r="U83" s="366">
        <f t="shared" si="27"/>
        <v>66738856.100000009</v>
      </c>
      <c r="V83" s="366">
        <f t="shared" si="27"/>
        <v>69107317.310000002</v>
      </c>
      <c r="W83" s="366">
        <f t="shared" si="27"/>
        <v>69013015.670000002</v>
      </c>
      <c r="X83" s="366">
        <f t="shared" si="27"/>
        <v>37713833</v>
      </c>
      <c r="Y83" s="366">
        <f t="shared" si="27"/>
        <v>510852000</v>
      </c>
      <c r="Z83" s="366">
        <f t="shared" si="27"/>
        <v>35469320.659999996</v>
      </c>
      <c r="AA83" s="366">
        <f t="shared" si="27"/>
        <v>81526514.13000001</v>
      </c>
      <c r="AB83" s="366">
        <f t="shared" si="27"/>
        <v>80767919.349999994</v>
      </c>
      <c r="AC83" s="366">
        <f t="shared" si="27"/>
        <v>11170000</v>
      </c>
      <c r="AD83" s="366">
        <f t="shared" si="27"/>
        <v>17100003</v>
      </c>
      <c r="AE83" s="366">
        <f t="shared" si="27"/>
        <v>53500001</v>
      </c>
      <c r="AF83" s="366">
        <f t="shared" si="27"/>
        <v>217200003</v>
      </c>
      <c r="AG83" s="366">
        <f t="shared" si="27"/>
        <v>11380004</v>
      </c>
      <c r="AH83" s="366">
        <f t="shared" si="27"/>
        <v>25636882.969999999</v>
      </c>
      <c r="AI83" s="366">
        <f t="shared" si="27"/>
        <v>67662019.520000011</v>
      </c>
      <c r="AJ83" s="366">
        <f t="shared" si="27"/>
        <v>23657342.680000003</v>
      </c>
      <c r="AK83" s="366">
        <f t="shared" si="27"/>
        <v>81703697.489999995</v>
      </c>
      <c r="AL83" s="366">
        <f t="shared" si="27"/>
        <v>42631906.730000004</v>
      </c>
      <c r="AM83" s="366">
        <f t="shared" si="27"/>
        <v>1934529641.8099999</v>
      </c>
      <c r="AN83" s="366">
        <f t="shared" si="27"/>
        <v>83254000</v>
      </c>
      <c r="AO83" s="366">
        <f t="shared" si="27"/>
        <v>38450000</v>
      </c>
      <c r="AP83" s="366">
        <f t="shared" si="27"/>
        <v>122900000</v>
      </c>
      <c r="AQ83" s="366">
        <f t="shared" si="27"/>
        <v>78887345.579999998</v>
      </c>
      <c r="AR83" s="366">
        <f t="shared" si="27"/>
        <v>30028421.66</v>
      </c>
      <c r="AS83" s="366">
        <f t="shared" si="27"/>
        <v>23284686.07</v>
      </c>
      <c r="AT83" s="366">
        <f t="shared" si="27"/>
        <v>333462246.50999999</v>
      </c>
      <c r="AU83" s="366">
        <f t="shared" si="27"/>
        <v>120796478.52</v>
      </c>
      <c r="AV83" s="366">
        <f t="shared" si="27"/>
        <v>57138541.630000003</v>
      </c>
      <c r="AW83" s="366">
        <f t="shared" si="27"/>
        <v>99515254.120000005</v>
      </c>
      <c r="AX83" s="366">
        <f t="shared" si="27"/>
        <v>76792117.030000001</v>
      </c>
      <c r="AY83" s="366">
        <f t="shared" si="27"/>
        <v>20442649.649999999</v>
      </c>
      <c r="AZ83" s="366">
        <f t="shared" si="27"/>
        <v>62310000</v>
      </c>
      <c r="BA83" s="366">
        <f t="shared" si="27"/>
        <v>55827043.040000007</v>
      </c>
      <c r="BB83" s="366">
        <f t="shared" si="27"/>
        <v>65837589.850000001</v>
      </c>
      <c r="BC83" s="366">
        <f t="shared" si="27"/>
        <v>239959068.08000001</v>
      </c>
      <c r="BD83" s="366">
        <f t="shared" si="27"/>
        <v>95135902.560000002</v>
      </c>
      <c r="BE83" s="366">
        <f t="shared" si="27"/>
        <v>491846000</v>
      </c>
      <c r="BF83" s="366">
        <f t="shared" si="27"/>
        <v>105836052.94000001</v>
      </c>
      <c r="BG83" s="366">
        <f t="shared" si="27"/>
        <v>21263261.18</v>
      </c>
      <c r="BH83" s="366">
        <f t="shared" si="27"/>
        <v>69989014.930000007</v>
      </c>
      <c r="BI83" s="366">
        <f t="shared" si="27"/>
        <v>455252139.56999999</v>
      </c>
      <c r="BJ83" s="366">
        <f t="shared" si="27"/>
        <v>43629596.019999996</v>
      </c>
      <c r="BK83" s="366">
        <f t="shared" si="27"/>
        <v>27193103</v>
      </c>
      <c r="BL83" s="366">
        <f t="shared" si="27"/>
        <v>53324995.219999984</v>
      </c>
      <c r="BM83" s="366">
        <f t="shared" si="27"/>
        <v>23062118</v>
      </c>
      <c r="BN83" s="366">
        <f t="shared" si="27"/>
        <v>385080309.10999995</v>
      </c>
      <c r="BO83" s="366">
        <f t="shared" si="27"/>
        <v>92243860</v>
      </c>
      <c r="BP83" s="366">
        <f t="shared" si="27"/>
        <v>38774402.909999996</v>
      </c>
      <c r="BQ83" s="366">
        <f t="shared" si="27"/>
        <v>53446233.319999993</v>
      </c>
      <c r="BR83" s="366">
        <f t="shared" ref="BR83:CM83" si="28">SUM(BR68:BR82)</f>
        <v>39805246.919999994</v>
      </c>
      <c r="BS83" s="366">
        <f t="shared" si="28"/>
        <v>65148323.5</v>
      </c>
      <c r="BT83" s="366">
        <f t="shared" si="28"/>
        <v>1582128866.5699997</v>
      </c>
      <c r="BU83" s="366">
        <f t="shared" si="28"/>
        <v>116879919.48999998</v>
      </c>
      <c r="BV83" s="570"/>
      <c r="BW83" s="366">
        <f t="shared" si="28"/>
        <v>428389243.82999998</v>
      </c>
      <c r="BX83" s="366">
        <f t="shared" si="28"/>
        <v>17282173.119999997</v>
      </c>
      <c r="BY83" s="366">
        <f t="shared" si="28"/>
        <v>65202445.5</v>
      </c>
      <c r="BZ83" s="366">
        <f t="shared" si="28"/>
        <v>137760000</v>
      </c>
      <c r="CA83" s="366">
        <f t="shared" si="28"/>
        <v>40509192.030000001</v>
      </c>
      <c r="CB83" s="366">
        <f t="shared" si="28"/>
        <v>61600414.539999999</v>
      </c>
      <c r="CC83" s="366">
        <f t="shared" si="28"/>
        <v>69319772.239999995</v>
      </c>
      <c r="CD83" s="366">
        <f t="shared" si="28"/>
        <v>93061861.219999999</v>
      </c>
      <c r="CE83" s="366">
        <f t="shared" si="28"/>
        <v>213483927.88000003</v>
      </c>
      <c r="CF83" s="366">
        <f t="shared" si="28"/>
        <v>67516242.909999996</v>
      </c>
      <c r="CG83" s="366">
        <f t="shared" si="28"/>
        <v>83481673.609999985</v>
      </c>
      <c r="CH83" s="366">
        <f t="shared" si="28"/>
        <v>45104263.370000005</v>
      </c>
      <c r="CI83" s="366">
        <f t="shared" si="28"/>
        <v>21889822.710000001</v>
      </c>
      <c r="CJ83" s="366">
        <f t="shared" si="28"/>
        <v>37563670.569999993</v>
      </c>
      <c r="CK83" s="366">
        <f t="shared" si="28"/>
        <v>44899092</v>
      </c>
      <c r="CL83" s="366">
        <f t="shared" si="28"/>
        <v>286919531.5</v>
      </c>
      <c r="CM83" s="366">
        <f t="shared" si="28"/>
        <v>17044702.91</v>
      </c>
      <c r="CN83" s="366">
        <f>SUM(CN68:CN82)</f>
        <v>37791325.049999997</v>
      </c>
      <c r="CO83" s="94">
        <f t="shared" si="26"/>
        <v>13892653376.320002</v>
      </c>
      <c r="CQ83" s="127"/>
    </row>
    <row r="84" spans="1:95" s="8" customFormat="1">
      <c r="A84" s="286">
        <v>5</v>
      </c>
      <c r="B84" s="286" t="s">
        <v>314</v>
      </c>
      <c r="C84" s="601"/>
      <c r="D84" s="302" t="s">
        <v>673</v>
      </c>
      <c r="E84" s="461"/>
      <c r="F84" s="512"/>
      <c r="G84" s="512"/>
      <c r="H84" s="512"/>
      <c r="I84" s="512"/>
      <c r="J84" s="512"/>
      <c r="K84" s="512"/>
      <c r="L84" s="512"/>
      <c r="M84" s="512"/>
      <c r="N84" s="512"/>
      <c r="O84" s="512"/>
      <c r="P84" s="512"/>
      <c r="Q84" s="512"/>
      <c r="R84" s="512"/>
      <c r="S84" s="512"/>
      <c r="T84" s="512"/>
      <c r="U84" s="512"/>
      <c r="V84" s="512"/>
      <c r="W84" s="512"/>
      <c r="X84" s="512"/>
      <c r="Y84" s="512"/>
      <c r="Z84" s="512"/>
      <c r="AA84" s="512"/>
      <c r="AB84" s="512"/>
      <c r="AC84" s="512"/>
      <c r="AD84" s="512"/>
      <c r="AE84" s="512"/>
      <c r="AF84" s="462"/>
      <c r="AG84" s="512"/>
      <c r="AH84" s="512"/>
      <c r="AI84" s="512"/>
      <c r="AJ84" s="512"/>
      <c r="AK84" s="534">
        <v>0</v>
      </c>
      <c r="AL84" s="512"/>
      <c r="AM84" s="512"/>
      <c r="AN84" s="512"/>
      <c r="AO84" s="512"/>
      <c r="AP84" s="512"/>
      <c r="AQ84" s="512"/>
      <c r="AR84" s="512"/>
      <c r="AS84" s="512"/>
      <c r="AT84" s="512"/>
      <c r="AU84" s="512"/>
      <c r="AV84" s="512"/>
      <c r="AW84" s="512"/>
      <c r="AX84" s="512"/>
      <c r="AY84" s="512"/>
      <c r="AZ84" s="512"/>
      <c r="BA84" s="540"/>
      <c r="BB84" s="512"/>
      <c r="BC84" s="512"/>
      <c r="BD84" s="512"/>
      <c r="BE84" s="512"/>
      <c r="BF84" s="512"/>
      <c r="BG84" s="512"/>
      <c r="BH84" s="512"/>
      <c r="BI84" s="512"/>
      <c r="BJ84" s="512"/>
      <c r="BK84" s="512"/>
      <c r="BL84" s="512"/>
      <c r="BM84" s="512"/>
      <c r="BN84" s="538"/>
      <c r="BO84" s="512"/>
      <c r="BP84" s="512"/>
      <c r="BQ84" s="512"/>
      <c r="BR84" s="512"/>
      <c r="BS84" s="512"/>
      <c r="BT84" s="512"/>
      <c r="BU84" s="512"/>
      <c r="BV84" s="512"/>
      <c r="BW84" s="512"/>
      <c r="BX84" s="512"/>
      <c r="BY84" s="512"/>
      <c r="BZ84" s="512"/>
      <c r="CA84" s="512"/>
      <c r="CB84" s="512"/>
      <c r="CC84" s="512"/>
      <c r="CD84" s="512"/>
      <c r="CE84" s="512"/>
      <c r="CF84" s="512"/>
      <c r="CG84" s="512"/>
      <c r="CH84" s="512"/>
      <c r="CI84" s="512"/>
      <c r="CJ84" s="512"/>
      <c r="CK84" s="512"/>
      <c r="CL84" s="512"/>
      <c r="CM84" s="512"/>
      <c r="CN84" s="512"/>
      <c r="CO84" s="94"/>
      <c r="CQ84" s="122"/>
    </row>
    <row r="85" spans="1:95" s="8" customFormat="1">
      <c r="A85" s="286"/>
      <c r="B85" s="286"/>
      <c r="C85" s="601"/>
      <c r="D85" s="280" t="s">
        <v>539</v>
      </c>
      <c r="E85" s="456">
        <v>340000000</v>
      </c>
      <c r="F85" s="509">
        <v>41000000</v>
      </c>
      <c r="G85" s="509">
        <v>51500000</v>
      </c>
      <c r="H85" s="509">
        <v>45794693.159999996</v>
      </c>
      <c r="I85" s="509">
        <v>28000000</v>
      </c>
      <c r="J85" s="509">
        <v>36000000</v>
      </c>
      <c r="K85" s="509">
        <v>68417770.859999999</v>
      </c>
      <c r="L85" s="509">
        <v>116770000</v>
      </c>
      <c r="M85" s="509">
        <v>45286300</v>
      </c>
      <c r="N85" s="509">
        <v>55977669.280000001</v>
      </c>
      <c r="O85" s="516">
        <v>110115833.3</v>
      </c>
      <c r="P85" s="509">
        <v>12947990.83</v>
      </c>
      <c r="Q85" s="509">
        <v>340000000</v>
      </c>
      <c r="R85" s="509">
        <v>69664500</v>
      </c>
      <c r="S85" s="509">
        <v>100000000</v>
      </c>
      <c r="T85" s="509">
        <v>115042173.62</v>
      </c>
      <c r="U85" s="509">
        <v>50000000</v>
      </c>
      <c r="V85" s="509">
        <v>51465146.420000002</v>
      </c>
      <c r="W85" s="509">
        <v>44093599.130000003</v>
      </c>
      <c r="X85" s="509">
        <v>25000000</v>
      </c>
      <c r="Y85" s="509">
        <v>455000000</v>
      </c>
      <c r="Z85" s="509">
        <v>49144749.719999999</v>
      </c>
      <c r="AA85" s="509">
        <v>80000000</v>
      </c>
      <c r="AB85" s="509">
        <v>64017683.759999998</v>
      </c>
      <c r="AC85" s="509">
        <v>22000000</v>
      </c>
      <c r="AD85" s="509">
        <v>34600000</v>
      </c>
      <c r="AE85" s="353">
        <v>35000000</v>
      </c>
      <c r="AF85" s="463">
        <v>125000000</v>
      </c>
      <c r="AG85" s="509">
        <v>35555738.109999999</v>
      </c>
      <c r="AH85" s="509">
        <v>49903421.850000001</v>
      </c>
      <c r="AI85" s="509">
        <v>55714259.109999999</v>
      </c>
      <c r="AJ85" s="509">
        <v>61659413.600000001</v>
      </c>
      <c r="AK85" s="509">
        <v>57646797.859999999</v>
      </c>
      <c r="AL85" s="509">
        <v>33000000</v>
      </c>
      <c r="AM85" s="516">
        <v>679346056.30999994</v>
      </c>
      <c r="AN85" s="509">
        <v>68000000</v>
      </c>
      <c r="AO85" s="509">
        <v>29000000</v>
      </c>
      <c r="AP85" s="509">
        <v>88000000</v>
      </c>
      <c r="AQ85" s="509">
        <v>56860714.780000001</v>
      </c>
      <c r="AR85" s="509">
        <v>37313270.630000003</v>
      </c>
      <c r="AS85" s="509">
        <v>10346295.199999999</v>
      </c>
      <c r="AT85" s="509">
        <v>247963228.41999999</v>
      </c>
      <c r="AU85" s="509">
        <v>59000000</v>
      </c>
      <c r="AV85" s="509">
        <v>72658910.5</v>
      </c>
      <c r="AW85" s="509">
        <v>78000000</v>
      </c>
      <c r="AX85" s="509">
        <v>51000000</v>
      </c>
      <c r="AY85" s="509">
        <v>16340000</v>
      </c>
      <c r="AZ85" s="509">
        <v>36000000</v>
      </c>
      <c r="BA85" s="516">
        <v>42217768.990000002</v>
      </c>
      <c r="BB85" s="509">
        <v>38700000</v>
      </c>
      <c r="BC85" s="509">
        <v>41192372.159999996</v>
      </c>
      <c r="BD85" s="509">
        <v>39766987.670000002</v>
      </c>
      <c r="BE85" s="509">
        <v>378800000</v>
      </c>
      <c r="BF85" s="509">
        <v>115195364.44</v>
      </c>
      <c r="BG85" s="509">
        <v>24035901.190000001</v>
      </c>
      <c r="BH85" s="509">
        <v>20120000</v>
      </c>
      <c r="BI85" s="509">
        <v>250000000</v>
      </c>
      <c r="BJ85" s="509">
        <v>18000000</v>
      </c>
      <c r="BK85" s="509">
        <v>18000000</v>
      </c>
      <c r="BL85" s="509">
        <v>57603046.560000002</v>
      </c>
      <c r="BM85" s="509">
        <v>32000000</v>
      </c>
      <c r="BN85" s="509">
        <v>321723163.94999999</v>
      </c>
      <c r="BO85" s="509">
        <v>90000000</v>
      </c>
      <c r="BP85" s="509">
        <v>55000000</v>
      </c>
      <c r="BQ85" s="509">
        <v>129024543.23999999</v>
      </c>
      <c r="BR85" s="509">
        <v>73118766.140000001</v>
      </c>
      <c r="BS85" s="509">
        <v>48187174.460000001</v>
      </c>
      <c r="BT85" s="509">
        <v>1593238428.4000001</v>
      </c>
      <c r="BU85" s="509">
        <v>76793138.260000005</v>
      </c>
      <c r="BV85" s="509">
        <v>84859680.5</v>
      </c>
      <c r="BW85" s="509">
        <v>260508466.80000001</v>
      </c>
      <c r="BX85" s="509">
        <v>8455090</v>
      </c>
      <c r="BY85" s="509">
        <v>65810348.240000002</v>
      </c>
      <c r="BZ85" s="509">
        <v>135000000</v>
      </c>
      <c r="CA85" s="509">
        <v>39308870.210000001</v>
      </c>
      <c r="CB85" s="509">
        <v>45752504</v>
      </c>
      <c r="CC85" s="509">
        <v>47295699</v>
      </c>
      <c r="CD85" s="509">
        <v>81887727.870000005</v>
      </c>
      <c r="CE85" s="509">
        <v>150000000</v>
      </c>
      <c r="CF85" s="509">
        <v>7700000</v>
      </c>
      <c r="CG85" s="509">
        <v>135706431.91</v>
      </c>
      <c r="CH85" s="509">
        <v>36000000</v>
      </c>
      <c r="CI85" s="509">
        <v>30422217.25</v>
      </c>
      <c r="CJ85" s="509">
        <v>29501000</v>
      </c>
      <c r="CK85" s="509">
        <v>38294593.93</v>
      </c>
      <c r="CL85" s="509">
        <v>193707935.58000001</v>
      </c>
      <c r="CM85" s="509">
        <v>37431238.210000001</v>
      </c>
      <c r="CN85" s="509">
        <v>30924777.41</v>
      </c>
      <c r="CO85" s="94">
        <f t="shared" ref="CO85:CO90" si="29">SUM(E85:CN85)</f>
        <v>9356429452.8199997</v>
      </c>
      <c r="CP85" s="98">
        <f>COUNTIF(E85:CN85,0)</f>
        <v>0</v>
      </c>
      <c r="CQ85" s="122"/>
    </row>
    <row r="86" spans="1:95" s="8" customFormat="1">
      <c r="A86" s="286"/>
      <c r="B86" s="286"/>
      <c r="C86" s="601"/>
      <c r="D86" s="280" t="s">
        <v>540</v>
      </c>
      <c r="E86" s="456">
        <v>2100000</v>
      </c>
      <c r="F86" s="513">
        <v>0</v>
      </c>
      <c r="G86" s="513">
        <v>0</v>
      </c>
      <c r="H86" s="509">
        <v>150590.25</v>
      </c>
      <c r="I86" s="509">
        <v>16500</v>
      </c>
      <c r="J86" s="509">
        <v>150000</v>
      </c>
      <c r="K86" s="509">
        <v>17232.84</v>
      </c>
      <c r="L86" s="509">
        <v>1400394</v>
      </c>
      <c r="M86" s="509">
        <v>2240</v>
      </c>
      <c r="N86" s="509">
        <v>17105.400000000001</v>
      </c>
      <c r="O86" s="516">
        <v>415240.44</v>
      </c>
      <c r="P86" s="513">
        <v>0</v>
      </c>
      <c r="Q86" s="509">
        <v>2300000</v>
      </c>
      <c r="R86" s="509">
        <v>5000</v>
      </c>
      <c r="S86" s="509">
        <v>40000</v>
      </c>
      <c r="T86" s="509">
        <v>377130.5</v>
      </c>
      <c r="U86" s="509">
        <v>27915.5</v>
      </c>
      <c r="V86" s="509">
        <v>50000</v>
      </c>
      <c r="W86" s="509">
        <v>82194</v>
      </c>
      <c r="X86" s="509">
        <v>160000</v>
      </c>
      <c r="Y86" s="509">
        <v>3000000</v>
      </c>
      <c r="Z86" s="509">
        <v>15734.5</v>
      </c>
      <c r="AA86" s="509">
        <v>80000</v>
      </c>
      <c r="AB86" s="509">
        <v>155696.04</v>
      </c>
      <c r="AC86" s="509">
        <v>15000</v>
      </c>
      <c r="AD86" s="509">
        <v>133000</v>
      </c>
      <c r="AE86" s="509">
        <v>600000</v>
      </c>
      <c r="AF86" s="463">
        <v>400000</v>
      </c>
      <c r="AG86" s="509">
        <v>10000</v>
      </c>
      <c r="AH86" s="509">
        <v>7500</v>
      </c>
      <c r="AI86" s="509">
        <v>20944.5</v>
      </c>
      <c r="AJ86" s="509">
        <v>20852.5</v>
      </c>
      <c r="AK86" s="509">
        <v>10000</v>
      </c>
      <c r="AL86" s="509">
        <v>38641</v>
      </c>
      <c r="AM86" s="516">
        <v>8121991.2699999996</v>
      </c>
      <c r="AN86" s="513">
        <v>595</v>
      </c>
      <c r="AO86" s="509">
        <v>25000</v>
      </c>
      <c r="AP86" s="509">
        <v>50000</v>
      </c>
      <c r="AQ86" s="509">
        <v>410000</v>
      </c>
      <c r="AR86" s="509">
        <v>11552</v>
      </c>
      <c r="AS86" s="513">
        <v>0</v>
      </c>
      <c r="AT86" s="509">
        <v>418891</v>
      </c>
      <c r="AU86" s="509">
        <v>30000</v>
      </c>
      <c r="AV86" s="509">
        <v>18246</v>
      </c>
      <c r="AW86" s="509">
        <v>10000</v>
      </c>
      <c r="AX86" s="509">
        <v>140000</v>
      </c>
      <c r="AY86" s="509">
        <v>3400</v>
      </c>
      <c r="AZ86" s="509">
        <v>80000</v>
      </c>
      <c r="BA86" s="517">
        <v>0</v>
      </c>
      <c r="BB86" s="513">
        <v>0</v>
      </c>
      <c r="BC86" s="509">
        <v>493856</v>
      </c>
      <c r="BD86" s="509">
        <v>59780.98</v>
      </c>
      <c r="BE86" s="509">
        <v>6000000</v>
      </c>
      <c r="BF86" s="509">
        <v>84211.1</v>
      </c>
      <c r="BG86" s="509">
        <v>29556.5</v>
      </c>
      <c r="BH86" s="509">
        <v>30000</v>
      </c>
      <c r="BI86" s="509">
        <v>3500000</v>
      </c>
      <c r="BJ86" s="509">
        <v>30000</v>
      </c>
      <c r="BK86" s="513">
        <v>1</v>
      </c>
      <c r="BL86" s="513">
        <v>1</v>
      </c>
      <c r="BM86" s="509">
        <v>21088</v>
      </c>
      <c r="BN86" s="509">
        <v>4515681.38</v>
      </c>
      <c r="BO86" s="509">
        <v>50000</v>
      </c>
      <c r="BP86" s="509">
        <v>40000</v>
      </c>
      <c r="BQ86" s="509">
        <v>256197.41</v>
      </c>
      <c r="BR86" s="509">
        <v>48611.7</v>
      </c>
      <c r="BS86" s="509">
        <v>20483</v>
      </c>
      <c r="BT86" s="509">
        <v>11750000</v>
      </c>
      <c r="BU86" s="509">
        <v>74101.570000000007</v>
      </c>
      <c r="BV86" s="509">
        <v>108783.08</v>
      </c>
      <c r="BW86" s="509">
        <v>1378408</v>
      </c>
      <c r="BX86" s="509">
        <v>45580</v>
      </c>
      <c r="BY86" s="509">
        <v>48342</v>
      </c>
      <c r="BZ86" s="509">
        <v>250000</v>
      </c>
      <c r="CA86" s="509">
        <v>48828</v>
      </c>
      <c r="CB86" s="513">
        <v>1</v>
      </c>
      <c r="CC86" s="509">
        <v>125907</v>
      </c>
      <c r="CD86" s="509">
        <v>267310</v>
      </c>
      <c r="CE86" s="509">
        <v>240000</v>
      </c>
      <c r="CF86" s="509">
        <v>200000</v>
      </c>
      <c r="CG86" s="509">
        <v>124358.18</v>
      </c>
      <c r="CH86" s="509">
        <v>23874</v>
      </c>
      <c r="CI86" s="513">
        <v>0</v>
      </c>
      <c r="CJ86" s="513">
        <v>0</v>
      </c>
      <c r="CK86" s="509">
        <v>15542</v>
      </c>
      <c r="CL86" s="509">
        <v>284011.5</v>
      </c>
      <c r="CM86" s="513">
        <v>0</v>
      </c>
      <c r="CN86" s="509">
        <v>10165.25</v>
      </c>
      <c r="CO86" s="94">
        <f t="shared" si="29"/>
        <v>51313266.390000001</v>
      </c>
      <c r="CP86" s="97"/>
      <c r="CQ86" s="122"/>
    </row>
    <row r="87" spans="1:95" s="8" customFormat="1">
      <c r="A87" s="286"/>
      <c r="B87" s="286"/>
      <c r="C87" s="601"/>
      <c r="D87" s="280" t="s">
        <v>541</v>
      </c>
      <c r="E87" s="456">
        <v>21000000</v>
      </c>
      <c r="F87" s="509">
        <v>2700000</v>
      </c>
      <c r="G87" s="509">
        <v>1700000</v>
      </c>
      <c r="H87" s="509">
        <v>2638333.67</v>
      </c>
      <c r="I87" s="509">
        <v>1000000</v>
      </c>
      <c r="J87" s="509">
        <v>3500000</v>
      </c>
      <c r="K87" s="509">
        <v>1500000</v>
      </c>
      <c r="L87" s="509">
        <v>7789589</v>
      </c>
      <c r="M87" s="509">
        <v>2045200</v>
      </c>
      <c r="N87" s="509">
        <v>1625535.3</v>
      </c>
      <c r="O87" s="516">
        <v>6264632.0199999996</v>
      </c>
      <c r="P87" s="509">
        <v>846773.75</v>
      </c>
      <c r="Q87" s="509">
        <v>22000000</v>
      </c>
      <c r="R87" s="509">
        <v>1866900</v>
      </c>
      <c r="S87" s="509">
        <v>3000000</v>
      </c>
      <c r="T87" s="509">
        <v>6272430.6500000004</v>
      </c>
      <c r="U87" s="509">
        <v>1900000</v>
      </c>
      <c r="V87" s="509">
        <v>639549.41</v>
      </c>
      <c r="W87" s="509">
        <v>2341505.38</v>
      </c>
      <c r="X87" s="509">
        <v>1400000</v>
      </c>
      <c r="Y87" s="509">
        <v>39000000</v>
      </c>
      <c r="Z87" s="509">
        <v>792137.56</v>
      </c>
      <c r="AA87" s="509">
        <v>3440000</v>
      </c>
      <c r="AB87" s="509">
        <v>866502.13</v>
      </c>
      <c r="AC87" s="509">
        <v>450000</v>
      </c>
      <c r="AD87" s="509">
        <v>1500000</v>
      </c>
      <c r="AE87" s="509">
        <v>1500000</v>
      </c>
      <c r="AF87" s="463">
        <v>7500000</v>
      </c>
      <c r="AG87" s="509">
        <v>900000</v>
      </c>
      <c r="AH87" s="509">
        <v>1278576.43</v>
      </c>
      <c r="AI87" s="509">
        <v>1249407.01</v>
      </c>
      <c r="AJ87" s="509">
        <v>3227881.9</v>
      </c>
      <c r="AK87" s="509">
        <v>1136009.71</v>
      </c>
      <c r="AL87" s="509">
        <v>1820000</v>
      </c>
      <c r="AM87" s="516">
        <v>60378723.909999996</v>
      </c>
      <c r="AN87" s="509">
        <v>2500000</v>
      </c>
      <c r="AO87" s="509">
        <v>2500000</v>
      </c>
      <c r="AP87" s="509">
        <v>5000000</v>
      </c>
      <c r="AQ87" s="509">
        <v>4540000</v>
      </c>
      <c r="AR87" s="509">
        <v>1686471</v>
      </c>
      <c r="AS87" s="509">
        <v>1231690.3999999999</v>
      </c>
      <c r="AT87" s="509">
        <v>12075491.42</v>
      </c>
      <c r="AU87" s="509">
        <v>3400000</v>
      </c>
      <c r="AV87" s="509">
        <v>3955492.53</v>
      </c>
      <c r="AW87" s="509">
        <v>3300000</v>
      </c>
      <c r="AX87" s="509">
        <v>2877204.39</v>
      </c>
      <c r="AY87" s="509">
        <v>600000</v>
      </c>
      <c r="AZ87" s="509">
        <v>2500000</v>
      </c>
      <c r="BA87" s="516">
        <v>1850248.68</v>
      </c>
      <c r="BB87" s="509">
        <v>1500000</v>
      </c>
      <c r="BC87" s="509">
        <v>6750913.5800000001</v>
      </c>
      <c r="BD87" s="509">
        <v>1160096.42</v>
      </c>
      <c r="BE87" s="509">
        <v>35000000</v>
      </c>
      <c r="BF87" s="509">
        <v>1749379.25</v>
      </c>
      <c r="BG87" s="509">
        <v>1000000</v>
      </c>
      <c r="BH87" s="509">
        <v>1520000</v>
      </c>
      <c r="BI87" s="509">
        <v>15000000</v>
      </c>
      <c r="BJ87" s="509">
        <v>325208</v>
      </c>
      <c r="BK87" s="509">
        <v>700000</v>
      </c>
      <c r="BL87" s="509">
        <v>1069387.77</v>
      </c>
      <c r="BM87" s="509">
        <v>630000</v>
      </c>
      <c r="BN87" s="509">
        <v>35793244.740000002</v>
      </c>
      <c r="BO87" s="509">
        <v>1900000</v>
      </c>
      <c r="BP87" s="509">
        <v>2000000</v>
      </c>
      <c r="BQ87" s="509">
        <v>4552662.99</v>
      </c>
      <c r="BR87" s="509">
        <v>2256575.33</v>
      </c>
      <c r="BS87" s="509">
        <v>2057042.25</v>
      </c>
      <c r="BT87" s="509">
        <v>92000000</v>
      </c>
      <c r="BU87" s="509">
        <v>2622666.7400000002</v>
      </c>
      <c r="BV87" s="509">
        <v>3233548.92</v>
      </c>
      <c r="BW87" s="509">
        <v>11980180.779999999</v>
      </c>
      <c r="BX87" s="509">
        <v>990793.08</v>
      </c>
      <c r="BY87" s="509">
        <v>845270.06</v>
      </c>
      <c r="BZ87" s="509">
        <v>4500000</v>
      </c>
      <c r="CA87" s="509">
        <v>912524.42</v>
      </c>
      <c r="CB87" s="509">
        <v>1052735.93</v>
      </c>
      <c r="CC87" s="509">
        <v>1832495.5</v>
      </c>
      <c r="CD87" s="509">
        <v>6267482.7300000004</v>
      </c>
      <c r="CE87" s="509">
        <v>5300000</v>
      </c>
      <c r="CF87" s="509">
        <v>1000000</v>
      </c>
      <c r="CG87" s="509">
        <v>2075148.62</v>
      </c>
      <c r="CH87" s="509">
        <v>800000</v>
      </c>
      <c r="CI87" s="509">
        <v>533843.38</v>
      </c>
      <c r="CJ87" s="509">
        <v>350000</v>
      </c>
      <c r="CK87" s="509">
        <v>732597</v>
      </c>
      <c r="CL87" s="509">
        <v>6392203.5199999996</v>
      </c>
      <c r="CM87" s="509">
        <v>287696.96000000002</v>
      </c>
      <c r="CN87" s="509">
        <v>116032.86</v>
      </c>
      <c r="CO87" s="94">
        <f t="shared" si="29"/>
        <v>523876017.07999998</v>
      </c>
      <c r="CP87" s="91">
        <f>COUNTIF(E87:CN87,0)</f>
        <v>0</v>
      </c>
      <c r="CQ87" s="442" t="s">
        <v>664</v>
      </c>
    </row>
    <row r="88" spans="1:95" s="8" customFormat="1">
      <c r="A88" s="286"/>
      <c r="B88" s="286"/>
      <c r="C88" s="601"/>
      <c r="D88" s="280" t="s">
        <v>542</v>
      </c>
      <c r="E88" s="456">
        <v>140000000</v>
      </c>
      <c r="F88" s="509">
        <v>15000000</v>
      </c>
      <c r="G88" s="509">
        <v>8500000</v>
      </c>
      <c r="H88" s="509">
        <v>6820031.7400000002</v>
      </c>
      <c r="I88" s="509">
        <v>3000000</v>
      </c>
      <c r="J88" s="509">
        <v>20000000</v>
      </c>
      <c r="K88" s="509">
        <v>10663734.539999999</v>
      </c>
      <c r="L88" s="509">
        <v>24599875</v>
      </c>
      <c r="M88" s="509">
        <v>5520000</v>
      </c>
      <c r="N88" s="509">
        <v>5023493.0599999996</v>
      </c>
      <c r="O88" s="516">
        <v>43123638.060000002</v>
      </c>
      <c r="P88" s="509">
        <v>2575995.7000000002</v>
      </c>
      <c r="Q88" s="509">
        <v>97000000</v>
      </c>
      <c r="R88" s="509">
        <v>6182000</v>
      </c>
      <c r="S88" s="509">
        <v>10000000</v>
      </c>
      <c r="T88" s="509">
        <v>32370259.359999999</v>
      </c>
      <c r="U88" s="509">
        <v>8000000</v>
      </c>
      <c r="V88" s="509">
        <v>10178275.66</v>
      </c>
      <c r="W88" s="509">
        <v>6180494.1399999997</v>
      </c>
      <c r="X88" s="509">
        <v>4500000</v>
      </c>
      <c r="Y88" s="509">
        <v>180000000</v>
      </c>
      <c r="Z88" s="509">
        <v>3855326.07</v>
      </c>
      <c r="AA88" s="509">
        <v>12200000</v>
      </c>
      <c r="AB88" s="509">
        <v>5124215.5999999996</v>
      </c>
      <c r="AC88" s="509">
        <v>4000000</v>
      </c>
      <c r="AD88" s="509">
        <v>4200000</v>
      </c>
      <c r="AE88" s="509">
        <v>8000000</v>
      </c>
      <c r="AF88" s="463">
        <v>31000000</v>
      </c>
      <c r="AG88" s="509">
        <v>4000000</v>
      </c>
      <c r="AH88" s="509">
        <v>3195625.03</v>
      </c>
      <c r="AI88" s="509">
        <v>4414221.26</v>
      </c>
      <c r="AJ88" s="509">
        <v>20089447.350000001</v>
      </c>
      <c r="AK88" s="509">
        <v>4994814.5599999996</v>
      </c>
      <c r="AL88" s="509">
        <v>4340000</v>
      </c>
      <c r="AM88" s="516">
        <v>552389351.88</v>
      </c>
      <c r="AN88" s="509">
        <v>7600000</v>
      </c>
      <c r="AO88" s="509">
        <v>6000000</v>
      </c>
      <c r="AP88" s="509">
        <v>20000000</v>
      </c>
      <c r="AQ88" s="509">
        <v>31000000</v>
      </c>
      <c r="AR88" s="509">
        <v>9893244</v>
      </c>
      <c r="AS88" s="509">
        <v>3524269.95</v>
      </c>
      <c r="AT88" s="509">
        <v>74125752.5</v>
      </c>
      <c r="AU88" s="509">
        <v>7500000</v>
      </c>
      <c r="AV88" s="509">
        <v>21409504.879999999</v>
      </c>
      <c r="AW88" s="509">
        <v>15000000</v>
      </c>
      <c r="AX88" s="509">
        <v>8599032.6400000006</v>
      </c>
      <c r="AY88" s="509">
        <v>3300000</v>
      </c>
      <c r="AZ88" s="509">
        <v>10000000</v>
      </c>
      <c r="BA88" s="516">
        <v>5925847.46</v>
      </c>
      <c r="BB88" s="509">
        <v>5000000</v>
      </c>
      <c r="BC88" s="509">
        <v>13576471.609999999</v>
      </c>
      <c r="BD88" s="509">
        <v>6533237.0599999996</v>
      </c>
      <c r="BE88" s="509">
        <v>270000000</v>
      </c>
      <c r="BF88" s="509">
        <v>12945292.109999999</v>
      </c>
      <c r="BG88" s="509">
        <v>4500000</v>
      </c>
      <c r="BH88" s="509">
        <v>7100000</v>
      </c>
      <c r="BI88" s="509">
        <v>85000000</v>
      </c>
      <c r="BJ88" s="509">
        <v>2575133</v>
      </c>
      <c r="BK88" s="509">
        <v>2500000</v>
      </c>
      <c r="BL88" s="509">
        <v>3642252.52</v>
      </c>
      <c r="BM88" s="509">
        <v>3000000</v>
      </c>
      <c r="BN88" s="509">
        <v>120426370.89</v>
      </c>
      <c r="BO88" s="509">
        <v>10600000</v>
      </c>
      <c r="BP88" s="509">
        <v>7000000</v>
      </c>
      <c r="BQ88" s="509">
        <v>14486055.84</v>
      </c>
      <c r="BR88" s="509">
        <v>6262511.4900000002</v>
      </c>
      <c r="BS88" s="509">
        <v>5483531.3499999996</v>
      </c>
      <c r="BT88" s="509">
        <v>721000000</v>
      </c>
      <c r="BU88" s="509">
        <v>12774013.810000001</v>
      </c>
      <c r="BV88" s="509">
        <v>9453536.2300000004</v>
      </c>
      <c r="BW88" s="509">
        <v>86083399.810000002</v>
      </c>
      <c r="BX88" s="509">
        <v>6230880.5599999996</v>
      </c>
      <c r="BY88" s="509">
        <v>5229727.7300000004</v>
      </c>
      <c r="BZ88" s="509">
        <v>36000000</v>
      </c>
      <c r="CA88" s="509">
        <v>3945533.59</v>
      </c>
      <c r="CB88" s="509">
        <v>3739640.82</v>
      </c>
      <c r="CC88" s="509">
        <v>12200000</v>
      </c>
      <c r="CD88" s="509">
        <v>16868155.390000001</v>
      </c>
      <c r="CE88" s="509">
        <v>38000000</v>
      </c>
      <c r="CF88" s="509">
        <v>2000000</v>
      </c>
      <c r="CG88" s="509">
        <v>20741684.190000001</v>
      </c>
      <c r="CH88" s="509">
        <v>5000000</v>
      </c>
      <c r="CI88" s="509">
        <v>3395546.14</v>
      </c>
      <c r="CJ88" s="509">
        <v>2900000</v>
      </c>
      <c r="CK88" s="509">
        <v>3982716.25</v>
      </c>
      <c r="CL88" s="509">
        <v>35745198.420000002</v>
      </c>
      <c r="CM88" s="509">
        <v>3936659.69</v>
      </c>
      <c r="CN88" s="509">
        <v>3178918.35</v>
      </c>
      <c r="CO88" s="94">
        <f t="shared" si="29"/>
        <v>3137954917.29</v>
      </c>
      <c r="CP88" s="91">
        <f>COUNTIF(E88:CN88,0)</f>
        <v>0</v>
      </c>
      <c r="CQ88" s="122"/>
    </row>
    <row r="89" spans="1:95" s="8" customFormat="1">
      <c r="A89" s="286"/>
      <c r="B89" s="286"/>
      <c r="C89" s="601"/>
      <c r="D89" s="280" t="s">
        <v>543</v>
      </c>
      <c r="E89" s="456">
        <v>50000000</v>
      </c>
      <c r="F89" s="509">
        <v>2800000</v>
      </c>
      <c r="G89" s="509">
        <v>2600000</v>
      </c>
      <c r="H89" s="509">
        <v>1306647.74</v>
      </c>
      <c r="I89" s="509">
        <v>1000000</v>
      </c>
      <c r="J89" s="509">
        <v>4000000</v>
      </c>
      <c r="K89" s="509">
        <v>2242950.13</v>
      </c>
      <c r="L89" s="509">
        <v>8789586</v>
      </c>
      <c r="M89" s="509">
        <v>690900</v>
      </c>
      <c r="N89" s="509">
        <v>1593613.33</v>
      </c>
      <c r="O89" s="516">
        <v>9229677.6999999993</v>
      </c>
      <c r="P89" s="509">
        <v>497447.95</v>
      </c>
      <c r="Q89" s="509">
        <v>25000000</v>
      </c>
      <c r="R89" s="509">
        <v>1626000</v>
      </c>
      <c r="S89" s="509">
        <v>5000000</v>
      </c>
      <c r="T89" s="509">
        <v>3354471.91</v>
      </c>
      <c r="U89" s="509">
        <v>2400000</v>
      </c>
      <c r="V89" s="509">
        <v>1924693.31</v>
      </c>
      <c r="W89" s="509">
        <v>1542418.31</v>
      </c>
      <c r="X89" s="509">
        <v>1400000</v>
      </c>
      <c r="Y89" s="509">
        <v>130000000</v>
      </c>
      <c r="Z89" s="509">
        <v>1600000</v>
      </c>
      <c r="AA89" s="509">
        <v>5000000</v>
      </c>
      <c r="AB89" s="509">
        <v>1781977.63</v>
      </c>
      <c r="AC89" s="509">
        <v>500000</v>
      </c>
      <c r="AD89" s="509">
        <v>1400000</v>
      </c>
      <c r="AE89" s="509">
        <v>2000000</v>
      </c>
      <c r="AF89" s="463">
        <v>7000000</v>
      </c>
      <c r="AG89" s="509">
        <v>1500000</v>
      </c>
      <c r="AH89" s="509">
        <v>1122739.73</v>
      </c>
      <c r="AI89" s="509">
        <v>1319227.75</v>
      </c>
      <c r="AJ89" s="509">
        <v>4310135.78</v>
      </c>
      <c r="AK89" s="509">
        <v>2038706.04</v>
      </c>
      <c r="AL89" s="509">
        <v>800000</v>
      </c>
      <c r="AM89" s="516">
        <v>189808578.90000001</v>
      </c>
      <c r="AN89" s="509">
        <v>1600000</v>
      </c>
      <c r="AO89" s="509">
        <v>1500000</v>
      </c>
      <c r="AP89" s="509">
        <v>3000000</v>
      </c>
      <c r="AQ89" s="509">
        <v>5784423.79</v>
      </c>
      <c r="AR89" s="509">
        <v>1106067.42</v>
      </c>
      <c r="AS89" s="509">
        <v>784264.26</v>
      </c>
      <c r="AT89" s="509">
        <v>26312472.59</v>
      </c>
      <c r="AU89" s="509">
        <v>950000</v>
      </c>
      <c r="AV89" s="509">
        <v>2853358.34</v>
      </c>
      <c r="AW89" s="509">
        <v>2700000</v>
      </c>
      <c r="AX89" s="509">
        <v>1100000</v>
      </c>
      <c r="AY89" s="509">
        <v>650000</v>
      </c>
      <c r="AZ89" s="509">
        <v>1500000</v>
      </c>
      <c r="BA89" s="516">
        <v>785288.45</v>
      </c>
      <c r="BB89" s="509">
        <v>1000000</v>
      </c>
      <c r="BC89" s="509">
        <v>4322279.88</v>
      </c>
      <c r="BD89" s="509">
        <v>922447.46</v>
      </c>
      <c r="BE89" s="509">
        <v>97000000</v>
      </c>
      <c r="BF89" s="509">
        <v>4240681.3</v>
      </c>
      <c r="BG89" s="509">
        <v>558985.28</v>
      </c>
      <c r="BH89" s="509">
        <v>2900000</v>
      </c>
      <c r="BI89" s="509">
        <v>27000000</v>
      </c>
      <c r="BJ89" s="509">
        <v>500000</v>
      </c>
      <c r="BK89" s="509">
        <v>1500000</v>
      </c>
      <c r="BL89" s="509">
        <v>1411375.43</v>
      </c>
      <c r="BM89" s="509">
        <v>120000</v>
      </c>
      <c r="BN89" s="509">
        <v>36749392.729999997</v>
      </c>
      <c r="BO89" s="509">
        <v>2000000</v>
      </c>
      <c r="BP89" s="509">
        <v>3000000</v>
      </c>
      <c r="BQ89" s="509">
        <v>2977880.48</v>
      </c>
      <c r="BR89" s="509">
        <v>1387018.08</v>
      </c>
      <c r="BS89" s="509">
        <v>901885.8</v>
      </c>
      <c r="BT89" s="509">
        <v>234400000</v>
      </c>
      <c r="BU89" s="509">
        <v>5838867.54</v>
      </c>
      <c r="BV89" s="509">
        <v>3067473.35</v>
      </c>
      <c r="BW89" s="509">
        <v>19272159.940000001</v>
      </c>
      <c r="BX89" s="509">
        <v>769000</v>
      </c>
      <c r="BY89" s="509">
        <v>1838540</v>
      </c>
      <c r="BZ89" s="509">
        <v>8500000</v>
      </c>
      <c r="CA89" s="509">
        <v>1186431.3799999999</v>
      </c>
      <c r="CB89" s="509">
        <v>1089537</v>
      </c>
      <c r="CC89" s="509">
        <v>1842469</v>
      </c>
      <c r="CD89" s="509">
        <v>2800881.78</v>
      </c>
      <c r="CE89" s="509">
        <v>7200000</v>
      </c>
      <c r="CF89" s="509">
        <v>1700000</v>
      </c>
      <c r="CG89" s="509">
        <v>7430423.7000000002</v>
      </c>
      <c r="CH89" s="509">
        <v>800000</v>
      </c>
      <c r="CI89" s="509">
        <v>1817294.85</v>
      </c>
      <c r="CJ89" s="509">
        <v>500000</v>
      </c>
      <c r="CK89" s="509">
        <v>948528</v>
      </c>
      <c r="CL89" s="509">
        <v>5088742.8</v>
      </c>
      <c r="CM89" s="509">
        <v>1869824.79</v>
      </c>
      <c r="CN89" s="509">
        <v>1308530.1100000001</v>
      </c>
      <c r="CO89" s="94">
        <f t="shared" si="29"/>
        <v>1025566297.7399999</v>
      </c>
      <c r="CP89" s="91">
        <f>COUNTIF(E89:CN89,0)</f>
        <v>0</v>
      </c>
      <c r="CQ89" s="122"/>
    </row>
    <row r="90" spans="1:95" s="37" customFormat="1">
      <c r="A90" s="280"/>
      <c r="B90" s="280"/>
      <c r="C90" s="607"/>
      <c r="D90" s="280" t="s">
        <v>544</v>
      </c>
      <c r="E90" s="456">
        <v>1200000</v>
      </c>
      <c r="F90" s="509">
        <v>150000</v>
      </c>
      <c r="G90" s="509">
        <v>505000</v>
      </c>
      <c r="H90" s="509">
        <v>371981.25</v>
      </c>
      <c r="I90" s="509">
        <v>6120</v>
      </c>
      <c r="J90" s="509">
        <v>295000</v>
      </c>
      <c r="K90" s="509">
        <v>210000</v>
      </c>
      <c r="L90" s="509">
        <v>905665</v>
      </c>
      <c r="M90" s="509">
        <v>52030</v>
      </c>
      <c r="N90" s="509">
        <v>59386</v>
      </c>
      <c r="O90" s="516">
        <v>223429.85</v>
      </c>
      <c r="P90" s="509">
        <v>10500</v>
      </c>
      <c r="Q90" s="509">
        <v>1500000</v>
      </c>
      <c r="R90" s="509">
        <v>90000</v>
      </c>
      <c r="S90" s="509">
        <v>78000</v>
      </c>
      <c r="T90" s="509">
        <v>24006.91</v>
      </c>
      <c r="U90" s="509">
        <v>3957.28</v>
      </c>
      <c r="V90" s="509">
        <v>118228</v>
      </c>
      <c r="W90" s="509">
        <v>81917.2</v>
      </c>
      <c r="X90" s="509">
        <v>290000</v>
      </c>
      <c r="Y90" s="509">
        <v>1500000</v>
      </c>
      <c r="Z90" s="509">
        <v>40492</v>
      </c>
      <c r="AA90" s="509">
        <v>250000</v>
      </c>
      <c r="AB90" s="509">
        <v>194551</v>
      </c>
      <c r="AC90" s="513">
        <v>0</v>
      </c>
      <c r="AD90" s="509">
        <v>278540</v>
      </c>
      <c r="AE90" s="513">
        <v>1</v>
      </c>
      <c r="AF90" s="463">
        <v>300000</v>
      </c>
      <c r="AG90" s="513">
        <v>1</v>
      </c>
      <c r="AH90" s="509">
        <v>95283.01</v>
      </c>
      <c r="AI90" s="509">
        <v>58000</v>
      </c>
      <c r="AJ90" s="509">
        <v>89997</v>
      </c>
      <c r="AK90" s="509">
        <v>109940.25</v>
      </c>
      <c r="AL90" s="509">
        <v>278746</v>
      </c>
      <c r="AM90" s="516">
        <v>813446.7</v>
      </c>
      <c r="AN90" s="509">
        <v>24000</v>
      </c>
      <c r="AO90" s="509">
        <v>4000</v>
      </c>
      <c r="AP90" s="509">
        <v>70000</v>
      </c>
      <c r="AQ90" s="509">
        <v>143431.26999999999</v>
      </c>
      <c r="AR90" s="509">
        <v>30862.11</v>
      </c>
      <c r="AS90" s="509">
        <v>11719</v>
      </c>
      <c r="AT90" s="509">
        <v>152091.04</v>
      </c>
      <c r="AU90" s="509">
        <v>19000</v>
      </c>
      <c r="AV90" s="509">
        <v>54352.77</v>
      </c>
      <c r="AW90" s="509">
        <v>120000</v>
      </c>
      <c r="AX90" s="509">
        <v>9727</v>
      </c>
      <c r="AY90" s="509">
        <v>26917</v>
      </c>
      <c r="AZ90" s="509">
        <v>44000</v>
      </c>
      <c r="BA90" s="516">
        <v>19750.5</v>
      </c>
      <c r="BB90" s="509">
        <v>30000</v>
      </c>
      <c r="BC90" s="509">
        <v>663756.75</v>
      </c>
      <c r="BD90" s="509">
        <v>18525.810000000001</v>
      </c>
      <c r="BE90" s="509">
        <v>800000</v>
      </c>
      <c r="BF90" s="509">
        <v>329117.73</v>
      </c>
      <c r="BG90" s="509">
        <v>200000</v>
      </c>
      <c r="BH90" s="509">
        <v>170000</v>
      </c>
      <c r="BI90" s="509">
        <v>400000</v>
      </c>
      <c r="BJ90" s="509">
        <v>20000</v>
      </c>
      <c r="BK90" s="513">
        <v>1</v>
      </c>
      <c r="BL90" s="513">
        <v>1</v>
      </c>
      <c r="BM90" s="509">
        <v>42520</v>
      </c>
      <c r="BN90" s="509">
        <v>1355205.92</v>
      </c>
      <c r="BO90" s="509">
        <v>110561.12</v>
      </c>
      <c r="BP90" s="509">
        <v>22000</v>
      </c>
      <c r="BQ90" s="509">
        <v>45771.33</v>
      </c>
      <c r="BR90" s="509">
        <v>123524</v>
      </c>
      <c r="BS90" s="509">
        <v>31316</v>
      </c>
      <c r="BT90" s="509">
        <v>4200000</v>
      </c>
      <c r="BU90" s="509">
        <v>43188</v>
      </c>
      <c r="BV90" s="509">
        <v>27089.25</v>
      </c>
      <c r="BW90" s="509">
        <v>150000</v>
      </c>
      <c r="BX90" s="513">
        <v>0</v>
      </c>
      <c r="BY90" s="509">
        <v>8547</v>
      </c>
      <c r="BZ90" s="509">
        <v>96000</v>
      </c>
      <c r="CA90" s="509">
        <v>9758</v>
      </c>
      <c r="CB90" s="513">
        <v>1</v>
      </c>
      <c r="CC90" s="509">
        <v>7000</v>
      </c>
      <c r="CD90" s="509">
        <v>32762.5</v>
      </c>
      <c r="CE90" s="509">
        <v>130000</v>
      </c>
      <c r="CF90" s="513">
        <v>0</v>
      </c>
      <c r="CG90" s="509">
        <v>131088.62</v>
      </c>
      <c r="CH90" s="513">
        <v>0</v>
      </c>
      <c r="CI90" s="509">
        <v>10940</v>
      </c>
      <c r="CJ90" s="509">
        <v>42835.74</v>
      </c>
      <c r="CK90" s="509">
        <v>2695</v>
      </c>
      <c r="CL90" s="509">
        <v>102497</v>
      </c>
      <c r="CM90" s="509">
        <v>13903</v>
      </c>
      <c r="CN90" s="509">
        <v>9322.5</v>
      </c>
      <c r="CO90" s="37">
        <f t="shared" si="29"/>
        <v>20293998.409999996</v>
      </c>
      <c r="CQ90" s="93"/>
    </row>
    <row r="91" spans="1:95" s="8" customFormat="1">
      <c r="A91" s="286"/>
      <c r="B91" s="286"/>
      <c r="C91" s="601"/>
      <c r="D91" s="286" t="s">
        <v>545</v>
      </c>
      <c r="E91" s="456">
        <v>109950000</v>
      </c>
      <c r="F91" s="509">
        <v>3850000</v>
      </c>
      <c r="G91" s="509">
        <v>2650000</v>
      </c>
      <c r="H91" s="509">
        <v>6009781.9400000004</v>
      </c>
      <c r="I91" s="509">
        <v>2000000</v>
      </c>
      <c r="J91" s="509">
        <v>3000000</v>
      </c>
      <c r="K91" s="509">
        <v>3902529.65</v>
      </c>
      <c r="L91" s="509">
        <v>15275654</v>
      </c>
      <c r="M91" s="509">
        <v>7581200</v>
      </c>
      <c r="N91" s="509">
        <v>3041713.65</v>
      </c>
      <c r="O91" s="516">
        <v>16599407.539999999</v>
      </c>
      <c r="P91" s="509">
        <v>711431.04</v>
      </c>
      <c r="Q91" s="509">
        <v>46000000</v>
      </c>
      <c r="R91" s="509">
        <v>5763700</v>
      </c>
      <c r="S91" s="509">
        <v>4000000</v>
      </c>
      <c r="T91" s="509">
        <v>11538166.5</v>
      </c>
      <c r="U91" s="509">
        <v>4800000</v>
      </c>
      <c r="V91" s="509">
        <v>4548856.3499999996</v>
      </c>
      <c r="W91" s="509">
        <v>3988176.12</v>
      </c>
      <c r="X91" s="509">
        <v>3200000</v>
      </c>
      <c r="Y91" s="509">
        <v>110000000</v>
      </c>
      <c r="Z91" s="509">
        <v>1443341.3</v>
      </c>
      <c r="AA91" s="509">
        <v>13000000</v>
      </c>
      <c r="AB91" s="509">
        <v>2888618.63</v>
      </c>
      <c r="AC91" s="509">
        <v>500000</v>
      </c>
      <c r="AD91" s="509">
        <v>2900000</v>
      </c>
      <c r="AE91" s="509">
        <v>1000000</v>
      </c>
      <c r="AF91" s="463">
        <v>13500000</v>
      </c>
      <c r="AG91" s="509">
        <v>300000</v>
      </c>
      <c r="AH91" s="509">
        <v>587235</v>
      </c>
      <c r="AI91" s="509">
        <v>2635111.96</v>
      </c>
      <c r="AJ91" s="509">
        <v>12466493.65</v>
      </c>
      <c r="AK91" s="509">
        <v>2764945.84</v>
      </c>
      <c r="AL91" s="509">
        <v>2700000</v>
      </c>
      <c r="AM91" s="516">
        <v>66937788.130000003</v>
      </c>
      <c r="AN91" s="509">
        <v>2800000</v>
      </c>
      <c r="AO91" s="509">
        <v>800000</v>
      </c>
      <c r="AP91" s="509">
        <v>15000000</v>
      </c>
      <c r="AQ91" s="509">
        <v>22444416.73</v>
      </c>
      <c r="AR91" s="509">
        <v>3000000</v>
      </c>
      <c r="AS91" s="509">
        <v>815437.6</v>
      </c>
      <c r="AT91" s="509">
        <v>38650693.780000001</v>
      </c>
      <c r="AU91" s="509">
        <v>3500000</v>
      </c>
      <c r="AV91" s="509">
        <v>6915850</v>
      </c>
      <c r="AW91" s="509">
        <v>7000000</v>
      </c>
      <c r="AX91" s="509">
        <v>1300004.8700000001</v>
      </c>
      <c r="AY91" s="509">
        <v>1550000</v>
      </c>
      <c r="AZ91" s="509">
        <v>3500000</v>
      </c>
      <c r="BA91" s="516">
        <v>2219045.2200000002</v>
      </c>
      <c r="BB91" s="509">
        <v>1970000</v>
      </c>
      <c r="BC91" s="509">
        <v>8097730.7699999996</v>
      </c>
      <c r="BD91" s="509">
        <v>2307104.63</v>
      </c>
      <c r="BE91" s="509">
        <v>148000000</v>
      </c>
      <c r="BF91" s="509">
        <v>8781490.8499999996</v>
      </c>
      <c r="BG91" s="509">
        <v>2800000</v>
      </c>
      <c r="BH91" s="509">
        <v>4390000</v>
      </c>
      <c r="BI91" s="509">
        <v>93006000</v>
      </c>
      <c r="BJ91" s="509">
        <v>500000</v>
      </c>
      <c r="BK91" s="509">
        <v>200000</v>
      </c>
      <c r="BL91" s="509">
        <v>5231960</v>
      </c>
      <c r="BM91" s="509">
        <v>1000000</v>
      </c>
      <c r="BN91" s="509">
        <v>79588806.870000005</v>
      </c>
      <c r="BO91" s="509">
        <v>1000000</v>
      </c>
      <c r="BP91" s="509">
        <v>2300000</v>
      </c>
      <c r="BQ91" s="509">
        <v>5493646.7999999998</v>
      </c>
      <c r="BR91" s="509">
        <v>3264732.46</v>
      </c>
      <c r="BS91" s="509">
        <v>5949233.5999999996</v>
      </c>
      <c r="BT91" s="509">
        <v>66700000</v>
      </c>
      <c r="BU91" s="509">
        <v>4616955.47</v>
      </c>
      <c r="BV91" s="509">
        <v>7129555.6399999997</v>
      </c>
      <c r="BW91" s="509">
        <v>41268366.049999997</v>
      </c>
      <c r="BX91" s="509">
        <v>957800</v>
      </c>
      <c r="BY91" s="509">
        <v>2912183.08</v>
      </c>
      <c r="BZ91" s="509">
        <v>22000000</v>
      </c>
      <c r="CA91" s="509">
        <v>1613161.4</v>
      </c>
      <c r="CB91" s="509">
        <v>2827412.1</v>
      </c>
      <c r="CC91" s="509">
        <v>4700000</v>
      </c>
      <c r="CD91" s="509">
        <v>3936909.58</v>
      </c>
      <c r="CE91" s="509">
        <v>19700000</v>
      </c>
      <c r="CF91" s="509">
        <v>2300000</v>
      </c>
      <c r="CG91" s="509">
        <v>11155696.66</v>
      </c>
      <c r="CH91" s="509">
        <v>1500000</v>
      </c>
      <c r="CI91" s="509">
        <v>364736.25</v>
      </c>
      <c r="CJ91" s="509">
        <v>1400000</v>
      </c>
      <c r="CK91" s="509">
        <v>2191081</v>
      </c>
      <c r="CL91" s="509">
        <v>20041227.699999999</v>
      </c>
      <c r="CM91" s="509">
        <v>285930</v>
      </c>
      <c r="CN91" s="509">
        <v>2011790.5</v>
      </c>
      <c r="CO91" s="94">
        <f>SUM(E91:CN91)</f>
        <v>1195023110.9099998</v>
      </c>
      <c r="CQ91" s="122"/>
    </row>
    <row r="92" spans="1:95" s="95" customFormat="1">
      <c r="A92" s="300"/>
      <c r="B92" s="300"/>
      <c r="C92" s="615"/>
      <c r="D92" s="300"/>
      <c r="E92" s="366">
        <f>SUM(E85:E91)</f>
        <v>664250000</v>
      </c>
      <c r="F92" s="366">
        <f t="shared" ref="F92:BQ92" si="30">SUM(F85:F91)</f>
        <v>65500000</v>
      </c>
      <c r="G92" s="366">
        <f t="shared" si="30"/>
        <v>67455000</v>
      </c>
      <c r="H92" s="366">
        <f t="shared" si="30"/>
        <v>63092059.75</v>
      </c>
      <c r="I92" s="366">
        <f t="shared" si="30"/>
        <v>35022620</v>
      </c>
      <c r="J92" s="366">
        <f t="shared" si="30"/>
        <v>66945000</v>
      </c>
      <c r="K92" s="366">
        <f t="shared" si="30"/>
        <v>86954218.020000011</v>
      </c>
      <c r="L92" s="366">
        <f t="shared" si="30"/>
        <v>175530763</v>
      </c>
      <c r="M92" s="366">
        <f t="shared" si="30"/>
        <v>61177870</v>
      </c>
      <c r="N92" s="366">
        <f t="shared" si="30"/>
        <v>67338516.019999996</v>
      </c>
      <c r="O92" s="366">
        <f t="shared" si="30"/>
        <v>185971858.90999997</v>
      </c>
      <c r="P92" s="366">
        <f t="shared" si="30"/>
        <v>17590139.27</v>
      </c>
      <c r="Q92" s="366">
        <f t="shared" si="30"/>
        <v>533800000</v>
      </c>
      <c r="R92" s="366">
        <f t="shared" si="30"/>
        <v>85198100</v>
      </c>
      <c r="S92" s="366">
        <f t="shared" si="30"/>
        <v>122118000</v>
      </c>
      <c r="T92" s="366">
        <f t="shared" si="30"/>
        <v>168978639.44999999</v>
      </c>
      <c r="U92" s="366">
        <f t="shared" si="30"/>
        <v>67131872.780000001</v>
      </c>
      <c r="V92" s="366">
        <f t="shared" si="30"/>
        <v>68924749.149999991</v>
      </c>
      <c r="W92" s="366">
        <f t="shared" si="30"/>
        <v>58310304.280000009</v>
      </c>
      <c r="X92" s="366">
        <f t="shared" si="30"/>
        <v>35950000</v>
      </c>
      <c r="Y92" s="366">
        <f t="shared" si="30"/>
        <v>918500000</v>
      </c>
      <c r="Z92" s="366">
        <f t="shared" si="30"/>
        <v>56891781.149999999</v>
      </c>
      <c r="AA92" s="366">
        <f t="shared" si="30"/>
        <v>113970000</v>
      </c>
      <c r="AB92" s="366">
        <f t="shared" si="30"/>
        <v>75029244.789999992</v>
      </c>
      <c r="AC92" s="366">
        <f t="shared" si="30"/>
        <v>27465000</v>
      </c>
      <c r="AD92" s="366">
        <f t="shared" si="30"/>
        <v>45011540</v>
      </c>
      <c r="AE92" s="366">
        <f t="shared" si="30"/>
        <v>48100001</v>
      </c>
      <c r="AF92" s="366">
        <f t="shared" si="30"/>
        <v>184700000</v>
      </c>
      <c r="AG92" s="366">
        <f t="shared" si="30"/>
        <v>42265739.109999999</v>
      </c>
      <c r="AH92" s="366">
        <f t="shared" si="30"/>
        <v>56190381.049999997</v>
      </c>
      <c r="AI92" s="366">
        <f t="shared" si="30"/>
        <v>65411171.589999996</v>
      </c>
      <c r="AJ92" s="366">
        <f t="shared" si="30"/>
        <v>101864221.78</v>
      </c>
      <c r="AK92" s="366">
        <f t="shared" si="30"/>
        <v>68701214.260000005</v>
      </c>
      <c r="AL92" s="366">
        <f t="shared" si="30"/>
        <v>42977387</v>
      </c>
      <c r="AM92" s="366">
        <f t="shared" si="30"/>
        <v>1557795937.1000001</v>
      </c>
      <c r="AN92" s="366">
        <f t="shared" si="30"/>
        <v>82524595</v>
      </c>
      <c r="AO92" s="366">
        <f t="shared" si="30"/>
        <v>39829000</v>
      </c>
      <c r="AP92" s="366">
        <f t="shared" si="30"/>
        <v>131120000</v>
      </c>
      <c r="AQ92" s="366">
        <f t="shared" si="30"/>
        <v>121182986.57000001</v>
      </c>
      <c r="AR92" s="366">
        <f t="shared" si="30"/>
        <v>53041467.160000004</v>
      </c>
      <c r="AS92" s="366">
        <f t="shared" si="30"/>
        <v>16713676.41</v>
      </c>
      <c r="AT92" s="366">
        <f t="shared" si="30"/>
        <v>399698620.75</v>
      </c>
      <c r="AU92" s="366">
        <f t="shared" si="30"/>
        <v>74399000</v>
      </c>
      <c r="AV92" s="366">
        <f t="shared" si="30"/>
        <v>107865715.02</v>
      </c>
      <c r="AW92" s="366">
        <f t="shared" si="30"/>
        <v>106130000</v>
      </c>
      <c r="AX92" s="366">
        <f t="shared" si="30"/>
        <v>65025968.899999999</v>
      </c>
      <c r="AY92" s="366">
        <f t="shared" si="30"/>
        <v>22470317</v>
      </c>
      <c r="AZ92" s="366">
        <f t="shared" si="30"/>
        <v>53624000</v>
      </c>
      <c r="BA92" s="366">
        <f t="shared" si="30"/>
        <v>53017949.300000004</v>
      </c>
      <c r="BB92" s="366">
        <f t="shared" si="30"/>
        <v>48200000</v>
      </c>
      <c r="BC92" s="366">
        <f t="shared" si="30"/>
        <v>75097380.75</v>
      </c>
      <c r="BD92" s="366">
        <f t="shared" si="30"/>
        <v>50768180.030000009</v>
      </c>
      <c r="BE92" s="366">
        <f t="shared" si="30"/>
        <v>935600000</v>
      </c>
      <c r="BF92" s="366">
        <f t="shared" si="30"/>
        <v>143325536.77999997</v>
      </c>
      <c r="BG92" s="366">
        <f t="shared" si="30"/>
        <v>33124442.970000003</v>
      </c>
      <c r="BH92" s="366">
        <f t="shared" si="30"/>
        <v>36230000</v>
      </c>
      <c r="BI92" s="366">
        <f t="shared" si="30"/>
        <v>473906000</v>
      </c>
      <c r="BJ92" s="366">
        <f t="shared" si="30"/>
        <v>21950341</v>
      </c>
      <c r="BK92" s="366">
        <f t="shared" si="30"/>
        <v>22900002</v>
      </c>
      <c r="BL92" s="366">
        <f t="shared" si="30"/>
        <v>68958024.280000001</v>
      </c>
      <c r="BM92" s="366">
        <f t="shared" si="30"/>
        <v>36813608</v>
      </c>
      <c r="BN92" s="366">
        <f t="shared" si="30"/>
        <v>600151866.48000002</v>
      </c>
      <c r="BO92" s="366">
        <f t="shared" si="30"/>
        <v>105660561.12</v>
      </c>
      <c r="BP92" s="366">
        <f t="shared" si="30"/>
        <v>69362000</v>
      </c>
      <c r="BQ92" s="366">
        <f t="shared" si="30"/>
        <v>156836758.09</v>
      </c>
      <c r="BR92" s="366">
        <f t="shared" ref="BR92:CN92" si="31">SUM(BR85:BR91)</f>
        <v>86461739.199999988</v>
      </c>
      <c r="BS92" s="366">
        <f t="shared" si="31"/>
        <v>62630666.460000001</v>
      </c>
      <c r="BT92" s="366">
        <f t="shared" si="31"/>
        <v>2723288428.4000001</v>
      </c>
      <c r="BU92" s="366">
        <f t="shared" si="31"/>
        <v>102762931.39</v>
      </c>
      <c r="BV92" s="366">
        <f t="shared" si="31"/>
        <v>107879666.97</v>
      </c>
      <c r="BW92" s="366">
        <f t="shared" si="31"/>
        <v>420640981.38</v>
      </c>
      <c r="BX92" s="366">
        <f t="shared" si="31"/>
        <v>17449143.640000001</v>
      </c>
      <c r="BY92" s="366">
        <f t="shared" si="31"/>
        <v>76692958.109999999</v>
      </c>
      <c r="BZ92" s="366">
        <f t="shared" si="31"/>
        <v>206346000</v>
      </c>
      <c r="CA92" s="366">
        <f t="shared" si="31"/>
        <v>47025107</v>
      </c>
      <c r="CB92" s="366">
        <f t="shared" si="31"/>
        <v>54461831.850000001</v>
      </c>
      <c r="CC92" s="366">
        <f t="shared" si="31"/>
        <v>68003570.5</v>
      </c>
      <c r="CD92" s="366">
        <f t="shared" si="31"/>
        <v>112061229.85000001</v>
      </c>
      <c r="CE92" s="366">
        <f t="shared" si="31"/>
        <v>220570000</v>
      </c>
      <c r="CF92" s="366">
        <f t="shared" si="31"/>
        <v>14900000</v>
      </c>
      <c r="CG92" s="366">
        <f t="shared" si="31"/>
        <v>177364831.88</v>
      </c>
      <c r="CH92" s="366">
        <f t="shared" si="31"/>
        <v>44123874</v>
      </c>
      <c r="CI92" s="366">
        <f t="shared" si="31"/>
        <v>36544577.869999997</v>
      </c>
      <c r="CJ92" s="366">
        <f t="shared" si="31"/>
        <v>34693835.739999995</v>
      </c>
      <c r="CK92" s="366">
        <f t="shared" si="31"/>
        <v>46167753.18</v>
      </c>
      <c r="CL92" s="366">
        <f t="shared" si="31"/>
        <v>261361816.52000004</v>
      </c>
      <c r="CM92" s="366">
        <f t="shared" si="31"/>
        <v>43825252.649999999</v>
      </c>
      <c r="CN92" s="366">
        <f t="shared" si="31"/>
        <v>37559536.979999997</v>
      </c>
      <c r="CO92" s="94">
        <f>SUM(E92:CN92)</f>
        <v>15310457060.639999</v>
      </c>
      <c r="CQ92" s="127"/>
    </row>
    <row r="93" spans="1:95" s="37" customFormat="1">
      <c r="A93" s="280">
        <v>6</v>
      </c>
      <c r="B93" s="280" t="s">
        <v>315</v>
      </c>
      <c r="C93" s="607"/>
      <c r="D93" s="280" t="s">
        <v>674</v>
      </c>
      <c r="E93" s="456">
        <v>47000</v>
      </c>
      <c r="F93" s="456">
        <v>5405400</v>
      </c>
      <c r="G93" s="456">
        <v>3578900</v>
      </c>
      <c r="H93" s="456">
        <v>250000</v>
      </c>
      <c r="I93" s="456">
        <v>837000</v>
      </c>
      <c r="J93" s="456">
        <v>2266250</v>
      </c>
      <c r="K93" s="456">
        <v>10139614</v>
      </c>
      <c r="L93" s="458">
        <v>0</v>
      </c>
      <c r="M93" s="456">
        <v>4676770</v>
      </c>
      <c r="N93" s="456">
        <v>8516770</v>
      </c>
      <c r="O93" s="456">
        <v>5752700</v>
      </c>
      <c r="P93" s="458">
        <v>0</v>
      </c>
      <c r="Q93" s="456">
        <v>29786092</v>
      </c>
      <c r="R93" s="456">
        <v>1053849</v>
      </c>
      <c r="S93" s="456">
        <v>4279500</v>
      </c>
      <c r="T93" s="456">
        <v>3591950</v>
      </c>
      <c r="U93" s="456">
        <v>1297000</v>
      </c>
      <c r="V93" s="456">
        <v>4200800</v>
      </c>
      <c r="W93" s="456">
        <v>3700000</v>
      </c>
      <c r="X93" s="456">
        <v>360000</v>
      </c>
      <c r="Y93" s="456">
        <v>9000000</v>
      </c>
      <c r="Z93" s="456">
        <v>19681395</v>
      </c>
      <c r="AA93" s="456">
        <v>1597500</v>
      </c>
      <c r="AB93" s="458">
        <v>0</v>
      </c>
      <c r="AC93" s="458">
        <v>0</v>
      </c>
      <c r="AD93" s="456">
        <v>1370500</v>
      </c>
      <c r="AE93" s="456">
        <v>1700000</v>
      </c>
      <c r="AF93" s="456">
        <v>1293103</v>
      </c>
      <c r="AG93" s="456">
        <v>756000</v>
      </c>
      <c r="AH93" s="456">
        <v>1559155.93</v>
      </c>
      <c r="AI93" s="458">
        <v>0</v>
      </c>
      <c r="AJ93" s="456">
        <v>1275200</v>
      </c>
      <c r="AK93" s="456">
        <v>12761800</v>
      </c>
      <c r="AL93" s="456">
        <v>1090500</v>
      </c>
      <c r="AM93" s="456">
        <v>64531047.07</v>
      </c>
      <c r="AN93" s="456">
        <v>10418850</v>
      </c>
      <c r="AO93" s="456">
        <v>1294000</v>
      </c>
      <c r="AP93" s="456">
        <v>950000</v>
      </c>
      <c r="AQ93" s="458">
        <v>0</v>
      </c>
      <c r="AR93" s="458">
        <v>0</v>
      </c>
      <c r="AS93" s="456">
        <v>3521000</v>
      </c>
      <c r="AT93" s="456">
        <v>1990000</v>
      </c>
      <c r="AU93" s="456">
        <v>8384483</v>
      </c>
      <c r="AV93" s="456">
        <v>3500000</v>
      </c>
      <c r="AW93" s="456">
        <v>1823500</v>
      </c>
      <c r="AX93" s="456">
        <v>10635800</v>
      </c>
      <c r="AY93" s="458">
        <v>0</v>
      </c>
      <c r="AZ93" s="456">
        <v>1500000</v>
      </c>
      <c r="BA93" s="456">
        <v>667800</v>
      </c>
      <c r="BB93" s="456">
        <v>20600540</v>
      </c>
      <c r="BC93" s="456">
        <v>55601202</v>
      </c>
      <c r="BD93" s="456">
        <v>20522186</v>
      </c>
      <c r="BE93" s="456">
        <v>152861620</v>
      </c>
      <c r="BF93" s="456">
        <v>6068600</v>
      </c>
      <c r="BG93" s="458">
        <v>0</v>
      </c>
      <c r="BH93" s="456">
        <v>3000000</v>
      </c>
      <c r="BI93" s="456">
        <v>11923781</v>
      </c>
      <c r="BJ93" s="456">
        <v>11480900</v>
      </c>
      <c r="BK93" s="456">
        <v>1200000</v>
      </c>
      <c r="BL93" s="456">
        <v>7580800</v>
      </c>
      <c r="BM93" s="456">
        <v>5179200</v>
      </c>
      <c r="BN93" s="456">
        <v>33000000</v>
      </c>
      <c r="BO93" s="456">
        <v>3568000</v>
      </c>
      <c r="BP93" s="456">
        <v>980000</v>
      </c>
      <c r="BQ93" s="456">
        <v>2600000</v>
      </c>
      <c r="BR93" s="456">
        <v>6476585.4199999999</v>
      </c>
      <c r="BS93" s="458">
        <v>0</v>
      </c>
      <c r="BT93" s="456">
        <v>188730948</v>
      </c>
      <c r="BU93" s="456">
        <v>1170965</v>
      </c>
      <c r="BV93" s="458">
        <v>0</v>
      </c>
      <c r="BW93" s="456">
        <v>11642000</v>
      </c>
      <c r="BX93" s="456">
        <v>10123518</v>
      </c>
      <c r="BY93" s="456">
        <v>910000</v>
      </c>
      <c r="BZ93" s="456">
        <v>10394000</v>
      </c>
      <c r="CA93" s="458">
        <v>0</v>
      </c>
      <c r="CB93" s="456">
        <v>226000</v>
      </c>
      <c r="CC93" s="456">
        <v>6103100</v>
      </c>
      <c r="CD93" s="456">
        <v>1170500</v>
      </c>
      <c r="CE93" s="456">
        <v>2653900</v>
      </c>
      <c r="CF93" s="456">
        <v>1141500</v>
      </c>
      <c r="CG93" s="456">
        <v>5073500</v>
      </c>
      <c r="CH93" s="456">
        <v>400000</v>
      </c>
      <c r="CI93" s="458">
        <v>0</v>
      </c>
      <c r="CJ93" s="456">
        <v>550000</v>
      </c>
      <c r="CK93" s="456">
        <v>850000</v>
      </c>
      <c r="CL93" s="458">
        <v>0</v>
      </c>
      <c r="CM93" s="456">
        <v>1500000</v>
      </c>
      <c r="CN93" s="456">
        <v>595000</v>
      </c>
      <c r="CO93" s="94">
        <f>SUM(E93:CN93)</f>
        <v>836919574.41999996</v>
      </c>
      <c r="CQ93" s="93"/>
    </row>
    <row r="94" spans="1:95" s="8" customFormat="1">
      <c r="A94" s="286"/>
      <c r="B94" s="286"/>
      <c r="C94" s="601"/>
      <c r="D94" s="286" t="s">
        <v>675</v>
      </c>
      <c r="E94" s="459">
        <v>9800000</v>
      </c>
      <c r="F94" s="459">
        <v>3548423.34</v>
      </c>
      <c r="G94" s="459">
        <v>2140852.0699999998</v>
      </c>
      <c r="H94" s="459">
        <v>854000</v>
      </c>
      <c r="I94" s="459">
        <v>540000</v>
      </c>
      <c r="J94" s="459">
        <v>2000000</v>
      </c>
      <c r="K94" s="459">
        <v>6531000</v>
      </c>
      <c r="L94" s="459">
        <v>12970380.02</v>
      </c>
      <c r="M94" s="459">
        <v>2819954.1</v>
      </c>
      <c r="N94" s="459">
        <v>2799000</v>
      </c>
      <c r="O94" s="459">
        <v>4932346.87</v>
      </c>
      <c r="P94" s="459">
        <v>1847881.52</v>
      </c>
      <c r="Q94" s="459">
        <v>11759000</v>
      </c>
      <c r="R94" s="459">
        <v>2644000</v>
      </c>
      <c r="S94" s="459">
        <v>1184000</v>
      </c>
      <c r="T94" s="460">
        <v>0</v>
      </c>
      <c r="U94" s="459">
        <v>1965239.9</v>
      </c>
      <c r="V94" s="459">
        <v>2685890.48</v>
      </c>
      <c r="W94" s="459">
        <v>1095000</v>
      </c>
      <c r="X94" s="459">
        <v>915000</v>
      </c>
      <c r="Y94" s="459">
        <v>17118455.48</v>
      </c>
      <c r="Z94" s="459">
        <v>864000</v>
      </c>
      <c r="AA94" s="460">
        <v>0</v>
      </c>
      <c r="AB94" s="459">
        <v>2779214.25</v>
      </c>
      <c r="AC94" s="459">
        <v>1853920</v>
      </c>
      <c r="AD94" s="459">
        <v>727000</v>
      </c>
      <c r="AE94" s="459">
        <v>2199666.0299999998</v>
      </c>
      <c r="AF94" s="459">
        <v>10153300</v>
      </c>
      <c r="AG94" s="459">
        <v>3485775.88</v>
      </c>
      <c r="AH94" s="459">
        <v>1545000</v>
      </c>
      <c r="AI94" s="459">
        <v>2904806.53</v>
      </c>
      <c r="AJ94" s="459">
        <v>2927906</v>
      </c>
      <c r="AK94" s="459">
        <v>2848604.41</v>
      </c>
      <c r="AL94" s="459">
        <v>850000</v>
      </c>
      <c r="AM94" s="459">
        <v>22547205.579999998</v>
      </c>
      <c r="AN94" s="459">
        <v>4838400</v>
      </c>
      <c r="AO94" s="459">
        <v>3223000</v>
      </c>
      <c r="AP94" s="459">
        <v>5000023</v>
      </c>
      <c r="AQ94" s="459">
        <v>2410162.2999999998</v>
      </c>
      <c r="AR94" s="459">
        <v>4029000</v>
      </c>
      <c r="AS94" s="459">
        <v>238337.38</v>
      </c>
      <c r="AT94" s="459">
        <v>7071950</v>
      </c>
      <c r="AU94" s="459">
        <v>1358000</v>
      </c>
      <c r="AV94" s="459">
        <v>2650000</v>
      </c>
      <c r="AW94" s="459">
        <v>4290000</v>
      </c>
      <c r="AX94" s="459">
        <v>2192960</v>
      </c>
      <c r="AY94" s="459">
        <v>8687964</v>
      </c>
      <c r="AZ94" s="459">
        <v>3283700</v>
      </c>
      <c r="BA94" s="459">
        <v>5830205.2699999996</v>
      </c>
      <c r="BB94" s="459">
        <v>5021100.2</v>
      </c>
      <c r="BC94" s="459">
        <v>8281080.4299999997</v>
      </c>
      <c r="BD94" s="459">
        <v>4240700</v>
      </c>
      <c r="BE94" s="459">
        <v>14000000</v>
      </c>
      <c r="BF94" s="459">
        <v>6933263.7599999998</v>
      </c>
      <c r="BG94" s="459">
        <v>2027953.11</v>
      </c>
      <c r="BH94" s="459">
        <v>1911212.93</v>
      </c>
      <c r="BI94" s="459">
        <v>8400000</v>
      </c>
      <c r="BJ94" s="459">
        <v>50000</v>
      </c>
      <c r="BK94" s="459">
        <v>1481730.67</v>
      </c>
      <c r="BL94" s="459">
        <v>1806886.27</v>
      </c>
      <c r="BM94" s="459">
        <v>2557238.59</v>
      </c>
      <c r="BN94" s="459">
        <v>10000000</v>
      </c>
      <c r="BO94" s="459">
        <v>4438996.88</v>
      </c>
      <c r="BP94" s="459">
        <v>2461004</v>
      </c>
      <c r="BQ94" s="459">
        <v>4640000</v>
      </c>
      <c r="BR94" s="459">
        <v>4335000</v>
      </c>
      <c r="BS94" s="459">
        <v>3049400</v>
      </c>
      <c r="BT94" s="459">
        <v>39725546</v>
      </c>
      <c r="BU94" s="459">
        <v>2622900</v>
      </c>
      <c r="BV94" s="460">
        <v>0</v>
      </c>
      <c r="BW94" s="459">
        <v>7082241</v>
      </c>
      <c r="BX94" s="459">
        <v>102013.44</v>
      </c>
      <c r="BY94" s="459">
        <v>5473706</v>
      </c>
      <c r="BZ94" s="459">
        <v>7197104.0599999996</v>
      </c>
      <c r="CA94" s="459">
        <v>1073000</v>
      </c>
      <c r="CB94" s="459">
        <v>2621199.85</v>
      </c>
      <c r="CC94" s="460">
        <v>0</v>
      </c>
      <c r="CD94" s="460">
        <v>0</v>
      </c>
      <c r="CE94" s="459">
        <v>11812400</v>
      </c>
      <c r="CF94" s="460">
        <v>0</v>
      </c>
      <c r="CG94" s="460">
        <v>0</v>
      </c>
      <c r="CH94" s="459">
        <v>1050000</v>
      </c>
      <c r="CI94" s="459">
        <v>998600</v>
      </c>
      <c r="CJ94" s="459">
        <v>2864933</v>
      </c>
      <c r="CK94" s="460">
        <v>0</v>
      </c>
      <c r="CL94" s="459">
        <v>11701590</v>
      </c>
      <c r="CM94" s="459">
        <v>1125697</v>
      </c>
      <c r="CN94" s="459">
        <v>1493778.01</v>
      </c>
      <c r="CO94" s="94">
        <f t="shared" ref="CO94:CO107" si="32">SUM(E94:CN94)</f>
        <v>383520799.61000007</v>
      </c>
      <c r="CP94" s="92">
        <f>COUNTIF(E94:CN94,0)</f>
        <v>8</v>
      </c>
      <c r="CQ94" s="122"/>
    </row>
    <row r="95" spans="1:95" s="8" customFormat="1">
      <c r="A95" s="286"/>
      <c r="B95" s="286"/>
      <c r="C95" s="601"/>
      <c r="D95" s="286" t="s">
        <v>676</v>
      </c>
      <c r="E95" s="460">
        <v>0</v>
      </c>
      <c r="F95" s="460">
        <v>0</v>
      </c>
      <c r="G95" s="460">
        <v>0</v>
      </c>
      <c r="H95" s="460">
        <v>0</v>
      </c>
      <c r="I95" s="460">
        <v>0</v>
      </c>
      <c r="J95" s="460">
        <v>0</v>
      </c>
      <c r="K95" s="460">
        <v>0</v>
      </c>
      <c r="L95" s="460">
        <v>0</v>
      </c>
      <c r="M95" s="460">
        <v>0</v>
      </c>
      <c r="N95" s="459">
        <v>2630000</v>
      </c>
      <c r="O95" s="460">
        <v>0</v>
      </c>
      <c r="P95" s="460">
        <v>0</v>
      </c>
      <c r="Q95" s="460">
        <v>0</v>
      </c>
      <c r="R95" s="460">
        <v>0</v>
      </c>
      <c r="S95" s="459">
        <v>2500000</v>
      </c>
      <c r="T95" s="460">
        <v>0</v>
      </c>
      <c r="U95" s="460">
        <v>0</v>
      </c>
      <c r="V95" s="460">
        <v>0</v>
      </c>
      <c r="W95" s="460">
        <v>0</v>
      </c>
      <c r="X95" s="460">
        <v>0</v>
      </c>
      <c r="Y95" s="460">
        <v>0</v>
      </c>
      <c r="Z95" s="460">
        <v>0</v>
      </c>
      <c r="AA95" s="460">
        <v>0</v>
      </c>
      <c r="AB95" s="460">
        <v>0</v>
      </c>
      <c r="AC95" s="460">
        <v>0</v>
      </c>
      <c r="AD95" s="460">
        <v>0</v>
      </c>
      <c r="AE95" s="460">
        <v>0</v>
      </c>
      <c r="AF95" s="460">
        <v>0</v>
      </c>
      <c r="AG95" s="460">
        <v>1</v>
      </c>
      <c r="AH95" s="460">
        <v>0</v>
      </c>
      <c r="AI95" s="460">
        <v>0</v>
      </c>
      <c r="AJ95" s="460">
        <v>1</v>
      </c>
      <c r="AK95" s="460">
        <v>0</v>
      </c>
      <c r="AL95" s="460">
        <v>0</v>
      </c>
      <c r="AM95" s="459">
        <v>33247160</v>
      </c>
      <c r="AN95" s="460">
        <v>0</v>
      </c>
      <c r="AO95" s="460">
        <v>0</v>
      </c>
      <c r="AP95" s="460">
        <v>0</v>
      </c>
      <c r="AQ95" s="460">
        <v>0</v>
      </c>
      <c r="AR95" s="460">
        <v>0</v>
      </c>
      <c r="AS95" s="460">
        <v>0</v>
      </c>
      <c r="AT95" s="459">
        <v>9343500</v>
      </c>
      <c r="AU95" s="460">
        <v>0</v>
      </c>
      <c r="AV95" s="460">
        <v>0</v>
      </c>
      <c r="AW95" s="460">
        <v>0</v>
      </c>
      <c r="AX95" s="459">
        <v>13000000</v>
      </c>
      <c r="AY95" s="460">
        <v>0</v>
      </c>
      <c r="AZ95" s="459">
        <v>150000</v>
      </c>
      <c r="BA95" s="460">
        <v>0</v>
      </c>
      <c r="BB95" s="460">
        <v>0</v>
      </c>
      <c r="BC95" s="459">
        <v>50445900</v>
      </c>
      <c r="BD95" s="460">
        <v>0</v>
      </c>
      <c r="BE95" s="459">
        <v>27800000</v>
      </c>
      <c r="BF95" s="459">
        <v>71549400</v>
      </c>
      <c r="BG95" s="460">
        <v>0</v>
      </c>
      <c r="BH95" s="459">
        <v>910000</v>
      </c>
      <c r="BI95" s="459">
        <v>351368665.5</v>
      </c>
      <c r="BJ95" s="460">
        <v>1</v>
      </c>
      <c r="BK95" s="460">
        <v>1</v>
      </c>
      <c r="BL95" s="460">
        <v>1</v>
      </c>
      <c r="BM95" s="459">
        <v>5100000</v>
      </c>
      <c r="BN95" s="459">
        <v>45000000</v>
      </c>
      <c r="BO95" s="460">
        <v>0</v>
      </c>
      <c r="BP95" s="459">
        <v>4122800</v>
      </c>
      <c r="BQ95" s="460">
        <v>0</v>
      </c>
      <c r="BR95" s="460">
        <v>0</v>
      </c>
      <c r="BS95" s="460">
        <v>0</v>
      </c>
      <c r="BT95" s="459">
        <v>24150000</v>
      </c>
      <c r="BU95" s="460">
        <v>0</v>
      </c>
      <c r="BV95" s="459">
        <v>3189387.02</v>
      </c>
      <c r="BW95" s="459">
        <v>2828500</v>
      </c>
      <c r="BX95" s="460">
        <v>0</v>
      </c>
      <c r="BY95" s="460">
        <v>0</v>
      </c>
      <c r="BZ95" s="460">
        <v>0</v>
      </c>
      <c r="CA95" s="459">
        <v>460000</v>
      </c>
      <c r="CB95" s="460">
        <v>0</v>
      </c>
      <c r="CC95" s="460">
        <v>0</v>
      </c>
      <c r="CD95" s="459">
        <v>4251400</v>
      </c>
      <c r="CE95" s="460">
        <v>1</v>
      </c>
      <c r="CF95" s="460">
        <v>0</v>
      </c>
      <c r="CG95" s="460">
        <v>0</v>
      </c>
      <c r="CH95" s="459">
        <v>14495900</v>
      </c>
      <c r="CI95" s="460">
        <v>0</v>
      </c>
      <c r="CJ95" s="460">
        <v>0</v>
      </c>
      <c r="CK95" s="460">
        <v>0</v>
      </c>
      <c r="CL95" s="460">
        <v>0</v>
      </c>
      <c r="CM95" s="459">
        <v>2000000</v>
      </c>
      <c r="CN95" s="460">
        <v>0</v>
      </c>
      <c r="CO95" s="94">
        <f t="shared" si="32"/>
        <v>668542618.51999998</v>
      </c>
      <c r="CQ95" s="122"/>
    </row>
    <row r="96" spans="1:95" s="8" customFormat="1">
      <c r="A96" s="286"/>
      <c r="B96" s="286"/>
      <c r="C96" s="601"/>
      <c r="D96" s="286" t="s">
        <v>677</v>
      </c>
      <c r="E96" s="460">
        <v>0</v>
      </c>
      <c r="F96" s="460">
        <v>0</v>
      </c>
      <c r="G96" s="460">
        <v>0</v>
      </c>
      <c r="H96" s="460">
        <v>0</v>
      </c>
      <c r="I96" s="460">
        <v>0</v>
      </c>
      <c r="J96" s="460">
        <v>0</v>
      </c>
      <c r="K96" s="460">
        <v>0</v>
      </c>
      <c r="L96" s="460">
        <v>0</v>
      </c>
      <c r="M96" s="460">
        <v>0</v>
      </c>
      <c r="N96" s="459">
        <v>655000</v>
      </c>
      <c r="O96" s="460">
        <v>0</v>
      </c>
      <c r="P96" s="460">
        <v>0</v>
      </c>
      <c r="Q96" s="460">
        <v>0</v>
      </c>
      <c r="R96" s="459">
        <v>560967.42000000004</v>
      </c>
      <c r="S96" s="460">
        <v>0</v>
      </c>
      <c r="T96" s="460">
        <v>0</v>
      </c>
      <c r="U96" s="460">
        <v>0</v>
      </c>
      <c r="V96" s="459">
        <v>6000000</v>
      </c>
      <c r="W96" s="460">
        <v>0</v>
      </c>
      <c r="X96" s="459">
        <v>398950</v>
      </c>
      <c r="Y96" s="459">
        <v>5000000</v>
      </c>
      <c r="Z96" s="460">
        <v>0</v>
      </c>
      <c r="AA96" s="459">
        <v>5648000</v>
      </c>
      <c r="AB96" s="460">
        <v>0</v>
      </c>
      <c r="AC96" s="460">
        <v>0</v>
      </c>
      <c r="AD96" s="460">
        <v>0</v>
      </c>
      <c r="AE96" s="460">
        <v>0</v>
      </c>
      <c r="AF96" s="460">
        <v>0</v>
      </c>
      <c r="AG96" s="460">
        <v>1</v>
      </c>
      <c r="AH96" s="460">
        <v>0</v>
      </c>
      <c r="AI96" s="460">
        <v>0</v>
      </c>
      <c r="AJ96" s="460">
        <v>1</v>
      </c>
      <c r="AK96" s="460">
        <v>0</v>
      </c>
      <c r="AL96" s="460">
        <v>0</v>
      </c>
      <c r="AM96" s="460">
        <v>0</v>
      </c>
      <c r="AN96" s="460">
        <v>0</v>
      </c>
      <c r="AO96" s="459">
        <v>353000</v>
      </c>
      <c r="AP96" s="460">
        <v>0</v>
      </c>
      <c r="AQ96" s="460">
        <v>0</v>
      </c>
      <c r="AR96" s="460">
        <v>0</v>
      </c>
      <c r="AS96" s="460">
        <v>0</v>
      </c>
      <c r="AT96" s="460">
        <v>0</v>
      </c>
      <c r="AU96" s="460">
        <v>0</v>
      </c>
      <c r="AV96" s="460">
        <v>0</v>
      </c>
      <c r="AW96" s="460">
        <v>0</v>
      </c>
      <c r="AX96" s="459">
        <v>350000</v>
      </c>
      <c r="AY96" s="460">
        <v>0</v>
      </c>
      <c r="AZ96" s="460">
        <v>0</v>
      </c>
      <c r="BA96" s="460">
        <v>0</v>
      </c>
      <c r="BB96" s="460">
        <v>0</v>
      </c>
      <c r="BC96" s="460">
        <v>0</v>
      </c>
      <c r="BD96" s="459">
        <v>50000</v>
      </c>
      <c r="BE96" s="460">
        <v>0</v>
      </c>
      <c r="BF96" s="460">
        <v>1</v>
      </c>
      <c r="BG96" s="460">
        <v>0</v>
      </c>
      <c r="BH96" s="459">
        <v>565000</v>
      </c>
      <c r="BI96" s="460">
        <v>1</v>
      </c>
      <c r="BJ96" s="460">
        <v>1</v>
      </c>
      <c r="BK96" s="460">
        <v>1</v>
      </c>
      <c r="BL96" s="459">
        <v>750000</v>
      </c>
      <c r="BM96" s="460">
        <v>1</v>
      </c>
      <c r="BN96" s="459">
        <v>7000000</v>
      </c>
      <c r="BO96" s="460">
        <v>0</v>
      </c>
      <c r="BP96" s="460">
        <v>0</v>
      </c>
      <c r="BQ96" s="460">
        <v>0</v>
      </c>
      <c r="BR96" s="460">
        <v>0</v>
      </c>
      <c r="BS96" s="460">
        <v>0</v>
      </c>
      <c r="BT96" s="460">
        <v>0</v>
      </c>
      <c r="BU96" s="460">
        <v>0</v>
      </c>
      <c r="BV96" s="460">
        <v>0</v>
      </c>
      <c r="BW96" s="459">
        <v>1358000</v>
      </c>
      <c r="BX96" s="460">
        <v>0</v>
      </c>
      <c r="BY96" s="460">
        <v>0</v>
      </c>
      <c r="BZ96" s="460">
        <v>0</v>
      </c>
      <c r="CA96" s="460">
        <v>0</v>
      </c>
      <c r="CB96" s="460">
        <v>0</v>
      </c>
      <c r="CC96" s="459">
        <v>1915720</v>
      </c>
      <c r="CD96" s="460">
        <v>0</v>
      </c>
      <c r="CE96" s="460">
        <v>1</v>
      </c>
      <c r="CF96" s="460">
        <v>0</v>
      </c>
      <c r="CG96" s="460">
        <v>0</v>
      </c>
      <c r="CH96" s="460">
        <v>0</v>
      </c>
      <c r="CI96" s="460">
        <v>0</v>
      </c>
      <c r="CJ96" s="460">
        <v>0</v>
      </c>
      <c r="CK96" s="460">
        <v>0</v>
      </c>
      <c r="CL96" s="460">
        <v>0</v>
      </c>
      <c r="CM96" s="460">
        <v>0</v>
      </c>
      <c r="CN96" s="460">
        <v>0</v>
      </c>
      <c r="CO96" s="94">
        <f t="shared" si="32"/>
        <v>30604645.420000002</v>
      </c>
      <c r="CQ96" s="122"/>
    </row>
    <row r="97" spans="1:95" s="8" customFormat="1">
      <c r="A97" s="286"/>
      <c r="B97" s="286"/>
      <c r="C97" s="601"/>
      <c r="D97" s="286" t="s">
        <v>678</v>
      </c>
      <c r="E97" s="460">
        <v>0</v>
      </c>
      <c r="F97" s="460">
        <v>0</v>
      </c>
      <c r="G97" s="460">
        <v>0</v>
      </c>
      <c r="H97" s="460">
        <v>0</v>
      </c>
      <c r="I97" s="460">
        <v>0</v>
      </c>
      <c r="J97" s="460">
        <v>0</v>
      </c>
      <c r="K97" s="460">
        <v>0</v>
      </c>
      <c r="L97" s="460">
        <v>0</v>
      </c>
      <c r="M97" s="460">
        <v>0</v>
      </c>
      <c r="N97" s="459">
        <v>876120</v>
      </c>
      <c r="O97" s="460">
        <v>0</v>
      </c>
      <c r="P97" s="460">
        <v>0</v>
      </c>
      <c r="Q97" s="459">
        <v>4100000</v>
      </c>
      <c r="R97" s="459">
        <v>232032.58</v>
      </c>
      <c r="S97" s="460">
        <v>0</v>
      </c>
      <c r="T97" s="459">
        <v>162000</v>
      </c>
      <c r="U97" s="460">
        <v>0</v>
      </c>
      <c r="V97" s="460">
        <v>0</v>
      </c>
      <c r="W97" s="460">
        <v>0</v>
      </c>
      <c r="X97" s="460">
        <v>0</v>
      </c>
      <c r="Y97" s="460">
        <v>0</v>
      </c>
      <c r="Z97" s="460">
        <v>0</v>
      </c>
      <c r="AA97" s="460">
        <v>0</v>
      </c>
      <c r="AB97" s="460">
        <v>0</v>
      </c>
      <c r="AC97" s="460">
        <v>0</v>
      </c>
      <c r="AD97" s="460">
        <v>0</v>
      </c>
      <c r="AE97" s="460">
        <v>0</v>
      </c>
      <c r="AF97" s="460">
        <v>0</v>
      </c>
      <c r="AG97" s="460">
        <v>1</v>
      </c>
      <c r="AH97" s="460">
        <v>0</v>
      </c>
      <c r="AI97" s="460">
        <v>0</v>
      </c>
      <c r="AJ97" s="460">
        <v>1</v>
      </c>
      <c r="AK97" s="460">
        <v>0</v>
      </c>
      <c r="AL97" s="460">
        <v>0</v>
      </c>
      <c r="AM97" s="460">
        <v>0</v>
      </c>
      <c r="AN97" s="460">
        <v>0</v>
      </c>
      <c r="AO97" s="460">
        <v>0</v>
      </c>
      <c r="AP97" s="460">
        <v>0</v>
      </c>
      <c r="AQ97" s="460">
        <v>0</v>
      </c>
      <c r="AR97" s="460">
        <v>0</v>
      </c>
      <c r="AS97" s="460">
        <v>0</v>
      </c>
      <c r="AT97" s="460">
        <v>0</v>
      </c>
      <c r="AU97" s="460">
        <v>0</v>
      </c>
      <c r="AV97" s="460">
        <v>0</v>
      </c>
      <c r="AW97" s="460">
        <v>0</v>
      </c>
      <c r="AX97" s="460">
        <v>0</v>
      </c>
      <c r="AY97" s="460">
        <v>0</v>
      </c>
      <c r="AZ97" s="460">
        <v>0</v>
      </c>
      <c r="BA97" s="460">
        <v>0</v>
      </c>
      <c r="BB97" s="460">
        <v>0</v>
      </c>
      <c r="BC97" s="460">
        <v>0</v>
      </c>
      <c r="BD97" s="460">
        <v>0</v>
      </c>
      <c r="BE97" s="460">
        <v>0</v>
      </c>
      <c r="BF97" s="460">
        <v>1</v>
      </c>
      <c r="BG97" s="460">
        <v>0</v>
      </c>
      <c r="BH97" s="460">
        <v>1</v>
      </c>
      <c r="BI97" s="460">
        <v>1</v>
      </c>
      <c r="BJ97" s="460">
        <v>1</v>
      </c>
      <c r="BK97" s="460">
        <v>1</v>
      </c>
      <c r="BL97" s="460">
        <v>1</v>
      </c>
      <c r="BM97" s="460">
        <v>1</v>
      </c>
      <c r="BN97" s="460">
        <v>0</v>
      </c>
      <c r="BO97" s="460">
        <v>0</v>
      </c>
      <c r="BP97" s="460">
        <v>0</v>
      </c>
      <c r="BQ97" s="460">
        <v>0</v>
      </c>
      <c r="BR97" s="459">
        <v>1100000</v>
      </c>
      <c r="BS97" s="460">
        <v>0</v>
      </c>
      <c r="BT97" s="460">
        <v>0</v>
      </c>
      <c r="BU97" s="460">
        <v>0</v>
      </c>
      <c r="BV97" s="460">
        <v>0</v>
      </c>
      <c r="BW97" s="460">
        <v>0</v>
      </c>
      <c r="BX97" s="460">
        <v>0</v>
      </c>
      <c r="BY97" s="460">
        <v>0</v>
      </c>
      <c r="BZ97" s="460">
        <v>0</v>
      </c>
      <c r="CA97" s="460">
        <v>0</v>
      </c>
      <c r="CB97" s="460">
        <v>0</v>
      </c>
      <c r="CC97" s="460">
        <v>0</v>
      </c>
      <c r="CD97" s="460">
        <v>0</v>
      </c>
      <c r="CE97" s="460">
        <v>1</v>
      </c>
      <c r="CF97" s="460">
        <v>0</v>
      </c>
      <c r="CG97" s="460">
        <v>0</v>
      </c>
      <c r="CH97" s="460">
        <v>0</v>
      </c>
      <c r="CI97" s="460">
        <v>0</v>
      </c>
      <c r="CJ97" s="460">
        <v>0</v>
      </c>
      <c r="CK97" s="460">
        <v>0</v>
      </c>
      <c r="CL97" s="460">
        <v>0</v>
      </c>
      <c r="CM97" s="460">
        <v>0</v>
      </c>
      <c r="CN97" s="460">
        <v>0</v>
      </c>
      <c r="CO97" s="94">
        <f t="shared" si="32"/>
        <v>6470162.5800000001</v>
      </c>
      <c r="CP97" s="216">
        <f>SUM(CO93:CO97)</f>
        <v>1926057800.55</v>
      </c>
      <c r="CQ97" s="122"/>
    </row>
    <row r="98" spans="1:95" s="8" customFormat="1">
      <c r="A98" s="286">
        <v>7</v>
      </c>
      <c r="B98" s="286" t="s">
        <v>316</v>
      </c>
      <c r="C98" s="601"/>
      <c r="D98" s="303" t="s">
        <v>546</v>
      </c>
      <c r="E98" s="459">
        <v>10101160</v>
      </c>
      <c r="F98" s="459">
        <v>2280000</v>
      </c>
      <c r="G98" s="459">
        <v>5425000</v>
      </c>
      <c r="H98" s="459">
        <v>2370000</v>
      </c>
      <c r="I98" s="459">
        <v>1380000</v>
      </c>
      <c r="J98" s="459">
        <v>2580000</v>
      </c>
      <c r="K98" s="459">
        <v>6120000</v>
      </c>
      <c r="L98" s="459">
        <v>5280000</v>
      </c>
      <c r="M98" s="459">
        <v>2838000</v>
      </c>
      <c r="N98" s="459">
        <v>3540000</v>
      </c>
      <c r="O98" s="460">
        <v>0</v>
      </c>
      <c r="P98" s="459">
        <v>1056000</v>
      </c>
      <c r="Q98" s="459">
        <v>5544000</v>
      </c>
      <c r="R98" s="459">
        <v>2904000</v>
      </c>
      <c r="S98" s="459">
        <v>3300000</v>
      </c>
      <c r="T98" s="459">
        <v>4965600</v>
      </c>
      <c r="U98" s="459">
        <v>3451200</v>
      </c>
      <c r="V98" s="459">
        <v>1350000</v>
      </c>
      <c r="W98" s="459">
        <v>1620000</v>
      </c>
      <c r="X98" s="459">
        <v>960000</v>
      </c>
      <c r="Y98" s="459">
        <v>11492364</v>
      </c>
      <c r="Z98" s="459">
        <v>1560660</v>
      </c>
      <c r="AA98" s="459">
        <v>10610153</v>
      </c>
      <c r="AB98" s="459">
        <v>9025738.8000000007</v>
      </c>
      <c r="AC98" s="459">
        <v>1876700</v>
      </c>
      <c r="AD98" s="459">
        <v>2325190</v>
      </c>
      <c r="AE98" s="460">
        <v>0</v>
      </c>
      <c r="AF98" s="459">
        <v>14484040</v>
      </c>
      <c r="AG98" s="459">
        <v>2966800</v>
      </c>
      <c r="AH98" s="459">
        <v>2068700</v>
      </c>
      <c r="AI98" s="459">
        <v>1655760</v>
      </c>
      <c r="AJ98" s="459">
        <v>5204220</v>
      </c>
      <c r="AK98" s="459">
        <v>3327520</v>
      </c>
      <c r="AL98" s="459">
        <v>2047698</v>
      </c>
      <c r="AM98" s="460">
        <v>0</v>
      </c>
      <c r="AN98" s="460">
        <v>0</v>
      </c>
      <c r="AO98" s="460">
        <v>0</v>
      </c>
      <c r="AP98" s="459">
        <v>1518554.25</v>
      </c>
      <c r="AQ98" s="459">
        <v>1815000</v>
      </c>
      <c r="AR98" s="460">
        <v>0</v>
      </c>
      <c r="AS98" s="460">
        <v>0</v>
      </c>
      <c r="AT98" s="459">
        <v>8092252</v>
      </c>
      <c r="AU98" s="460">
        <v>0</v>
      </c>
      <c r="AV98" s="460">
        <v>0</v>
      </c>
      <c r="AW98" s="460">
        <v>0</v>
      </c>
      <c r="AX98" s="460">
        <v>0</v>
      </c>
      <c r="AY98" s="460">
        <v>0</v>
      </c>
      <c r="AZ98" s="460">
        <v>0</v>
      </c>
      <c r="BA98" s="460">
        <v>0</v>
      </c>
      <c r="BB98" s="460">
        <v>0</v>
      </c>
      <c r="BC98" s="459">
        <v>6570998</v>
      </c>
      <c r="BD98" s="460">
        <v>0</v>
      </c>
      <c r="BE98" s="459">
        <v>9422000</v>
      </c>
      <c r="BF98" s="459">
        <v>6526206.8600000003</v>
      </c>
      <c r="BG98" s="459">
        <v>2136000</v>
      </c>
      <c r="BH98" s="459">
        <v>1812000</v>
      </c>
      <c r="BI98" s="459">
        <v>3737088</v>
      </c>
      <c r="BJ98" s="459">
        <v>1592724</v>
      </c>
      <c r="BK98" s="459">
        <v>1830000</v>
      </c>
      <c r="BL98" s="459">
        <v>2569428</v>
      </c>
      <c r="BM98" s="459">
        <v>2421468</v>
      </c>
      <c r="BN98" s="460">
        <v>0</v>
      </c>
      <c r="BO98" s="460">
        <v>0</v>
      </c>
      <c r="BP98" s="460">
        <v>0</v>
      </c>
      <c r="BQ98" s="460">
        <v>0</v>
      </c>
      <c r="BR98" s="460">
        <v>0</v>
      </c>
      <c r="BS98" s="460">
        <v>0</v>
      </c>
      <c r="BT98" s="459">
        <v>612000</v>
      </c>
      <c r="BU98" s="459">
        <v>3967135.83</v>
      </c>
      <c r="BV98" s="459">
        <v>7565586.7800000003</v>
      </c>
      <c r="BW98" s="459">
        <v>7829400</v>
      </c>
      <c r="BX98" s="459">
        <v>388800</v>
      </c>
      <c r="BY98" s="459">
        <v>2403660</v>
      </c>
      <c r="BZ98" s="459">
        <v>4440240</v>
      </c>
      <c r="CA98" s="459">
        <v>2146000</v>
      </c>
      <c r="CB98" s="459">
        <v>2542800</v>
      </c>
      <c r="CC98" s="459">
        <v>5228040</v>
      </c>
      <c r="CD98" s="459">
        <v>6649080</v>
      </c>
      <c r="CE98" s="459">
        <v>9482076</v>
      </c>
      <c r="CF98" s="459">
        <v>6338966</v>
      </c>
      <c r="CG98" s="459">
        <v>4960032</v>
      </c>
      <c r="CH98" s="459">
        <v>1773360</v>
      </c>
      <c r="CI98" s="459">
        <v>1384560</v>
      </c>
      <c r="CJ98" s="459">
        <v>3400560</v>
      </c>
      <c r="CK98" s="459">
        <v>1197900</v>
      </c>
      <c r="CL98" s="459">
        <v>6284815.2000000002</v>
      </c>
      <c r="CM98" s="459">
        <v>1738920</v>
      </c>
      <c r="CN98" s="459">
        <v>2639880</v>
      </c>
      <c r="CO98" s="94">
        <f t="shared" si="32"/>
        <v>268728034.72000003</v>
      </c>
      <c r="CQ98" s="122"/>
    </row>
    <row r="99" spans="1:95" s="8" customFormat="1">
      <c r="A99" s="286"/>
      <c r="B99" s="286"/>
      <c r="C99" s="601"/>
      <c r="D99" s="303" t="s">
        <v>479</v>
      </c>
      <c r="E99" s="459">
        <v>5882400</v>
      </c>
      <c r="F99" s="459">
        <v>1279000</v>
      </c>
      <c r="G99" s="459">
        <v>4715200</v>
      </c>
      <c r="H99" s="460">
        <v>0</v>
      </c>
      <c r="I99" s="460">
        <v>0</v>
      </c>
      <c r="J99" s="459">
        <v>2200000</v>
      </c>
      <c r="K99" s="459">
        <v>2300000</v>
      </c>
      <c r="L99" s="460">
        <v>0</v>
      </c>
      <c r="M99" s="459">
        <v>775440</v>
      </c>
      <c r="N99" s="459">
        <v>2623640</v>
      </c>
      <c r="O99" s="460">
        <v>0</v>
      </c>
      <c r="P99" s="459">
        <v>129420</v>
      </c>
      <c r="Q99" s="459">
        <v>5721840</v>
      </c>
      <c r="R99" s="459">
        <v>5307809.96</v>
      </c>
      <c r="S99" s="459">
        <v>10768626.949999999</v>
      </c>
      <c r="T99" s="459">
        <v>1402890</v>
      </c>
      <c r="U99" s="459">
        <v>10692248.960000001</v>
      </c>
      <c r="V99" s="459">
        <v>3525600</v>
      </c>
      <c r="W99" s="459">
        <v>216046</v>
      </c>
      <c r="X99" s="459">
        <v>2079000</v>
      </c>
      <c r="Y99" s="459">
        <v>14000000</v>
      </c>
      <c r="Z99" s="460">
        <v>0</v>
      </c>
      <c r="AA99" s="459">
        <v>25080</v>
      </c>
      <c r="AB99" s="459">
        <v>1306036.03</v>
      </c>
      <c r="AC99" s="459">
        <v>2453000</v>
      </c>
      <c r="AD99" s="459">
        <v>120000</v>
      </c>
      <c r="AE99" s="460">
        <v>0</v>
      </c>
      <c r="AF99" s="459">
        <v>1578860</v>
      </c>
      <c r="AG99" s="460">
        <v>1</v>
      </c>
      <c r="AH99" s="459">
        <v>2115290</v>
      </c>
      <c r="AI99" s="459">
        <v>2710500</v>
      </c>
      <c r="AJ99" s="459">
        <v>5799766.9000000004</v>
      </c>
      <c r="AK99" s="459">
        <v>1500000</v>
      </c>
      <c r="AL99" s="459">
        <v>100000</v>
      </c>
      <c r="AM99" s="460">
        <v>0</v>
      </c>
      <c r="AN99" s="460">
        <v>0</v>
      </c>
      <c r="AO99" s="460">
        <v>0</v>
      </c>
      <c r="AP99" s="460">
        <v>0</v>
      </c>
      <c r="AQ99" s="459">
        <v>3824391</v>
      </c>
      <c r="AR99" s="460">
        <v>0</v>
      </c>
      <c r="AS99" s="460">
        <v>0</v>
      </c>
      <c r="AT99" s="459">
        <v>2750400</v>
      </c>
      <c r="AU99" s="460">
        <v>0</v>
      </c>
      <c r="AV99" s="460">
        <v>0</v>
      </c>
      <c r="AW99" s="460">
        <v>0</v>
      </c>
      <c r="AX99" s="460">
        <v>0</v>
      </c>
      <c r="AY99" s="460">
        <v>0</v>
      </c>
      <c r="AZ99" s="460">
        <v>0</v>
      </c>
      <c r="BA99" s="460">
        <v>0</v>
      </c>
      <c r="BB99" s="460">
        <v>0</v>
      </c>
      <c r="BC99" s="459">
        <v>1224371.77</v>
      </c>
      <c r="BD99" s="460">
        <v>0</v>
      </c>
      <c r="BE99" s="459">
        <v>5300000</v>
      </c>
      <c r="BF99" s="459">
        <v>6348421.7300000004</v>
      </c>
      <c r="BG99" s="460">
        <v>0</v>
      </c>
      <c r="BH99" s="459">
        <v>3699745.8</v>
      </c>
      <c r="BI99" s="460">
        <v>1</v>
      </c>
      <c r="BJ99" s="460">
        <v>1</v>
      </c>
      <c r="BK99" s="459">
        <v>1500000</v>
      </c>
      <c r="BL99" s="459">
        <v>360000</v>
      </c>
      <c r="BM99" s="459">
        <v>6034532</v>
      </c>
      <c r="BN99" s="460">
        <v>0</v>
      </c>
      <c r="BO99" s="460">
        <v>0</v>
      </c>
      <c r="BP99" s="460">
        <v>0</v>
      </c>
      <c r="BQ99" s="460">
        <v>0</v>
      </c>
      <c r="BR99" s="460">
        <v>0</v>
      </c>
      <c r="BS99" s="460">
        <v>0</v>
      </c>
      <c r="BT99" s="459">
        <v>554659.49</v>
      </c>
      <c r="BU99" s="459">
        <v>7492882.7699999996</v>
      </c>
      <c r="BV99" s="460">
        <v>0</v>
      </c>
      <c r="BW99" s="459">
        <v>3949055.67</v>
      </c>
      <c r="BX99" s="459">
        <v>255455</v>
      </c>
      <c r="BY99" s="459">
        <v>2321893.33</v>
      </c>
      <c r="BZ99" s="459">
        <v>2944560</v>
      </c>
      <c r="CA99" s="459">
        <v>1300685</v>
      </c>
      <c r="CB99" s="460">
        <v>1</v>
      </c>
      <c r="CC99" s="459">
        <v>4799634.08</v>
      </c>
      <c r="CD99" s="460">
        <v>0</v>
      </c>
      <c r="CE99" s="459">
        <v>1513460</v>
      </c>
      <c r="CF99" s="459">
        <v>1327325</v>
      </c>
      <c r="CG99" s="459">
        <v>4101720</v>
      </c>
      <c r="CH99" s="459">
        <v>1227235.58</v>
      </c>
      <c r="CI99" s="459">
        <v>422448</v>
      </c>
      <c r="CJ99" s="459">
        <v>1332500</v>
      </c>
      <c r="CK99" s="459">
        <v>1068620</v>
      </c>
      <c r="CL99" s="459">
        <v>595656</v>
      </c>
      <c r="CM99" s="459">
        <v>2393790.96</v>
      </c>
      <c r="CN99" s="459">
        <v>383840</v>
      </c>
      <c r="CO99" s="94">
        <f t="shared" si="32"/>
        <v>160354981.98000005</v>
      </c>
      <c r="CQ99" s="122"/>
    </row>
    <row r="100" spans="1:95" s="8" customFormat="1">
      <c r="A100" s="286"/>
      <c r="B100" s="286"/>
      <c r="C100" s="635" t="s">
        <v>783</v>
      </c>
      <c r="D100" s="303" t="s">
        <v>480</v>
      </c>
      <c r="E100" s="459">
        <v>3700000</v>
      </c>
      <c r="F100" s="459">
        <v>1744055.48</v>
      </c>
      <c r="G100" s="459">
        <v>1455000</v>
      </c>
      <c r="H100" s="459">
        <v>883744.59</v>
      </c>
      <c r="I100" s="459">
        <v>1300000</v>
      </c>
      <c r="J100" s="459">
        <v>965000</v>
      </c>
      <c r="K100" s="459">
        <v>2230000</v>
      </c>
      <c r="L100" s="459">
        <v>2489500</v>
      </c>
      <c r="M100" s="459">
        <v>1306520</v>
      </c>
      <c r="N100" s="459">
        <v>1386658.11</v>
      </c>
      <c r="O100" s="459">
        <v>5058562.13</v>
      </c>
      <c r="P100" s="459">
        <v>1054074.1200000001</v>
      </c>
      <c r="Q100" s="459">
        <v>5100308.21</v>
      </c>
      <c r="R100" s="459">
        <v>2228962.4</v>
      </c>
      <c r="S100" s="459">
        <v>1100000</v>
      </c>
      <c r="T100" s="459">
        <v>1743759.05</v>
      </c>
      <c r="U100" s="459">
        <v>969482.8</v>
      </c>
      <c r="V100" s="459">
        <v>650148</v>
      </c>
      <c r="W100" s="459">
        <v>1234039.6399999999</v>
      </c>
      <c r="X100" s="459">
        <v>150000</v>
      </c>
      <c r="Y100" s="459">
        <v>5652082.4400000004</v>
      </c>
      <c r="Z100" s="459">
        <v>513500</v>
      </c>
      <c r="AA100" s="459">
        <v>3843468.98</v>
      </c>
      <c r="AB100" s="459">
        <v>2326324.2599999998</v>
      </c>
      <c r="AC100" s="459">
        <v>736788.44</v>
      </c>
      <c r="AD100" s="459">
        <v>848819.19999999995</v>
      </c>
      <c r="AE100" s="459">
        <v>800000</v>
      </c>
      <c r="AF100" s="459">
        <v>2408563.46</v>
      </c>
      <c r="AG100" s="459">
        <v>815717.45</v>
      </c>
      <c r="AH100" s="459">
        <v>1412813.37</v>
      </c>
      <c r="AI100" s="459">
        <v>1130810</v>
      </c>
      <c r="AJ100" s="459">
        <v>3468343.8</v>
      </c>
      <c r="AK100" s="459">
        <v>816827.69</v>
      </c>
      <c r="AL100" s="459">
        <v>588079.31999999995</v>
      </c>
      <c r="AM100" s="460">
        <v>0</v>
      </c>
      <c r="AN100" s="460">
        <v>0</v>
      </c>
      <c r="AO100" s="460">
        <v>0</v>
      </c>
      <c r="AP100" s="459">
        <v>225000</v>
      </c>
      <c r="AQ100" s="459">
        <v>2070484.83</v>
      </c>
      <c r="AR100" s="460">
        <v>0</v>
      </c>
      <c r="AS100" s="460">
        <v>0</v>
      </c>
      <c r="AT100" s="459">
        <v>2525858.0099999998</v>
      </c>
      <c r="AU100" s="460">
        <v>0</v>
      </c>
      <c r="AV100" s="460">
        <v>0</v>
      </c>
      <c r="AW100" s="460">
        <v>0</v>
      </c>
      <c r="AX100" s="460">
        <v>0</v>
      </c>
      <c r="AY100" s="460">
        <v>0</v>
      </c>
      <c r="AZ100" s="460">
        <v>0</v>
      </c>
      <c r="BA100" s="460">
        <v>0</v>
      </c>
      <c r="BB100" s="460">
        <v>0</v>
      </c>
      <c r="BC100" s="459">
        <v>2072697.59</v>
      </c>
      <c r="BD100" s="460">
        <v>0</v>
      </c>
      <c r="BE100" s="459">
        <v>2000000</v>
      </c>
      <c r="BF100" s="459">
        <v>2235438.42</v>
      </c>
      <c r="BG100" s="459">
        <v>612119.77</v>
      </c>
      <c r="BH100" s="459">
        <v>725142.81</v>
      </c>
      <c r="BI100" s="459">
        <v>2400000</v>
      </c>
      <c r="BJ100" s="459">
        <v>300000</v>
      </c>
      <c r="BK100" s="459">
        <v>250000</v>
      </c>
      <c r="BL100" s="459">
        <v>1665825.51</v>
      </c>
      <c r="BM100" s="459">
        <v>990000</v>
      </c>
      <c r="BN100" s="459">
        <v>4000000</v>
      </c>
      <c r="BO100" s="459">
        <v>4133882.37</v>
      </c>
      <c r="BP100" s="459">
        <v>2255000</v>
      </c>
      <c r="BQ100" s="460">
        <v>0</v>
      </c>
      <c r="BR100" s="459">
        <v>2453512.9500000002</v>
      </c>
      <c r="BS100" s="459">
        <v>672980</v>
      </c>
      <c r="BT100" s="459">
        <v>576240</v>
      </c>
      <c r="BU100" s="459">
        <v>3057351.29</v>
      </c>
      <c r="BV100" s="459">
        <v>2130952.66</v>
      </c>
      <c r="BW100" s="459">
        <v>8419988.6300000008</v>
      </c>
      <c r="BX100" s="460">
        <v>0</v>
      </c>
      <c r="BY100" s="459">
        <v>505063.05</v>
      </c>
      <c r="BZ100" s="459">
        <v>3222063.12</v>
      </c>
      <c r="CA100" s="459">
        <v>1063860</v>
      </c>
      <c r="CB100" s="459">
        <v>1791151.61</v>
      </c>
      <c r="CC100" s="459">
        <v>2555171.9700000002</v>
      </c>
      <c r="CD100" s="459">
        <v>2670584</v>
      </c>
      <c r="CE100" s="459">
        <v>4693948.07</v>
      </c>
      <c r="CF100" s="459">
        <v>1992180</v>
      </c>
      <c r="CG100" s="459">
        <v>4604820</v>
      </c>
      <c r="CH100" s="459">
        <v>968040</v>
      </c>
      <c r="CI100" s="459">
        <v>591130.24</v>
      </c>
      <c r="CJ100" s="459">
        <v>1230000</v>
      </c>
      <c r="CK100" s="459">
        <v>342000</v>
      </c>
      <c r="CL100" s="459">
        <v>3929820</v>
      </c>
      <c r="CM100" s="459">
        <v>125934.72</v>
      </c>
      <c r="CN100" s="459">
        <v>753434.11</v>
      </c>
      <c r="CO100" s="94">
        <f t="shared" si="32"/>
        <v>138923628.66999999</v>
      </c>
      <c r="CQ100" s="122"/>
    </row>
    <row r="101" spans="1:95" s="8" customFormat="1">
      <c r="A101" s="286"/>
      <c r="B101" s="286"/>
      <c r="C101" s="635" t="s">
        <v>784</v>
      </c>
      <c r="D101" s="303" t="s">
        <v>486</v>
      </c>
      <c r="E101" s="459">
        <v>39900</v>
      </c>
      <c r="F101" s="460">
        <v>0</v>
      </c>
      <c r="G101" s="460">
        <v>0</v>
      </c>
      <c r="H101" s="460">
        <v>0</v>
      </c>
      <c r="I101" s="460">
        <v>0</v>
      </c>
      <c r="J101" s="459">
        <v>300000</v>
      </c>
      <c r="K101" s="459">
        <v>19000</v>
      </c>
      <c r="L101" s="459">
        <v>246000</v>
      </c>
      <c r="M101" s="459">
        <v>20000</v>
      </c>
      <c r="N101" s="460">
        <v>0</v>
      </c>
      <c r="O101" s="459">
        <v>108524.4</v>
      </c>
      <c r="P101" s="459">
        <v>35968</v>
      </c>
      <c r="Q101" s="459">
        <v>1260</v>
      </c>
      <c r="R101" s="459">
        <v>64475</v>
      </c>
      <c r="S101" s="460">
        <v>0</v>
      </c>
      <c r="T101" s="459">
        <v>1485769.44</v>
      </c>
      <c r="U101" s="459">
        <v>1275</v>
      </c>
      <c r="V101" s="459">
        <v>1700</v>
      </c>
      <c r="W101" s="460">
        <v>0</v>
      </c>
      <c r="X101" s="459">
        <v>6000</v>
      </c>
      <c r="Y101" s="459">
        <v>300000</v>
      </c>
      <c r="Z101" s="459">
        <v>33500</v>
      </c>
      <c r="AA101" s="460">
        <v>0</v>
      </c>
      <c r="AB101" s="459">
        <v>35145</v>
      </c>
      <c r="AC101" s="460">
        <v>0</v>
      </c>
      <c r="AD101" s="460">
        <v>900</v>
      </c>
      <c r="AE101" s="460">
        <v>0</v>
      </c>
      <c r="AF101" s="459">
        <v>19041</v>
      </c>
      <c r="AG101" s="460">
        <v>1</v>
      </c>
      <c r="AH101" s="459">
        <v>17651</v>
      </c>
      <c r="AI101" s="459">
        <v>3400</v>
      </c>
      <c r="AJ101" s="460">
        <v>1</v>
      </c>
      <c r="AK101" s="460">
        <v>0</v>
      </c>
      <c r="AL101" s="459">
        <v>8762</v>
      </c>
      <c r="AM101" s="460">
        <v>0</v>
      </c>
      <c r="AN101" s="460">
        <v>0</v>
      </c>
      <c r="AO101" s="460">
        <v>0</v>
      </c>
      <c r="AP101" s="460">
        <v>0</v>
      </c>
      <c r="AQ101" s="459">
        <v>137893</v>
      </c>
      <c r="AR101" s="460">
        <v>0</v>
      </c>
      <c r="AS101" s="460">
        <v>0</v>
      </c>
      <c r="AT101" s="459">
        <v>120787.6</v>
      </c>
      <c r="AU101" s="460">
        <v>0</v>
      </c>
      <c r="AV101" s="460">
        <v>0</v>
      </c>
      <c r="AW101" s="460">
        <v>0</v>
      </c>
      <c r="AX101" s="460">
        <v>0</v>
      </c>
      <c r="AY101" s="460">
        <v>0</v>
      </c>
      <c r="AZ101" s="460">
        <v>0</v>
      </c>
      <c r="BA101" s="460">
        <v>0</v>
      </c>
      <c r="BB101" s="460">
        <v>0</v>
      </c>
      <c r="BC101" s="459">
        <v>22968</v>
      </c>
      <c r="BD101" s="460">
        <v>0</v>
      </c>
      <c r="BE101" s="459">
        <v>400000</v>
      </c>
      <c r="BF101" s="460">
        <v>1</v>
      </c>
      <c r="BG101" s="459">
        <v>26658.05</v>
      </c>
      <c r="BH101" s="459">
        <v>12818.35</v>
      </c>
      <c r="BI101" s="460">
        <v>1</v>
      </c>
      <c r="BJ101" s="459">
        <v>30000</v>
      </c>
      <c r="BK101" s="460">
        <v>1</v>
      </c>
      <c r="BL101" s="459">
        <v>75558</v>
      </c>
      <c r="BM101" s="459">
        <v>1800</v>
      </c>
      <c r="BN101" s="460">
        <v>0</v>
      </c>
      <c r="BO101" s="459">
        <v>69745.570000000007</v>
      </c>
      <c r="BP101" s="459">
        <v>56000</v>
      </c>
      <c r="BQ101" s="460">
        <v>0</v>
      </c>
      <c r="BR101" s="460">
        <v>0</v>
      </c>
      <c r="BS101" s="459">
        <v>24363</v>
      </c>
      <c r="BT101" s="460">
        <v>0</v>
      </c>
      <c r="BU101" s="459">
        <v>40140</v>
      </c>
      <c r="BV101" s="459">
        <v>87750</v>
      </c>
      <c r="BW101" s="460">
        <v>717.6</v>
      </c>
      <c r="BX101" s="460">
        <v>0</v>
      </c>
      <c r="BY101" s="459">
        <v>11248</v>
      </c>
      <c r="BZ101" s="460">
        <v>0</v>
      </c>
      <c r="CA101" s="460">
        <v>0</v>
      </c>
      <c r="CB101" s="459">
        <v>421638.18</v>
      </c>
      <c r="CC101" s="460">
        <v>66</v>
      </c>
      <c r="CD101" s="460">
        <v>0</v>
      </c>
      <c r="CE101" s="459">
        <v>166041.37</v>
      </c>
      <c r="CF101" s="459">
        <v>45000</v>
      </c>
      <c r="CG101" s="460">
        <v>0</v>
      </c>
      <c r="CH101" s="460">
        <v>0</v>
      </c>
      <c r="CI101" s="460">
        <v>0</v>
      </c>
      <c r="CJ101" s="459">
        <v>17310</v>
      </c>
      <c r="CK101" s="459">
        <v>13000</v>
      </c>
      <c r="CL101" s="459">
        <v>957047.18</v>
      </c>
      <c r="CM101" s="459">
        <v>28170</v>
      </c>
      <c r="CN101" s="459">
        <v>32958</v>
      </c>
      <c r="CO101" s="94">
        <f t="shared" si="32"/>
        <v>5547953.7399999993</v>
      </c>
      <c r="CQ101" s="122"/>
    </row>
    <row r="102" spans="1:95" s="8" customFormat="1" ht="18.75" customHeight="1">
      <c r="A102" s="286"/>
      <c r="B102" s="286"/>
      <c r="C102" s="635" t="s">
        <v>785</v>
      </c>
      <c r="D102" s="303" t="s">
        <v>547</v>
      </c>
      <c r="E102" s="459">
        <v>3000000</v>
      </c>
      <c r="F102" s="459">
        <v>941113.03</v>
      </c>
      <c r="G102" s="459">
        <v>310000</v>
      </c>
      <c r="H102" s="459">
        <v>336100.3</v>
      </c>
      <c r="I102" s="459">
        <v>248023.9</v>
      </c>
      <c r="J102" s="460">
        <v>1</v>
      </c>
      <c r="K102" s="459">
        <v>855000</v>
      </c>
      <c r="L102" s="459">
        <v>934500</v>
      </c>
      <c r="M102" s="459">
        <v>213100</v>
      </c>
      <c r="N102" s="459">
        <v>132877.29</v>
      </c>
      <c r="O102" s="459">
        <v>2446558.7599999998</v>
      </c>
      <c r="P102" s="459">
        <v>213491.9</v>
      </c>
      <c r="Q102" s="459">
        <v>838840.96</v>
      </c>
      <c r="R102" s="459">
        <v>456782.87</v>
      </c>
      <c r="S102" s="460">
        <v>0</v>
      </c>
      <c r="T102" s="459">
        <v>681775.03</v>
      </c>
      <c r="U102" s="459">
        <v>168504.1</v>
      </c>
      <c r="V102" s="459">
        <v>246372.6</v>
      </c>
      <c r="W102" s="459">
        <v>217012.42</v>
      </c>
      <c r="X102" s="459">
        <v>60000</v>
      </c>
      <c r="Y102" s="459">
        <v>1339586.3400000001</v>
      </c>
      <c r="Z102" s="459">
        <v>97129.49</v>
      </c>
      <c r="AA102" s="459">
        <v>751572.84</v>
      </c>
      <c r="AB102" s="459">
        <v>968264.42</v>
      </c>
      <c r="AC102" s="459">
        <v>147184.64000000001</v>
      </c>
      <c r="AD102" s="459">
        <v>881374.97</v>
      </c>
      <c r="AE102" s="459">
        <v>200000</v>
      </c>
      <c r="AF102" s="459">
        <v>107886.97</v>
      </c>
      <c r="AG102" s="459">
        <v>294862.31</v>
      </c>
      <c r="AH102" s="459">
        <v>262254.68</v>
      </c>
      <c r="AI102" s="459">
        <v>382800</v>
      </c>
      <c r="AJ102" s="459">
        <v>916780.87</v>
      </c>
      <c r="AK102" s="459">
        <v>355840.78</v>
      </c>
      <c r="AL102" s="459">
        <v>94071.03</v>
      </c>
      <c r="AM102" s="460">
        <v>0</v>
      </c>
      <c r="AN102" s="460">
        <v>0</v>
      </c>
      <c r="AO102" s="460">
        <v>0</v>
      </c>
      <c r="AP102" s="459">
        <v>52000</v>
      </c>
      <c r="AQ102" s="459">
        <v>230967.14</v>
      </c>
      <c r="AR102" s="460">
        <v>0</v>
      </c>
      <c r="AS102" s="460">
        <v>0</v>
      </c>
      <c r="AT102" s="459">
        <v>352354.55</v>
      </c>
      <c r="AU102" s="460">
        <v>0</v>
      </c>
      <c r="AV102" s="460">
        <v>0</v>
      </c>
      <c r="AW102" s="460">
        <v>0</v>
      </c>
      <c r="AX102" s="460">
        <v>0</v>
      </c>
      <c r="AY102" s="460">
        <v>0</v>
      </c>
      <c r="AZ102" s="460">
        <v>0</v>
      </c>
      <c r="BA102" s="460">
        <v>0</v>
      </c>
      <c r="BB102" s="460">
        <v>0</v>
      </c>
      <c r="BC102" s="459">
        <v>186264.27</v>
      </c>
      <c r="BD102" s="460">
        <v>0</v>
      </c>
      <c r="BE102" s="459">
        <v>200000</v>
      </c>
      <c r="BF102" s="460">
        <v>1</v>
      </c>
      <c r="BG102" s="459">
        <v>199785.21</v>
      </c>
      <c r="BH102" s="459">
        <v>162671.49</v>
      </c>
      <c r="BI102" s="459">
        <v>756618</v>
      </c>
      <c r="BJ102" s="459">
        <v>250000</v>
      </c>
      <c r="BK102" s="459">
        <v>100000</v>
      </c>
      <c r="BL102" s="459">
        <v>1693217.77</v>
      </c>
      <c r="BM102" s="459">
        <v>385000</v>
      </c>
      <c r="BN102" s="459">
        <v>1100000</v>
      </c>
      <c r="BO102" s="459">
        <v>619653.5</v>
      </c>
      <c r="BP102" s="459">
        <v>623471.62</v>
      </c>
      <c r="BQ102" s="460">
        <v>0</v>
      </c>
      <c r="BR102" s="459">
        <v>613127.62</v>
      </c>
      <c r="BS102" s="459">
        <v>427802</v>
      </c>
      <c r="BT102" s="459">
        <v>192080</v>
      </c>
      <c r="BU102" s="459">
        <v>696103.3</v>
      </c>
      <c r="BV102" s="459">
        <v>505827.47</v>
      </c>
      <c r="BW102" s="459">
        <v>1374995.9</v>
      </c>
      <c r="BX102" s="460">
        <v>0</v>
      </c>
      <c r="BY102" s="459">
        <v>290885.71999999997</v>
      </c>
      <c r="BZ102" s="459">
        <v>1072458.8899999999</v>
      </c>
      <c r="CA102" s="459">
        <v>355220</v>
      </c>
      <c r="CB102" s="459">
        <v>466191.09</v>
      </c>
      <c r="CC102" s="459">
        <v>368897.05</v>
      </c>
      <c r="CD102" s="459">
        <v>865395</v>
      </c>
      <c r="CE102" s="459">
        <v>937836.11</v>
      </c>
      <c r="CF102" s="459">
        <v>833860</v>
      </c>
      <c r="CG102" s="460">
        <v>0</v>
      </c>
      <c r="CH102" s="459">
        <v>322680</v>
      </c>
      <c r="CI102" s="459">
        <v>66527.75</v>
      </c>
      <c r="CJ102" s="459">
        <v>410000</v>
      </c>
      <c r="CK102" s="459">
        <v>214000</v>
      </c>
      <c r="CL102" s="459">
        <v>1309940</v>
      </c>
      <c r="CM102" s="459">
        <v>229299.3</v>
      </c>
      <c r="CN102" s="459">
        <v>294174.55</v>
      </c>
      <c r="CO102" s="94">
        <f t="shared" si="32"/>
        <v>37858969.799999997</v>
      </c>
      <c r="CQ102" s="122"/>
    </row>
    <row r="103" spans="1:95" s="8" customFormat="1" ht="18.75" customHeight="1">
      <c r="A103" s="304"/>
      <c r="B103" s="304"/>
      <c r="C103" s="635" t="s">
        <v>786</v>
      </c>
      <c r="D103" s="303" t="s">
        <v>548</v>
      </c>
      <c r="E103" s="459">
        <v>150000</v>
      </c>
      <c r="F103" s="459">
        <v>225000</v>
      </c>
      <c r="G103" s="459">
        <v>215700</v>
      </c>
      <c r="H103" s="460">
        <v>0</v>
      </c>
      <c r="I103" s="460">
        <v>0</v>
      </c>
      <c r="J103" s="459">
        <v>50000</v>
      </c>
      <c r="K103" s="459">
        <v>190000</v>
      </c>
      <c r="L103" s="459">
        <v>101884.6</v>
      </c>
      <c r="M103" s="459">
        <v>103700</v>
      </c>
      <c r="N103" s="459">
        <v>203238</v>
      </c>
      <c r="O103" s="460">
        <v>0</v>
      </c>
      <c r="P103" s="460">
        <v>0</v>
      </c>
      <c r="Q103" s="459">
        <v>115770.39</v>
      </c>
      <c r="R103" s="459">
        <v>103138.4</v>
      </c>
      <c r="S103" s="460">
        <v>0</v>
      </c>
      <c r="T103" s="459">
        <v>178210.2</v>
      </c>
      <c r="U103" s="459">
        <v>58433</v>
      </c>
      <c r="V103" s="459">
        <v>9779.4</v>
      </c>
      <c r="W103" s="459">
        <v>5000</v>
      </c>
      <c r="X103" s="459">
        <v>27000</v>
      </c>
      <c r="Y103" s="460">
        <v>0</v>
      </c>
      <c r="Z103" s="459">
        <v>9500</v>
      </c>
      <c r="AA103" s="459">
        <v>37463.5</v>
      </c>
      <c r="AB103" s="459">
        <v>126867.2</v>
      </c>
      <c r="AC103" s="460">
        <v>0</v>
      </c>
      <c r="AD103" s="459">
        <v>17897</v>
      </c>
      <c r="AE103" s="459">
        <v>100000</v>
      </c>
      <c r="AF103" s="460">
        <v>0</v>
      </c>
      <c r="AG103" s="459">
        <v>27074</v>
      </c>
      <c r="AH103" s="459">
        <v>136824</v>
      </c>
      <c r="AI103" s="459">
        <v>122900</v>
      </c>
      <c r="AJ103" s="459">
        <v>11665.75</v>
      </c>
      <c r="AK103" s="460">
        <v>0</v>
      </c>
      <c r="AL103" s="459">
        <v>55646.42</v>
      </c>
      <c r="AM103" s="460">
        <v>0</v>
      </c>
      <c r="AN103" s="460">
        <v>0</v>
      </c>
      <c r="AO103" s="460">
        <v>0</v>
      </c>
      <c r="AP103" s="459">
        <v>25000</v>
      </c>
      <c r="AQ103" s="459">
        <v>91938.6</v>
      </c>
      <c r="AR103" s="460">
        <v>0</v>
      </c>
      <c r="AS103" s="460">
        <v>0</v>
      </c>
      <c r="AT103" s="459">
        <v>168949.56</v>
      </c>
      <c r="AU103" s="460">
        <v>0</v>
      </c>
      <c r="AV103" s="460">
        <v>0</v>
      </c>
      <c r="AW103" s="460">
        <v>0</v>
      </c>
      <c r="AX103" s="460">
        <v>0</v>
      </c>
      <c r="AY103" s="460">
        <v>0</v>
      </c>
      <c r="AZ103" s="460">
        <v>0</v>
      </c>
      <c r="BA103" s="460">
        <v>0</v>
      </c>
      <c r="BB103" s="460">
        <v>0</v>
      </c>
      <c r="BC103" s="459">
        <v>68291.16</v>
      </c>
      <c r="BD103" s="460">
        <v>0</v>
      </c>
      <c r="BE103" s="459">
        <v>200000</v>
      </c>
      <c r="BF103" s="460">
        <v>1</v>
      </c>
      <c r="BG103" s="459">
        <v>52402.75</v>
      </c>
      <c r="BH103" s="459">
        <v>37630.910000000003</v>
      </c>
      <c r="BI103" s="460">
        <v>1</v>
      </c>
      <c r="BJ103" s="459">
        <v>30000</v>
      </c>
      <c r="BK103" s="459">
        <v>100000</v>
      </c>
      <c r="BL103" s="459">
        <v>295153</v>
      </c>
      <c r="BM103" s="459">
        <v>109000</v>
      </c>
      <c r="BN103" s="459">
        <v>200000</v>
      </c>
      <c r="BO103" s="459">
        <v>121820.14</v>
      </c>
      <c r="BP103" s="459">
        <v>178508.14</v>
      </c>
      <c r="BQ103" s="460">
        <v>0</v>
      </c>
      <c r="BR103" s="459">
        <v>107300</v>
      </c>
      <c r="BS103" s="459">
        <v>139500</v>
      </c>
      <c r="BT103" s="460">
        <v>0</v>
      </c>
      <c r="BU103" s="459">
        <v>89452.25</v>
      </c>
      <c r="BV103" s="460">
        <v>0</v>
      </c>
      <c r="BW103" s="459">
        <v>6398</v>
      </c>
      <c r="BX103" s="460">
        <v>0</v>
      </c>
      <c r="BY103" s="459">
        <v>54987</v>
      </c>
      <c r="BZ103" s="459">
        <v>11528</v>
      </c>
      <c r="CA103" s="459">
        <v>11022</v>
      </c>
      <c r="CB103" s="459">
        <v>32992</v>
      </c>
      <c r="CC103" s="459">
        <v>144875.94</v>
      </c>
      <c r="CD103" s="459">
        <v>250758</v>
      </c>
      <c r="CE103" s="459">
        <v>111457</v>
      </c>
      <c r="CF103" s="459">
        <v>180000</v>
      </c>
      <c r="CG103" s="459">
        <v>1534940</v>
      </c>
      <c r="CH103" s="460">
        <v>0</v>
      </c>
      <c r="CI103" s="460">
        <v>0</v>
      </c>
      <c r="CJ103" s="459">
        <v>18000</v>
      </c>
      <c r="CK103" s="459">
        <v>80000</v>
      </c>
      <c r="CL103" s="459">
        <v>198330</v>
      </c>
      <c r="CM103" s="460">
        <v>0</v>
      </c>
      <c r="CN103" s="459">
        <v>42723.9</v>
      </c>
      <c r="CO103" s="94">
        <f t="shared" si="32"/>
        <v>7075652.2100000009</v>
      </c>
      <c r="CQ103" s="122"/>
    </row>
    <row r="104" spans="1:95" s="8" customFormat="1" ht="18.75" customHeight="1">
      <c r="A104" s="304"/>
      <c r="B104" s="304"/>
      <c r="C104" s="635" t="s">
        <v>787</v>
      </c>
      <c r="D104" s="303" t="s">
        <v>488</v>
      </c>
      <c r="E104" s="460">
        <v>0</v>
      </c>
      <c r="F104" s="460">
        <v>0</v>
      </c>
      <c r="G104" s="460">
        <v>0</v>
      </c>
      <c r="H104" s="460">
        <v>0</v>
      </c>
      <c r="I104" s="460">
        <v>0</v>
      </c>
      <c r="J104" s="460">
        <v>1</v>
      </c>
      <c r="K104" s="460">
        <v>0</v>
      </c>
      <c r="L104" s="460">
        <v>0</v>
      </c>
      <c r="M104" s="460">
        <v>0</v>
      </c>
      <c r="N104" s="460">
        <v>0</v>
      </c>
      <c r="O104" s="460">
        <v>0</v>
      </c>
      <c r="P104" s="460">
        <v>0</v>
      </c>
      <c r="Q104" s="460">
        <v>0</v>
      </c>
      <c r="R104" s="460">
        <v>0</v>
      </c>
      <c r="S104" s="460">
        <v>0</v>
      </c>
      <c r="T104" s="460">
        <v>0</v>
      </c>
      <c r="U104" s="460">
        <v>0</v>
      </c>
      <c r="V104" s="460">
        <v>0</v>
      </c>
      <c r="W104" s="460">
        <v>0</v>
      </c>
      <c r="X104" s="460">
        <v>0</v>
      </c>
      <c r="Y104" s="460">
        <v>0</v>
      </c>
      <c r="Z104" s="460">
        <v>0</v>
      </c>
      <c r="AA104" s="460">
        <v>0</v>
      </c>
      <c r="AB104" s="460">
        <v>0</v>
      </c>
      <c r="AC104" s="460">
        <v>0</v>
      </c>
      <c r="AD104" s="460">
        <v>0</v>
      </c>
      <c r="AE104" s="460">
        <v>0</v>
      </c>
      <c r="AF104" s="460">
        <v>0</v>
      </c>
      <c r="AG104" s="460">
        <v>1</v>
      </c>
      <c r="AH104" s="460">
        <v>0</v>
      </c>
      <c r="AI104" s="460">
        <v>1</v>
      </c>
      <c r="AJ104" s="460">
        <v>1</v>
      </c>
      <c r="AK104" s="460">
        <v>0</v>
      </c>
      <c r="AL104" s="460">
        <v>0</v>
      </c>
      <c r="AM104" s="460">
        <v>0</v>
      </c>
      <c r="AN104" s="460">
        <v>0</v>
      </c>
      <c r="AO104" s="460">
        <v>0</v>
      </c>
      <c r="AP104" s="460">
        <v>0</v>
      </c>
      <c r="AQ104" s="460">
        <v>0</v>
      </c>
      <c r="AR104" s="460">
        <v>0</v>
      </c>
      <c r="AS104" s="460">
        <v>0</v>
      </c>
      <c r="AT104" s="460">
        <v>0</v>
      </c>
      <c r="AU104" s="460">
        <v>0</v>
      </c>
      <c r="AV104" s="460">
        <v>0</v>
      </c>
      <c r="AW104" s="460">
        <v>0</v>
      </c>
      <c r="AX104" s="460">
        <v>0</v>
      </c>
      <c r="AY104" s="460">
        <v>0</v>
      </c>
      <c r="AZ104" s="460">
        <v>0</v>
      </c>
      <c r="BA104" s="460">
        <v>0</v>
      </c>
      <c r="BB104" s="460">
        <v>0</v>
      </c>
      <c r="BC104" s="460">
        <v>0</v>
      </c>
      <c r="BD104" s="460">
        <v>0</v>
      </c>
      <c r="BE104" s="460">
        <v>0</v>
      </c>
      <c r="BF104" s="460">
        <v>1</v>
      </c>
      <c r="BG104" s="460">
        <v>0</v>
      </c>
      <c r="BH104" s="460">
        <v>1</v>
      </c>
      <c r="BI104" s="460">
        <v>1</v>
      </c>
      <c r="BJ104" s="460">
        <v>1</v>
      </c>
      <c r="BK104" s="460">
        <v>1</v>
      </c>
      <c r="BL104" s="459">
        <v>106144</v>
      </c>
      <c r="BM104" s="460">
        <v>1</v>
      </c>
      <c r="BN104" s="460">
        <v>0</v>
      </c>
      <c r="BO104" s="460">
        <v>0</v>
      </c>
      <c r="BP104" s="460">
        <v>0</v>
      </c>
      <c r="BQ104" s="460">
        <v>0</v>
      </c>
      <c r="BR104" s="460">
        <v>0</v>
      </c>
      <c r="BS104" s="460">
        <v>0</v>
      </c>
      <c r="BT104" s="460">
        <v>0</v>
      </c>
      <c r="BU104" s="460">
        <v>0</v>
      </c>
      <c r="BV104" s="460">
        <v>0</v>
      </c>
      <c r="BW104" s="460">
        <v>0</v>
      </c>
      <c r="BX104" s="460">
        <v>0</v>
      </c>
      <c r="BY104" s="460">
        <v>0</v>
      </c>
      <c r="BZ104" s="460">
        <v>0</v>
      </c>
      <c r="CA104" s="460">
        <v>0</v>
      </c>
      <c r="CB104" s="460">
        <v>1</v>
      </c>
      <c r="CC104" s="460">
        <v>0</v>
      </c>
      <c r="CD104" s="460">
        <v>0</v>
      </c>
      <c r="CE104" s="460">
        <v>1</v>
      </c>
      <c r="CF104" s="459">
        <v>18000</v>
      </c>
      <c r="CG104" s="460">
        <v>0</v>
      </c>
      <c r="CH104" s="460">
        <v>0</v>
      </c>
      <c r="CI104" s="460">
        <v>0</v>
      </c>
      <c r="CJ104" s="460">
        <v>0</v>
      </c>
      <c r="CK104" s="460">
        <v>0</v>
      </c>
      <c r="CL104" s="460">
        <v>0</v>
      </c>
      <c r="CM104" s="460">
        <v>0</v>
      </c>
      <c r="CN104" s="460">
        <v>0</v>
      </c>
      <c r="CO104" s="94">
        <f t="shared" si="32"/>
        <v>124156</v>
      </c>
      <c r="CQ104" s="122"/>
    </row>
    <row r="105" spans="1:95" s="8" customFormat="1" ht="18.75" customHeight="1">
      <c r="A105" s="304"/>
      <c r="B105" s="304"/>
      <c r="C105" s="635" t="s">
        <v>788</v>
      </c>
      <c r="D105" s="303" t="s">
        <v>512</v>
      </c>
      <c r="E105" s="459">
        <v>222736.7</v>
      </c>
      <c r="F105" s="459">
        <v>110000</v>
      </c>
      <c r="G105" s="459">
        <v>15000</v>
      </c>
      <c r="H105" s="460">
        <v>0</v>
      </c>
      <c r="I105" s="460">
        <v>0</v>
      </c>
      <c r="J105" s="460">
        <v>1</v>
      </c>
      <c r="K105" s="459">
        <v>38000</v>
      </c>
      <c r="L105" s="459">
        <v>30604.560000000001</v>
      </c>
      <c r="M105" s="459">
        <v>55500</v>
      </c>
      <c r="N105" s="459">
        <v>150000</v>
      </c>
      <c r="O105" s="459">
        <v>806018.8</v>
      </c>
      <c r="P105" s="460">
        <v>0</v>
      </c>
      <c r="Q105" s="459">
        <v>55233.8</v>
      </c>
      <c r="R105" s="459">
        <v>135098.78</v>
      </c>
      <c r="S105" s="460">
        <v>0</v>
      </c>
      <c r="T105" s="460">
        <v>0</v>
      </c>
      <c r="U105" s="459">
        <v>6367.98</v>
      </c>
      <c r="V105" s="460">
        <v>0</v>
      </c>
      <c r="W105" s="459">
        <v>5000</v>
      </c>
      <c r="X105" s="459">
        <v>18000</v>
      </c>
      <c r="Y105" s="460">
        <v>0</v>
      </c>
      <c r="Z105" s="459">
        <v>5000</v>
      </c>
      <c r="AA105" s="459">
        <v>49896.9</v>
      </c>
      <c r="AB105" s="459">
        <v>148433.03</v>
      </c>
      <c r="AC105" s="460">
        <v>0</v>
      </c>
      <c r="AD105" s="459">
        <v>60000</v>
      </c>
      <c r="AE105" s="460">
        <v>0</v>
      </c>
      <c r="AF105" s="459">
        <v>183488.19</v>
      </c>
      <c r="AG105" s="459">
        <v>9976</v>
      </c>
      <c r="AH105" s="459">
        <v>65096.36</v>
      </c>
      <c r="AI105" s="459">
        <v>63752.27</v>
      </c>
      <c r="AJ105" s="459">
        <v>33738.050000000003</v>
      </c>
      <c r="AK105" s="459">
        <v>42280.31</v>
      </c>
      <c r="AL105" s="459">
        <v>12984.3</v>
      </c>
      <c r="AM105" s="460">
        <v>0</v>
      </c>
      <c r="AN105" s="460">
        <v>0</v>
      </c>
      <c r="AO105" s="460">
        <v>0</v>
      </c>
      <c r="AP105" s="460">
        <v>0</v>
      </c>
      <c r="AQ105" s="459">
        <v>20955</v>
      </c>
      <c r="AR105" s="460">
        <v>0</v>
      </c>
      <c r="AS105" s="460">
        <v>0</v>
      </c>
      <c r="AT105" s="459">
        <v>81590.820000000007</v>
      </c>
      <c r="AU105" s="460">
        <v>0</v>
      </c>
      <c r="AV105" s="460">
        <v>0</v>
      </c>
      <c r="AW105" s="460">
        <v>0</v>
      </c>
      <c r="AX105" s="460">
        <v>0</v>
      </c>
      <c r="AY105" s="460">
        <v>0</v>
      </c>
      <c r="AZ105" s="460">
        <v>0</v>
      </c>
      <c r="BA105" s="460">
        <v>0</v>
      </c>
      <c r="BB105" s="460">
        <v>0</v>
      </c>
      <c r="BC105" s="459">
        <v>51685.14</v>
      </c>
      <c r="BD105" s="460">
        <v>0</v>
      </c>
      <c r="BE105" s="459">
        <v>30000</v>
      </c>
      <c r="BF105" s="460">
        <v>1</v>
      </c>
      <c r="BG105" s="460">
        <v>890</v>
      </c>
      <c r="BH105" s="460">
        <v>1</v>
      </c>
      <c r="BI105" s="459">
        <v>103000</v>
      </c>
      <c r="BJ105" s="459">
        <v>20000</v>
      </c>
      <c r="BK105" s="459">
        <v>50000</v>
      </c>
      <c r="BL105" s="459">
        <v>66500</v>
      </c>
      <c r="BM105" s="459">
        <v>43000</v>
      </c>
      <c r="BN105" s="460">
        <v>0</v>
      </c>
      <c r="BO105" s="459">
        <v>8473.2999999999993</v>
      </c>
      <c r="BP105" s="459">
        <v>60000</v>
      </c>
      <c r="BQ105" s="460">
        <v>0</v>
      </c>
      <c r="BR105" s="460">
        <v>0</v>
      </c>
      <c r="BS105" s="460">
        <v>0</v>
      </c>
      <c r="BT105" s="460">
        <v>0</v>
      </c>
      <c r="BU105" s="459">
        <v>112632.96000000001</v>
      </c>
      <c r="BV105" s="460">
        <v>0</v>
      </c>
      <c r="BW105" s="460">
        <v>644</v>
      </c>
      <c r="BX105" s="460">
        <v>0</v>
      </c>
      <c r="BY105" s="459">
        <v>7281</v>
      </c>
      <c r="BZ105" s="459">
        <v>71500.77</v>
      </c>
      <c r="CA105" s="459">
        <v>15785</v>
      </c>
      <c r="CB105" s="459">
        <v>56909</v>
      </c>
      <c r="CC105" s="460">
        <v>0</v>
      </c>
      <c r="CD105" s="460">
        <v>0</v>
      </c>
      <c r="CE105" s="459">
        <v>80884.17</v>
      </c>
      <c r="CF105" s="459">
        <v>45000</v>
      </c>
      <c r="CG105" s="460">
        <v>0</v>
      </c>
      <c r="CH105" s="460">
        <v>0</v>
      </c>
      <c r="CI105" s="460">
        <v>0</v>
      </c>
      <c r="CJ105" s="459">
        <v>8000</v>
      </c>
      <c r="CK105" s="459">
        <v>7000</v>
      </c>
      <c r="CL105" s="459">
        <v>160000</v>
      </c>
      <c r="CM105" s="460">
        <v>0</v>
      </c>
      <c r="CN105" s="459">
        <v>71500</v>
      </c>
      <c r="CO105" s="94">
        <f t="shared" si="32"/>
        <v>3495440.1899999995</v>
      </c>
      <c r="CQ105" s="122"/>
    </row>
    <row r="106" spans="1:95" s="8" customFormat="1" ht="18.75" customHeight="1">
      <c r="A106" s="304"/>
      <c r="B106" s="304"/>
      <c r="C106" s="635" t="s">
        <v>775</v>
      </c>
      <c r="D106" s="303" t="s">
        <v>353</v>
      </c>
      <c r="E106" s="459">
        <v>100000</v>
      </c>
      <c r="F106" s="459">
        <v>84132</v>
      </c>
      <c r="G106" s="460">
        <v>0</v>
      </c>
      <c r="H106" s="460">
        <v>0</v>
      </c>
      <c r="I106" s="459">
        <v>21380</v>
      </c>
      <c r="J106" s="459">
        <v>50000</v>
      </c>
      <c r="K106" s="460">
        <v>0</v>
      </c>
      <c r="L106" s="459">
        <v>66319</v>
      </c>
      <c r="M106" s="459">
        <v>12800</v>
      </c>
      <c r="N106" s="459">
        <v>26830.67</v>
      </c>
      <c r="O106" s="460">
        <v>0</v>
      </c>
      <c r="P106" s="459">
        <v>7192</v>
      </c>
      <c r="Q106" s="459">
        <v>56783</v>
      </c>
      <c r="R106" s="460">
        <v>0</v>
      </c>
      <c r="S106" s="460">
        <v>0</v>
      </c>
      <c r="T106" s="459">
        <v>1485769.44</v>
      </c>
      <c r="U106" s="459">
        <v>70983</v>
      </c>
      <c r="V106" s="460">
        <v>0</v>
      </c>
      <c r="W106" s="459">
        <v>5000</v>
      </c>
      <c r="X106" s="460">
        <v>0</v>
      </c>
      <c r="Y106" s="459">
        <v>400000</v>
      </c>
      <c r="Z106" s="459">
        <v>4520</v>
      </c>
      <c r="AA106" s="459">
        <v>99497.4</v>
      </c>
      <c r="AB106" s="459">
        <v>28540</v>
      </c>
      <c r="AC106" s="460">
        <v>0</v>
      </c>
      <c r="AD106" s="460">
        <v>0</v>
      </c>
      <c r="AE106" s="460">
        <v>0</v>
      </c>
      <c r="AF106" s="459">
        <v>8500</v>
      </c>
      <c r="AG106" s="459">
        <v>28820</v>
      </c>
      <c r="AH106" s="459">
        <v>13060</v>
      </c>
      <c r="AI106" s="459">
        <v>78000</v>
      </c>
      <c r="AJ106" s="460">
        <v>1</v>
      </c>
      <c r="AK106" s="459">
        <v>53580</v>
      </c>
      <c r="AL106" s="459">
        <v>32537.5</v>
      </c>
      <c r="AM106" s="460">
        <v>0</v>
      </c>
      <c r="AN106" s="460">
        <v>0</v>
      </c>
      <c r="AO106" s="460">
        <v>0</v>
      </c>
      <c r="AP106" s="460">
        <v>0</v>
      </c>
      <c r="AQ106" s="459">
        <v>220563</v>
      </c>
      <c r="AR106" s="460">
        <v>0</v>
      </c>
      <c r="AS106" s="460">
        <v>0</v>
      </c>
      <c r="AT106" s="459">
        <v>53485</v>
      </c>
      <c r="AU106" s="460">
        <v>0</v>
      </c>
      <c r="AV106" s="460">
        <v>0</v>
      </c>
      <c r="AW106" s="460">
        <v>0</v>
      </c>
      <c r="AX106" s="460">
        <v>0</v>
      </c>
      <c r="AY106" s="460">
        <v>0</v>
      </c>
      <c r="AZ106" s="460">
        <v>0</v>
      </c>
      <c r="BA106" s="460">
        <v>0</v>
      </c>
      <c r="BB106" s="460">
        <v>0</v>
      </c>
      <c r="BC106" s="460">
        <v>0</v>
      </c>
      <c r="BD106" s="460">
        <v>0</v>
      </c>
      <c r="BE106" s="459">
        <v>20000</v>
      </c>
      <c r="BF106" s="460">
        <v>1</v>
      </c>
      <c r="BG106" s="459">
        <v>18632.75</v>
      </c>
      <c r="BH106" s="460">
        <v>1</v>
      </c>
      <c r="BI106" s="460">
        <v>1</v>
      </c>
      <c r="BJ106" s="460">
        <v>1</v>
      </c>
      <c r="BK106" s="460">
        <v>1</v>
      </c>
      <c r="BL106" s="459">
        <v>330000</v>
      </c>
      <c r="BM106" s="459">
        <v>12000</v>
      </c>
      <c r="BN106" s="460">
        <v>0</v>
      </c>
      <c r="BO106" s="460">
        <v>0</v>
      </c>
      <c r="BP106" s="460">
        <v>0</v>
      </c>
      <c r="BQ106" s="460">
        <v>0</v>
      </c>
      <c r="BR106" s="459">
        <v>276444</v>
      </c>
      <c r="BS106" s="460">
        <v>0</v>
      </c>
      <c r="BT106" s="460">
        <v>0</v>
      </c>
      <c r="BU106" s="459">
        <v>52062.5</v>
      </c>
      <c r="BV106" s="460">
        <v>0</v>
      </c>
      <c r="BW106" s="459">
        <v>281452.33</v>
      </c>
      <c r="BX106" s="459">
        <v>345955.6</v>
      </c>
      <c r="BY106" s="459">
        <v>50836</v>
      </c>
      <c r="BZ106" s="459">
        <v>81588.08</v>
      </c>
      <c r="CA106" s="460">
        <v>0</v>
      </c>
      <c r="CB106" s="459">
        <v>63801</v>
      </c>
      <c r="CC106" s="459">
        <v>208136</v>
      </c>
      <c r="CD106" s="459">
        <v>86745</v>
      </c>
      <c r="CE106" s="459">
        <v>128340</v>
      </c>
      <c r="CF106" s="459">
        <v>90000</v>
      </c>
      <c r="CG106" s="460">
        <v>0</v>
      </c>
      <c r="CH106" s="460">
        <v>0</v>
      </c>
      <c r="CI106" s="460">
        <v>1</v>
      </c>
      <c r="CJ106" s="460">
        <v>0</v>
      </c>
      <c r="CK106" s="460">
        <v>0</v>
      </c>
      <c r="CL106" s="459">
        <v>198330</v>
      </c>
      <c r="CM106" s="459">
        <v>91940</v>
      </c>
      <c r="CN106" s="459">
        <v>39650</v>
      </c>
      <c r="CO106" s="94">
        <f>SUM(E106:CN106)</f>
        <v>5384212.2699999996</v>
      </c>
      <c r="CQ106" s="122"/>
    </row>
    <row r="107" spans="1:95" s="8" customFormat="1" ht="18.75" customHeight="1">
      <c r="A107" s="304"/>
      <c r="B107" s="304"/>
      <c r="C107" s="601"/>
      <c r="D107" s="303" t="s">
        <v>481</v>
      </c>
      <c r="E107" s="459">
        <v>4188720</v>
      </c>
      <c r="F107" s="460">
        <v>0</v>
      </c>
      <c r="G107" s="459">
        <v>1566720</v>
      </c>
      <c r="H107" s="459">
        <v>856000</v>
      </c>
      <c r="I107" s="459">
        <v>474221</v>
      </c>
      <c r="J107" s="459">
        <v>900000</v>
      </c>
      <c r="K107" s="460">
        <v>0</v>
      </c>
      <c r="L107" s="459">
        <v>284000</v>
      </c>
      <c r="M107" s="459">
        <v>122000</v>
      </c>
      <c r="N107" s="459">
        <v>1816580</v>
      </c>
      <c r="O107" s="460">
        <v>0</v>
      </c>
      <c r="P107" s="459">
        <v>280000</v>
      </c>
      <c r="Q107" s="460">
        <v>0</v>
      </c>
      <c r="R107" s="460">
        <v>0</v>
      </c>
      <c r="S107" s="460">
        <v>0</v>
      </c>
      <c r="T107" s="460">
        <v>0</v>
      </c>
      <c r="U107" s="459">
        <v>3097443.25</v>
      </c>
      <c r="V107" s="459">
        <v>943600</v>
      </c>
      <c r="W107" s="459">
        <v>1230000</v>
      </c>
      <c r="X107" s="460">
        <v>0</v>
      </c>
      <c r="Y107" s="459">
        <v>2756334.52</v>
      </c>
      <c r="Z107" s="459">
        <v>731800</v>
      </c>
      <c r="AA107" s="459">
        <v>1989500</v>
      </c>
      <c r="AB107" s="460">
        <v>0</v>
      </c>
      <c r="AC107" s="459">
        <v>200000</v>
      </c>
      <c r="AD107" s="459">
        <v>397426</v>
      </c>
      <c r="AE107" s="460">
        <v>0</v>
      </c>
      <c r="AF107" s="459">
        <v>3247576</v>
      </c>
      <c r="AG107" s="459">
        <v>600819.39</v>
      </c>
      <c r="AH107" s="460">
        <v>0</v>
      </c>
      <c r="AI107" s="459">
        <v>719486</v>
      </c>
      <c r="AJ107" s="459">
        <v>940929.15</v>
      </c>
      <c r="AK107" s="460">
        <v>0</v>
      </c>
      <c r="AL107" s="460">
        <v>0</v>
      </c>
      <c r="AM107" s="460">
        <v>0</v>
      </c>
      <c r="AN107" s="460">
        <v>0</v>
      </c>
      <c r="AO107" s="460">
        <v>0</v>
      </c>
      <c r="AP107" s="460">
        <v>0</v>
      </c>
      <c r="AQ107" s="459">
        <v>140000</v>
      </c>
      <c r="AR107" s="460">
        <v>0</v>
      </c>
      <c r="AS107" s="460">
        <v>0</v>
      </c>
      <c r="AT107" s="459">
        <v>4347500</v>
      </c>
      <c r="AU107" s="460">
        <v>0</v>
      </c>
      <c r="AV107" s="460">
        <v>0</v>
      </c>
      <c r="AW107" s="460">
        <v>0</v>
      </c>
      <c r="AX107" s="460">
        <v>0</v>
      </c>
      <c r="AY107" s="460">
        <v>0</v>
      </c>
      <c r="AZ107" s="460">
        <v>0</v>
      </c>
      <c r="BA107" s="460">
        <v>0</v>
      </c>
      <c r="BB107" s="460">
        <v>0</v>
      </c>
      <c r="BC107" s="459">
        <v>2705000</v>
      </c>
      <c r="BD107" s="460">
        <v>0</v>
      </c>
      <c r="BE107" s="459">
        <v>6000000</v>
      </c>
      <c r="BF107" s="459">
        <v>1187084.6299999999</v>
      </c>
      <c r="BG107" s="459">
        <v>499682</v>
      </c>
      <c r="BH107" s="459">
        <v>734800</v>
      </c>
      <c r="BI107" s="460">
        <v>1</v>
      </c>
      <c r="BJ107" s="459">
        <v>1619719.81</v>
      </c>
      <c r="BK107" s="459">
        <v>490865.33</v>
      </c>
      <c r="BL107" s="459">
        <v>874300</v>
      </c>
      <c r="BM107" s="459">
        <v>151500</v>
      </c>
      <c r="BN107" s="460">
        <v>0</v>
      </c>
      <c r="BO107" s="460">
        <v>0</v>
      </c>
      <c r="BP107" s="460">
        <v>0</v>
      </c>
      <c r="BQ107" s="460">
        <v>0</v>
      </c>
      <c r="BR107" s="460">
        <v>0</v>
      </c>
      <c r="BS107" s="460">
        <v>0</v>
      </c>
      <c r="BT107" s="459">
        <v>7647200</v>
      </c>
      <c r="BU107" s="459">
        <v>1863000</v>
      </c>
      <c r="BV107" s="459">
        <v>2535155.0099999998</v>
      </c>
      <c r="BW107" s="459">
        <v>4452760</v>
      </c>
      <c r="BX107" s="459">
        <v>100000</v>
      </c>
      <c r="BY107" s="459">
        <v>1247000</v>
      </c>
      <c r="BZ107" s="459">
        <v>4851000</v>
      </c>
      <c r="CA107" s="459">
        <v>962180.41</v>
      </c>
      <c r="CB107" s="460">
        <v>1</v>
      </c>
      <c r="CC107" s="459">
        <v>1363000</v>
      </c>
      <c r="CD107" s="459">
        <v>2863900</v>
      </c>
      <c r="CE107" s="459">
        <v>5170279.93</v>
      </c>
      <c r="CF107" s="460">
        <v>0</v>
      </c>
      <c r="CG107" s="460">
        <v>0</v>
      </c>
      <c r="CH107" s="460">
        <v>0</v>
      </c>
      <c r="CI107" s="459">
        <v>527000</v>
      </c>
      <c r="CJ107" s="459">
        <v>991300</v>
      </c>
      <c r="CK107" s="459">
        <v>800000</v>
      </c>
      <c r="CL107" s="459">
        <v>2472000</v>
      </c>
      <c r="CM107" s="459">
        <v>337000</v>
      </c>
      <c r="CN107" s="460">
        <v>0</v>
      </c>
      <c r="CO107" s="94">
        <f t="shared" si="32"/>
        <v>84276384.430000007</v>
      </c>
      <c r="CP107" s="216">
        <f>SUM(CO98:CO107)</f>
        <v>711769414.00999999</v>
      </c>
      <c r="CQ107" s="122"/>
    </row>
    <row r="108" spans="1:95" s="8" customFormat="1" ht="18.75" customHeight="1">
      <c r="A108" s="304"/>
      <c r="B108" s="304"/>
      <c r="C108" s="601"/>
      <c r="D108" s="303"/>
      <c r="E108" s="367"/>
      <c r="F108" s="286"/>
      <c r="G108" s="286"/>
      <c r="H108" s="286"/>
      <c r="I108" s="286"/>
      <c r="J108" s="286"/>
      <c r="K108" s="286"/>
      <c r="L108" s="286"/>
      <c r="M108" s="286"/>
      <c r="N108" s="286"/>
      <c r="O108" s="301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367"/>
      <c r="AG108" s="286"/>
      <c r="AH108" s="280"/>
      <c r="AI108" s="286"/>
      <c r="AJ108" s="286"/>
      <c r="AK108" s="286"/>
      <c r="AL108" s="286"/>
      <c r="AM108" s="286"/>
      <c r="AN108" s="286"/>
      <c r="AO108" s="286"/>
      <c r="AP108" s="286"/>
      <c r="AQ108" s="286"/>
      <c r="AR108" s="286"/>
      <c r="AS108" s="286"/>
      <c r="AT108" s="280"/>
      <c r="AU108" s="286"/>
      <c r="AV108" s="286"/>
      <c r="AW108" s="286"/>
      <c r="AX108" s="286"/>
      <c r="AY108" s="286"/>
      <c r="AZ108" s="286"/>
      <c r="BA108" s="286"/>
      <c r="BB108" s="286"/>
      <c r="BC108" s="286"/>
      <c r="BD108" s="286"/>
      <c r="BE108" s="286"/>
      <c r="BF108" s="286"/>
      <c r="BG108" s="286"/>
      <c r="BH108" s="286"/>
      <c r="BI108" s="280"/>
      <c r="BJ108" s="286"/>
      <c r="BK108" s="286"/>
      <c r="BL108" s="286"/>
      <c r="BM108" s="286"/>
      <c r="BN108" s="286"/>
      <c r="BO108" s="286"/>
      <c r="BP108" s="286"/>
      <c r="BQ108" s="286"/>
      <c r="BR108" s="286"/>
      <c r="BS108" s="286"/>
      <c r="BT108" s="286"/>
      <c r="BU108" s="286"/>
      <c r="BV108" s="286"/>
      <c r="BW108" s="286"/>
      <c r="BX108" s="280"/>
      <c r="BY108" s="286"/>
      <c r="BZ108" s="286"/>
      <c r="CA108" s="286"/>
      <c r="CB108" s="286"/>
      <c r="CC108" s="286"/>
      <c r="CD108" s="286"/>
      <c r="CE108" s="286"/>
      <c r="CF108" s="286"/>
      <c r="CG108" s="286"/>
      <c r="CH108" s="572"/>
      <c r="CI108" s="286"/>
      <c r="CJ108" s="286"/>
      <c r="CK108" s="286"/>
      <c r="CL108" s="286"/>
      <c r="CM108" s="286"/>
      <c r="CO108" s="94"/>
      <c r="CQ108" s="122"/>
    </row>
    <row r="109" spans="1:95" s="8" customFormat="1" ht="18.75" customHeight="1">
      <c r="A109" s="304"/>
      <c r="B109" s="304"/>
      <c r="C109" s="601"/>
      <c r="D109" s="303" t="s">
        <v>578</v>
      </c>
      <c r="E109" s="367">
        <f>+E93+E96</f>
        <v>47000</v>
      </c>
      <c r="F109" s="286">
        <f>+F93+F96</f>
        <v>5405400</v>
      </c>
      <c r="G109" s="286">
        <f>+G93+G96</f>
        <v>3578900</v>
      </c>
      <c r="H109" s="286">
        <f>+H93+H96</f>
        <v>250000</v>
      </c>
      <c r="I109" s="286">
        <f>+I93+I96</f>
        <v>837000</v>
      </c>
      <c r="J109" s="286">
        <f t="shared" ref="J109:BQ109" si="33">+J93+J96</f>
        <v>2266250</v>
      </c>
      <c r="K109" s="286">
        <f t="shared" ref="K109" si="34">+K93+K96</f>
        <v>10139614</v>
      </c>
      <c r="L109" s="286">
        <f t="shared" si="33"/>
        <v>0</v>
      </c>
      <c r="M109" s="286">
        <f t="shared" si="33"/>
        <v>4676770</v>
      </c>
      <c r="N109" s="286">
        <f>+N93+N96</f>
        <v>9171770</v>
      </c>
      <c r="O109" s="286">
        <f t="shared" si="33"/>
        <v>5752700</v>
      </c>
      <c r="P109" s="286">
        <f>+P93+P96</f>
        <v>0</v>
      </c>
      <c r="Q109" s="286">
        <f t="shared" si="33"/>
        <v>29786092</v>
      </c>
      <c r="R109" s="286">
        <f t="shared" si="33"/>
        <v>1614816.42</v>
      </c>
      <c r="S109" s="286">
        <f t="shared" si="33"/>
        <v>4279500</v>
      </c>
      <c r="T109" s="286">
        <f t="shared" si="33"/>
        <v>3591950</v>
      </c>
      <c r="U109" s="286">
        <f t="shared" si="33"/>
        <v>1297000</v>
      </c>
      <c r="V109" s="286">
        <f t="shared" si="33"/>
        <v>10200800</v>
      </c>
      <c r="W109" s="286">
        <f t="shared" si="33"/>
        <v>3700000</v>
      </c>
      <c r="X109" s="286">
        <f t="shared" si="33"/>
        <v>758950</v>
      </c>
      <c r="Y109" s="286">
        <f t="shared" si="33"/>
        <v>14000000</v>
      </c>
      <c r="Z109" s="286">
        <f t="shared" si="33"/>
        <v>19681395</v>
      </c>
      <c r="AA109" s="286">
        <f t="shared" si="33"/>
        <v>7245500</v>
      </c>
      <c r="AB109" s="286">
        <f t="shared" si="33"/>
        <v>0</v>
      </c>
      <c r="AC109" s="286">
        <f t="shared" si="33"/>
        <v>0</v>
      </c>
      <c r="AD109" s="286">
        <f t="shared" si="33"/>
        <v>1370500</v>
      </c>
      <c r="AE109" s="286">
        <f t="shared" si="33"/>
        <v>1700000</v>
      </c>
      <c r="AF109" s="367">
        <f t="shared" si="33"/>
        <v>1293103</v>
      </c>
      <c r="AG109" s="286">
        <f t="shared" si="33"/>
        <v>756001</v>
      </c>
      <c r="AH109" s="286">
        <f t="shared" si="33"/>
        <v>1559155.93</v>
      </c>
      <c r="AI109" s="286">
        <f t="shared" si="33"/>
        <v>0</v>
      </c>
      <c r="AJ109" s="286">
        <f t="shared" si="33"/>
        <v>1275201</v>
      </c>
      <c r="AK109" s="286">
        <f t="shared" si="33"/>
        <v>12761800</v>
      </c>
      <c r="AL109" s="286">
        <f t="shared" si="33"/>
        <v>1090500</v>
      </c>
      <c r="AM109" s="286">
        <f>+AM93+AM96</f>
        <v>64531047.07</v>
      </c>
      <c r="AN109" s="286">
        <f t="shared" si="33"/>
        <v>10418850</v>
      </c>
      <c r="AO109" s="286">
        <f t="shared" si="33"/>
        <v>1647000</v>
      </c>
      <c r="AP109" s="286">
        <f t="shared" si="33"/>
        <v>950000</v>
      </c>
      <c r="AQ109" s="286">
        <f t="shared" si="33"/>
        <v>0</v>
      </c>
      <c r="AR109" s="286">
        <f t="shared" si="33"/>
        <v>0</v>
      </c>
      <c r="AS109" s="286">
        <f t="shared" si="33"/>
        <v>3521000</v>
      </c>
      <c r="AT109" s="286">
        <f t="shared" si="33"/>
        <v>1990000</v>
      </c>
      <c r="AU109" s="286">
        <f t="shared" si="33"/>
        <v>8384483</v>
      </c>
      <c r="AV109" s="286">
        <f t="shared" si="33"/>
        <v>3500000</v>
      </c>
      <c r="AW109" s="286">
        <f t="shared" si="33"/>
        <v>1823500</v>
      </c>
      <c r="AX109" s="286">
        <f t="shared" si="33"/>
        <v>10985800</v>
      </c>
      <c r="AY109" s="286">
        <f t="shared" si="33"/>
        <v>0</v>
      </c>
      <c r="AZ109" s="286">
        <f t="shared" si="33"/>
        <v>1500000</v>
      </c>
      <c r="BA109" s="286">
        <f t="shared" si="33"/>
        <v>667800</v>
      </c>
      <c r="BB109" s="286">
        <f t="shared" si="33"/>
        <v>20600540</v>
      </c>
      <c r="BC109" s="286">
        <f t="shared" si="33"/>
        <v>55601202</v>
      </c>
      <c r="BD109" s="286">
        <f t="shared" si="33"/>
        <v>20572186</v>
      </c>
      <c r="BE109" s="286">
        <f t="shared" si="33"/>
        <v>152861620</v>
      </c>
      <c r="BF109" s="286">
        <f>+BF93+BF96</f>
        <v>6068601</v>
      </c>
      <c r="BG109" s="286">
        <f>+BG93+BG96</f>
        <v>0</v>
      </c>
      <c r="BH109" s="286">
        <f t="shared" ref="BH109:BM109" si="35">+BH93+BH96</f>
        <v>3565000</v>
      </c>
      <c r="BI109" s="286">
        <f t="shared" si="35"/>
        <v>11923782</v>
      </c>
      <c r="BJ109" s="286">
        <f t="shared" si="35"/>
        <v>11480901</v>
      </c>
      <c r="BK109" s="286">
        <f t="shared" si="35"/>
        <v>1200001</v>
      </c>
      <c r="BL109" s="286">
        <f t="shared" si="35"/>
        <v>8330800</v>
      </c>
      <c r="BM109" s="286">
        <f t="shared" si="35"/>
        <v>5179201</v>
      </c>
      <c r="BN109" s="286">
        <f t="shared" si="33"/>
        <v>40000000</v>
      </c>
      <c r="BO109" s="286">
        <f t="shared" si="33"/>
        <v>3568000</v>
      </c>
      <c r="BP109" s="286">
        <f>+BP93+BP96</f>
        <v>980000</v>
      </c>
      <c r="BQ109" s="286">
        <f t="shared" si="33"/>
        <v>2600000</v>
      </c>
      <c r="BR109" s="286">
        <f t="shared" ref="BR109:CN109" si="36">+BR93+BR96</f>
        <v>6476585.4199999999</v>
      </c>
      <c r="BS109" s="286">
        <f>+BS93+BS96</f>
        <v>0</v>
      </c>
      <c r="BT109" s="286">
        <f>+BT93+BT96</f>
        <v>188730948</v>
      </c>
      <c r="BU109" s="286">
        <f t="shared" si="36"/>
        <v>1170965</v>
      </c>
      <c r="BV109" s="286">
        <f t="shared" si="36"/>
        <v>0</v>
      </c>
      <c r="BW109" s="286">
        <f t="shared" si="36"/>
        <v>13000000</v>
      </c>
      <c r="BX109" s="286">
        <f t="shared" si="36"/>
        <v>10123518</v>
      </c>
      <c r="BY109" s="286">
        <f t="shared" si="36"/>
        <v>910000</v>
      </c>
      <c r="BZ109" s="286">
        <f>+BZ93+BZ96</f>
        <v>10394000</v>
      </c>
      <c r="CA109" s="286">
        <f t="shared" si="36"/>
        <v>0</v>
      </c>
      <c r="CB109" s="286">
        <f t="shared" si="36"/>
        <v>226000</v>
      </c>
      <c r="CC109" s="286">
        <f t="shared" si="36"/>
        <v>8018820</v>
      </c>
      <c r="CD109" s="286">
        <f t="shared" si="36"/>
        <v>1170500</v>
      </c>
      <c r="CE109" s="286">
        <f t="shared" si="36"/>
        <v>2653901</v>
      </c>
      <c r="CF109" s="286">
        <f t="shared" si="36"/>
        <v>1141500</v>
      </c>
      <c r="CG109" s="286">
        <f t="shared" si="36"/>
        <v>5073500</v>
      </c>
      <c r="CH109" s="286">
        <f t="shared" si="36"/>
        <v>400000</v>
      </c>
      <c r="CI109" s="286">
        <f t="shared" si="36"/>
        <v>0</v>
      </c>
      <c r="CJ109" s="286">
        <f t="shared" si="36"/>
        <v>550000</v>
      </c>
      <c r="CK109" s="286">
        <f t="shared" si="36"/>
        <v>850000</v>
      </c>
      <c r="CL109" s="286">
        <f t="shared" si="36"/>
        <v>0</v>
      </c>
      <c r="CM109" s="286">
        <f t="shared" si="36"/>
        <v>1500000</v>
      </c>
      <c r="CN109" s="368">
        <f t="shared" si="36"/>
        <v>595000</v>
      </c>
      <c r="CO109" s="8">
        <f>+CO93+CO96</f>
        <v>867524219.83999991</v>
      </c>
      <c r="CQ109" s="122"/>
    </row>
    <row r="110" spans="1:95" s="8" customFormat="1">
      <c r="A110" s="286"/>
      <c r="B110" s="286"/>
      <c r="C110" s="601"/>
      <c r="D110" s="286"/>
      <c r="E110" s="367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367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6"/>
      <c r="AR110" s="286"/>
      <c r="AS110" s="286"/>
      <c r="AT110" s="286"/>
      <c r="AU110" s="286"/>
      <c r="AV110" s="286"/>
      <c r="AW110" s="286"/>
      <c r="AX110" s="286"/>
      <c r="AY110" s="286"/>
      <c r="AZ110" s="286"/>
      <c r="BA110" s="286"/>
      <c r="BB110" s="286"/>
      <c r="BC110" s="286"/>
      <c r="BD110" s="286"/>
      <c r="BE110" s="286"/>
      <c r="BF110" s="286"/>
      <c r="BG110" s="286"/>
      <c r="BH110" s="286"/>
      <c r="BI110" s="286"/>
      <c r="BJ110" s="286"/>
      <c r="BK110" s="286"/>
      <c r="BL110" s="286"/>
      <c r="BM110" s="286"/>
      <c r="BN110" s="286"/>
      <c r="BO110" s="286"/>
      <c r="BP110" s="286"/>
      <c r="BQ110" s="286"/>
      <c r="BR110" s="286"/>
      <c r="BS110" s="286"/>
      <c r="BT110" s="286"/>
      <c r="BU110" s="286"/>
      <c r="BV110" s="286"/>
      <c r="BW110" s="286"/>
      <c r="BX110" s="286"/>
      <c r="BY110" s="286"/>
      <c r="BZ110" s="286"/>
      <c r="CA110" s="286"/>
      <c r="CB110" s="286"/>
      <c r="CC110" s="286"/>
      <c r="CD110" s="286"/>
      <c r="CE110" s="286"/>
      <c r="CF110" s="286"/>
      <c r="CG110" s="286"/>
      <c r="CH110" s="286"/>
      <c r="CI110" s="286"/>
      <c r="CJ110" s="286"/>
      <c r="CK110" s="286"/>
      <c r="CL110" s="286"/>
      <c r="CM110" s="286"/>
      <c r="CO110" s="37"/>
      <c r="CQ110" s="122"/>
    </row>
    <row r="111" spans="1:95" s="8" customFormat="1">
      <c r="A111" s="286"/>
      <c r="B111" s="286"/>
      <c r="C111" s="601"/>
      <c r="D111" s="286"/>
      <c r="E111" s="367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367"/>
      <c r="AG111" s="286"/>
      <c r="AH111" s="286"/>
      <c r="AI111" s="286"/>
      <c r="AJ111" s="286"/>
      <c r="AK111" s="286"/>
      <c r="AL111" s="286"/>
      <c r="AM111" s="286"/>
      <c r="AN111" s="286"/>
      <c r="AO111" s="286"/>
      <c r="AP111" s="286"/>
      <c r="AQ111" s="286"/>
      <c r="AR111" s="286"/>
      <c r="AS111" s="286"/>
      <c r="AT111" s="286"/>
      <c r="AU111" s="286"/>
      <c r="AV111" s="286"/>
      <c r="AW111" s="286"/>
      <c r="AX111" s="286"/>
      <c r="AY111" s="286"/>
      <c r="AZ111" s="286"/>
      <c r="BA111" s="286"/>
      <c r="BB111" s="286"/>
      <c r="BC111" s="286"/>
      <c r="BD111" s="286"/>
      <c r="BE111" s="286"/>
      <c r="BF111" s="286"/>
      <c r="BG111" s="286"/>
      <c r="BH111" s="286"/>
      <c r="BI111" s="286"/>
      <c r="BJ111" s="286"/>
      <c r="BK111" s="286"/>
      <c r="BL111" s="286"/>
      <c r="BM111" s="286"/>
      <c r="BN111" s="286"/>
      <c r="BO111" s="286"/>
      <c r="BP111" s="286"/>
      <c r="BQ111" s="286"/>
      <c r="BR111" s="286"/>
      <c r="BS111" s="286"/>
      <c r="BT111" s="286"/>
      <c r="BU111" s="286"/>
      <c r="BV111" s="286"/>
      <c r="BW111" s="286"/>
      <c r="BX111" s="286"/>
      <c r="BY111" s="286"/>
      <c r="BZ111" s="286"/>
      <c r="CA111" s="286"/>
      <c r="CB111" s="286"/>
      <c r="CC111" s="286"/>
      <c r="CD111" s="286"/>
      <c r="CE111" s="286"/>
      <c r="CF111" s="286"/>
      <c r="CG111" s="286"/>
      <c r="CH111" s="286"/>
      <c r="CI111" s="286"/>
      <c r="CJ111" s="286"/>
      <c r="CK111" s="286"/>
      <c r="CL111" s="286"/>
      <c r="CM111" s="286"/>
      <c r="CO111" s="37"/>
      <c r="CQ111" s="122"/>
    </row>
    <row r="112" spans="1:95" s="476" customFormat="1" ht="24.6">
      <c r="A112" s="386"/>
      <c r="B112" s="386"/>
      <c r="C112" s="616"/>
      <c r="D112" s="386" t="s">
        <v>721</v>
      </c>
      <c r="E112" s="472">
        <v>-61328189.560000002</v>
      </c>
      <c r="F112" s="472">
        <v>-25411466.829999998</v>
      </c>
      <c r="G112" s="472">
        <v>-25154254.329999998</v>
      </c>
      <c r="H112" s="472">
        <v>-18303326.309999999</v>
      </c>
      <c r="I112" s="472">
        <v>-9773062.5</v>
      </c>
      <c r="J112" s="472">
        <v>-19297970.390000001</v>
      </c>
      <c r="K112" s="472">
        <v>-28731680.719999999</v>
      </c>
      <c r="L112" s="472">
        <v>-30480375.899999999</v>
      </c>
      <c r="M112" s="472">
        <v>-11063651.43</v>
      </c>
      <c r="N112" s="472">
        <v>-35676436.420000002</v>
      </c>
      <c r="O112" s="472">
        <v>-30188294.100000001</v>
      </c>
      <c r="P112" s="472">
        <v>-5620398.5099999998</v>
      </c>
      <c r="Q112" s="472">
        <v>-14753383.140000001</v>
      </c>
      <c r="R112" s="472">
        <v>-28462170.34</v>
      </c>
      <c r="S112" s="472">
        <v>-23538237.539999999</v>
      </c>
      <c r="T112" s="472">
        <v>10675562.9</v>
      </c>
      <c r="U112" s="472">
        <v>-23514245.710000001</v>
      </c>
      <c r="V112" s="472">
        <v>-8658395.9199999999</v>
      </c>
      <c r="W112" s="472">
        <v>-24980202.59</v>
      </c>
      <c r="X112" s="472">
        <v>-17551288.140000001</v>
      </c>
      <c r="Y112" s="472">
        <v>100629155.48</v>
      </c>
      <c r="Z112" s="472">
        <v>-9017733.5800000001</v>
      </c>
      <c r="AA112" s="472">
        <v>-23211968.870000001</v>
      </c>
      <c r="AB112" s="472">
        <v>-5267630.34</v>
      </c>
      <c r="AC112" s="472">
        <v>-13961542.039999999</v>
      </c>
      <c r="AD112" s="472">
        <v>-10579603.98</v>
      </c>
      <c r="AE112" s="472">
        <v>1394908.4</v>
      </c>
      <c r="AF112" s="472">
        <v>-31510506.140000001</v>
      </c>
      <c r="AG112" s="472">
        <v>-5301655.38</v>
      </c>
      <c r="AH112" s="472">
        <v>-15606782.699999999</v>
      </c>
      <c r="AI112" s="472">
        <v>-22469652.780000001</v>
      </c>
      <c r="AJ112" s="472">
        <v>-4698521.55</v>
      </c>
      <c r="AK112" s="472">
        <v>5090921.4000000004</v>
      </c>
      <c r="AL112" s="472">
        <v>270001.17</v>
      </c>
      <c r="AM112" s="472">
        <v>352355852.79000002</v>
      </c>
      <c r="AN112" s="472">
        <v>-14775254.68</v>
      </c>
      <c r="AO112" s="472">
        <v>-10939739.210000001</v>
      </c>
      <c r="AP112" s="472">
        <v>-10551741.01</v>
      </c>
      <c r="AQ112" s="472">
        <v>-9223652.9100000001</v>
      </c>
      <c r="AR112" s="472">
        <v>-14966702.84</v>
      </c>
      <c r="AS112" s="472">
        <v>-3634515.36</v>
      </c>
      <c r="AT112" s="472">
        <v>-24163049.27</v>
      </c>
      <c r="AU112" s="472">
        <v>-12626707.130000001</v>
      </c>
      <c r="AV112" s="472">
        <v>9091130.7400000002</v>
      </c>
      <c r="AW112" s="472">
        <v>-22628361.289999999</v>
      </c>
      <c r="AX112" s="472">
        <v>2599651.1800000002</v>
      </c>
      <c r="AY112" s="472">
        <v>-10324877.98</v>
      </c>
      <c r="AZ112" s="472">
        <v>-5458373.5499999998</v>
      </c>
      <c r="BA112" s="472">
        <v>-8539355.2300000004</v>
      </c>
      <c r="BB112" s="472">
        <v>-13545476.92</v>
      </c>
      <c r="BC112" s="472">
        <v>-6621097.0300000003</v>
      </c>
      <c r="BD112" s="472">
        <v>129107.96</v>
      </c>
      <c r="BE112" s="472">
        <v>109434033.55</v>
      </c>
      <c r="BF112" s="472">
        <v>-30426058.690000001</v>
      </c>
      <c r="BG112" s="472">
        <v>-7288471.5700000003</v>
      </c>
      <c r="BH112" s="472">
        <v>-1628936.94</v>
      </c>
      <c r="BI112" s="472">
        <v>46416664.829999998</v>
      </c>
      <c r="BJ112" s="472">
        <v>-4837100.3600000003</v>
      </c>
      <c r="BK112" s="472">
        <v>-2420778.64</v>
      </c>
      <c r="BL112" s="472">
        <v>-9380259.8000000007</v>
      </c>
      <c r="BM112" s="472">
        <v>-7469256.2300000004</v>
      </c>
      <c r="BN112" s="472">
        <v>11854953.33</v>
      </c>
      <c r="BO112" s="472">
        <v>-20828877.190000001</v>
      </c>
      <c r="BP112" s="472">
        <v>-10140221.33</v>
      </c>
      <c r="BQ112" s="472">
        <v>2315414.9900000002</v>
      </c>
      <c r="BR112" s="472">
        <v>-4254199.72</v>
      </c>
      <c r="BS112" s="472">
        <v>-14408708.84</v>
      </c>
      <c r="BT112" s="472">
        <v>140020891.87</v>
      </c>
      <c r="BU112" s="472">
        <v>-12521138.84</v>
      </c>
      <c r="BV112" s="472">
        <v>4930683.43</v>
      </c>
      <c r="BW112" s="472">
        <v>7766450.5099999998</v>
      </c>
      <c r="BX112" s="472">
        <v>-1523719.96</v>
      </c>
      <c r="BY112" s="472">
        <v>470039.73</v>
      </c>
      <c r="BZ112" s="472">
        <v>-29362092.609999999</v>
      </c>
      <c r="CA112" s="472">
        <v>-10167165.310000001</v>
      </c>
      <c r="CB112" s="472">
        <v>1668074.39</v>
      </c>
      <c r="CC112" s="472">
        <v>-7698351.1900000004</v>
      </c>
      <c r="CD112" s="472">
        <v>-16287728.84</v>
      </c>
      <c r="CE112" s="472">
        <v>-42319794.719999999</v>
      </c>
      <c r="CF112" s="472">
        <v>-22285529.859999999</v>
      </c>
      <c r="CG112" s="472">
        <v>-31296461.210000001</v>
      </c>
      <c r="CH112" s="472">
        <v>-13754159.34</v>
      </c>
      <c r="CI112" s="472">
        <v>-16302221.85</v>
      </c>
      <c r="CJ112" s="472">
        <v>-2372812.5099999998</v>
      </c>
      <c r="CK112" s="472">
        <v>-10024083.710000001</v>
      </c>
      <c r="CL112" s="472">
        <v>-41439247.909999996</v>
      </c>
      <c r="CM112" s="472">
        <v>-3637655.8</v>
      </c>
      <c r="CN112" s="472">
        <v>-5401999.8899999997</v>
      </c>
      <c r="CO112" s="474"/>
      <c r="CP112" s="474"/>
      <c r="CQ112" s="475"/>
    </row>
    <row r="113" spans="1:95" s="477" customFormat="1">
      <c r="A113" s="361"/>
      <c r="B113" s="361"/>
      <c r="C113" s="617"/>
      <c r="D113" s="361" t="s">
        <v>679</v>
      </c>
      <c r="E113" s="473">
        <v>-133524165.66</v>
      </c>
      <c r="F113" s="473">
        <v>-30428406.640000001</v>
      </c>
      <c r="G113" s="473">
        <v>-26788188.469999999</v>
      </c>
      <c r="H113" s="473">
        <v>-22193785.27</v>
      </c>
      <c r="I113" s="473">
        <v>-14054827.289999999</v>
      </c>
      <c r="J113" s="473">
        <v>-22371316.359999999</v>
      </c>
      <c r="K113" s="473">
        <v>-28406115.16</v>
      </c>
      <c r="L113" s="473">
        <v>-36524067.43</v>
      </c>
      <c r="M113" s="473">
        <v>-12714393.960000001</v>
      </c>
      <c r="N113" s="473">
        <v>-38984763.270000003</v>
      </c>
      <c r="O113" s="473">
        <v>-23261412.82</v>
      </c>
      <c r="P113" s="473">
        <v>-9235622.2799999993</v>
      </c>
      <c r="Q113" s="473">
        <v>-62575214.240000002</v>
      </c>
      <c r="R113" s="473">
        <v>-33913757.439999998</v>
      </c>
      <c r="S113" s="473">
        <v>-24339922.550000001</v>
      </c>
      <c r="T113" s="473">
        <v>-2383676.41</v>
      </c>
      <c r="U113" s="473">
        <v>-29602867.850000001</v>
      </c>
      <c r="V113" s="473">
        <v>-12441629.5</v>
      </c>
      <c r="W113" s="473">
        <v>-27575161.109999999</v>
      </c>
      <c r="X113" s="473">
        <v>-20239803.02</v>
      </c>
      <c r="Y113" s="473">
        <v>41494582.119999997</v>
      </c>
      <c r="Z113" s="473">
        <v>-14225252.02</v>
      </c>
      <c r="AA113" s="473">
        <v>-32303640.73</v>
      </c>
      <c r="AB113" s="473">
        <v>-11590742.130000001</v>
      </c>
      <c r="AC113" s="473">
        <v>-16133299.390000001</v>
      </c>
      <c r="AD113" s="473">
        <v>-13462836.869999999</v>
      </c>
      <c r="AE113" s="473">
        <v>-1896301.22</v>
      </c>
      <c r="AF113" s="473">
        <v>-45887389.969999999</v>
      </c>
      <c r="AG113" s="473">
        <v>-8654398.8100000005</v>
      </c>
      <c r="AH113" s="473">
        <v>-18360511.57</v>
      </c>
      <c r="AI113" s="473">
        <v>-28273361.690000001</v>
      </c>
      <c r="AJ113" s="473">
        <v>-13058966.039999999</v>
      </c>
      <c r="AK113" s="473">
        <v>-165190.68</v>
      </c>
      <c r="AL113" s="473">
        <v>-6725729.0499999998</v>
      </c>
      <c r="AM113" s="473">
        <v>246230529.03999999</v>
      </c>
      <c r="AN113" s="473">
        <v>-17028357.789999999</v>
      </c>
      <c r="AO113" s="473">
        <v>-14440927.34</v>
      </c>
      <c r="AP113" s="473">
        <v>-14571033.6</v>
      </c>
      <c r="AQ113" s="473">
        <v>-18728630.280000001</v>
      </c>
      <c r="AR113" s="473">
        <v>-20009103.82</v>
      </c>
      <c r="AS113" s="473">
        <v>-4352714.13</v>
      </c>
      <c r="AT113" s="473">
        <v>-49803360.670000002</v>
      </c>
      <c r="AU113" s="473">
        <v>-14183007.470000001</v>
      </c>
      <c r="AV113" s="473">
        <v>-1944354.03</v>
      </c>
      <c r="AW113" s="473">
        <v>-26776993.059999999</v>
      </c>
      <c r="AX113" s="473">
        <v>-901157.79</v>
      </c>
      <c r="AY113" s="473">
        <v>-14754750.630000001</v>
      </c>
      <c r="AZ113" s="473">
        <v>-11697313.279999999</v>
      </c>
      <c r="BA113" s="473">
        <v>-10194449.49</v>
      </c>
      <c r="BB113" s="473">
        <v>-21472091.719999999</v>
      </c>
      <c r="BC113" s="473">
        <v>-43933325.979999997</v>
      </c>
      <c r="BD113" s="473">
        <v>-6409910.2800000003</v>
      </c>
      <c r="BE113" s="473">
        <v>65342007.93</v>
      </c>
      <c r="BF113" s="473">
        <v>-44978698.979999997</v>
      </c>
      <c r="BG113" s="473">
        <v>-10351520.029999999</v>
      </c>
      <c r="BH113" s="473">
        <v>-17603824.23</v>
      </c>
      <c r="BI113" s="473">
        <v>114218342.55</v>
      </c>
      <c r="BJ113" s="473">
        <v>-6175932.5700000003</v>
      </c>
      <c r="BK113" s="473">
        <v>-4293547.93</v>
      </c>
      <c r="BL113" s="473">
        <v>-12101153.33</v>
      </c>
      <c r="BM113" s="473">
        <v>-13049336.27</v>
      </c>
      <c r="BN113" s="473">
        <v>-1428419.02</v>
      </c>
      <c r="BO113" s="473">
        <v>-30062675.48</v>
      </c>
      <c r="BP113" s="473">
        <v>-20125507.440000001</v>
      </c>
      <c r="BQ113" s="473">
        <v>-8358415.1699999999</v>
      </c>
      <c r="BR113" s="473">
        <v>-9467828.3399999999</v>
      </c>
      <c r="BS113" s="473">
        <v>-21206626.84</v>
      </c>
      <c r="BT113" s="473">
        <v>-21904747.789999999</v>
      </c>
      <c r="BU113" s="473">
        <v>-16188362.51</v>
      </c>
      <c r="BV113" s="473">
        <v>4292134.72</v>
      </c>
      <c r="BW113" s="473">
        <v>-45915194.68</v>
      </c>
      <c r="BX113" s="473">
        <v>-5100760.1900000004</v>
      </c>
      <c r="BY113" s="473">
        <v>-5021521.0199999996</v>
      </c>
      <c r="BZ113" s="473">
        <v>-54191688.810000002</v>
      </c>
      <c r="CA113" s="473">
        <v>-6233714.9100000001</v>
      </c>
      <c r="CB113" s="473">
        <v>1656687.54</v>
      </c>
      <c r="CC113" s="473">
        <v>-7531433.46</v>
      </c>
      <c r="CD113" s="473">
        <v>-21286346.210000001</v>
      </c>
      <c r="CE113" s="473">
        <v>-63509619.060000002</v>
      </c>
      <c r="CF113" s="473">
        <v>-25668736.559999999</v>
      </c>
      <c r="CG113" s="473">
        <v>-39509418.149999999</v>
      </c>
      <c r="CH113" s="473">
        <v>-13862803.93</v>
      </c>
      <c r="CI113" s="473">
        <v>-16997096.859999999</v>
      </c>
      <c r="CJ113" s="473">
        <v>-5721932.1799999997</v>
      </c>
      <c r="CK113" s="473">
        <v>-10766732.210000001</v>
      </c>
      <c r="CL113" s="473">
        <v>-69332696.930000007</v>
      </c>
      <c r="CM113" s="473">
        <v>-7287568.7999999998</v>
      </c>
      <c r="CN113" s="473">
        <v>-8621998.1099999994</v>
      </c>
      <c r="CQ113" s="478"/>
    </row>
    <row r="114" spans="1:95" s="9" customFormat="1">
      <c r="A114" s="276"/>
      <c r="B114" s="276"/>
      <c r="C114" s="607"/>
      <c r="D114" s="276" t="s">
        <v>680</v>
      </c>
      <c r="E114" s="473">
        <v>192103591.84999999</v>
      </c>
      <c r="F114" s="471">
        <v>53830033.880000003</v>
      </c>
      <c r="G114" s="471">
        <v>57142919.479999997</v>
      </c>
      <c r="H114" s="471">
        <v>32474842.73</v>
      </c>
      <c r="I114" s="471">
        <v>19760925.16</v>
      </c>
      <c r="J114" s="471">
        <v>13566290.98</v>
      </c>
      <c r="K114" s="471">
        <v>50624010.240000002</v>
      </c>
      <c r="L114" s="471">
        <v>63312630.229999997</v>
      </c>
      <c r="M114" s="471">
        <v>44202142.520000003</v>
      </c>
      <c r="N114" s="471">
        <v>44398754.140000001</v>
      </c>
      <c r="O114" s="471">
        <v>-20205040.010000002</v>
      </c>
      <c r="P114" s="471">
        <v>1233671.95</v>
      </c>
      <c r="Q114" s="471">
        <v>180646683.28</v>
      </c>
      <c r="R114" s="471">
        <v>35599380.020000003</v>
      </c>
      <c r="S114" s="471">
        <v>14382520.449999999</v>
      </c>
      <c r="T114" s="471">
        <v>83867342.599999994</v>
      </c>
      <c r="U114" s="471">
        <v>39671747.340000004</v>
      </c>
      <c r="V114" s="471">
        <v>32798399.989999998</v>
      </c>
      <c r="W114" s="471">
        <v>32033895.609999999</v>
      </c>
      <c r="X114" s="471">
        <v>1026942.76</v>
      </c>
      <c r="Y114" s="471">
        <v>182817636.09999999</v>
      </c>
      <c r="Z114" s="471">
        <v>46061091</v>
      </c>
      <c r="AA114" s="471">
        <v>4938620.8</v>
      </c>
      <c r="AB114" s="471">
        <v>18844064.280000001</v>
      </c>
      <c r="AC114" s="471">
        <v>506223.04</v>
      </c>
      <c r="AD114" s="471">
        <v>17635083.739999998</v>
      </c>
      <c r="AE114" s="471">
        <v>28962152.219999999</v>
      </c>
      <c r="AF114" s="473">
        <v>8665221.8800000008</v>
      </c>
      <c r="AG114" s="471">
        <v>4629058.28</v>
      </c>
      <c r="AH114" s="471">
        <v>8217857.46</v>
      </c>
      <c r="AI114" s="471">
        <v>154367.09</v>
      </c>
      <c r="AJ114" s="471">
        <v>13900725.310000001</v>
      </c>
      <c r="AK114" s="471">
        <v>46067167.439999998</v>
      </c>
      <c r="AL114" s="471">
        <v>13371881.550000001</v>
      </c>
      <c r="AM114" s="471">
        <v>609314081.13999999</v>
      </c>
      <c r="AN114" s="471">
        <v>47778537.659999996</v>
      </c>
      <c r="AO114" s="471">
        <v>29069364.829999998</v>
      </c>
      <c r="AP114" s="471">
        <v>36068484.030000001</v>
      </c>
      <c r="AQ114" s="471">
        <v>33734453.630000003</v>
      </c>
      <c r="AR114" s="471">
        <v>19615895.960000001</v>
      </c>
      <c r="AS114" s="471">
        <v>15928120.1</v>
      </c>
      <c r="AT114" s="471">
        <v>39904568.390000001</v>
      </c>
      <c r="AU114" s="471">
        <v>41589428.880000003</v>
      </c>
      <c r="AV114" s="471">
        <v>15048167.199999999</v>
      </c>
      <c r="AW114" s="471">
        <v>11757001.890000001</v>
      </c>
      <c r="AX114" s="471">
        <v>36431669.109999999</v>
      </c>
      <c r="AY114" s="471">
        <v>14106739.24</v>
      </c>
      <c r="AZ114" s="471">
        <v>35438180.310000002</v>
      </c>
      <c r="BA114" s="471">
        <v>13309732.82</v>
      </c>
      <c r="BB114" s="471">
        <v>43705603.859999999</v>
      </c>
      <c r="BC114" s="471">
        <v>232777429.52000001</v>
      </c>
      <c r="BD114" s="471">
        <v>51778259.82</v>
      </c>
      <c r="BE114" s="471">
        <v>653294408.40999997</v>
      </c>
      <c r="BF114" s="471">
        <v>45948004.25</v>
      </c>
      <c r="BG114" s="471">
        <v>3366884.9</v>
      </c>
      <c r="BH114" s="471">
        <v>10794298.09</v>
      </c>
      <c r="BI114" s="471">
        <v>-11633700.18</v>
      </c>
      <c r="BJ114" s="471">
        <v>28413626.190000001</v>
      </c>
      <c r="BK114" s="471">
        <v>1432562.18</v>
      </c>
      <c r="BL114" s="471">
        <v>22508505.530000001</v>
      </c>
      <c r="BM114" s="471">
        <v>15888520.17</v>
      </c>
      <c r="BN114" s="471">
        <v>353521118.60000002</v>
      </c>
      <c r="BO114" s="471">
        <v>30569972.949999999</v>
      </c>
      <c r="BP114" s="471">
        <v>31865615.949999999</v>
      </c>
      <c r="BQ114" s="471">
        <v>23419800.510000002</v>
      </c>
      <c r="BR114" s="471">
        <v>36288373.329999998</v>
      </c>
      <c r="BS114" s="471">
        <v>21816120.530000001</v>
      </c>
      <c r="BT114" s="471">
        <v>1631875177.5799999</v>
      </c>
      <c r="BU114" s="471">
        <v>5564840.0700000003</v>
      </c>
      <c r="BV114" s="471">
        <v>-1937903.43</v>
      </c>
      <c r="BW114" s="471">
        <v>113798545.7</v>
      </c>
      <c r="BX114" s="471">
        <v>20609807.77</v>
      </c>
      <c r="BY114" s="471">
        <v>1721209.1</v>
      </c>
      <c r="BZ114" s="471">
        <v>3971282.61</v>
      </c>
      <c r="CA114" s="471">
        <v>5171532.87</v>
      </c>
      <c r="CB114" s="471">
        <v>175383.46</v>
      </c>
      <c r="CC114" s="471">
        <v>28240402.010000002</v>
      </c>
      <c r="CD114" s="471">
        <v>17666892.98</v>
      </c>
      <c r="CE114" s="471">
        <v>6176709.2599999998</v>
      </c>
      <c r="CF114" s="471">
        <v>51990810.159999996</v>
      </c>
      <c r="CG114" s="471">
        <v>34223895.189999998</v>
      </c>
      <c r="CH114" s="471">
        <v>859778.89</v>
      </c>
      <c r="CI114" s="471">
        <v>5393136.5700000003</v>
      </c>
      <c r="CJ114" s="471">
        <v>11803858.35</v>
      </c>
      <c r="CK114" s="471">
        <v>3039542.66</v>
      </c>
      <c r="CL114" s="471">
        <v>1200614.8999999999</v>
      </c>
      <c r="CM114" s="471">
        <v>2552502.12</v>
      </c>
      <c r="CN114" s="471">
        <v>19252220.609999999</v>
      </c>
      <c r="CQ114" s="128"/>
    </row>
    <row r="115" spans="1:95" s="9" customFormat="1">
      <c r="A115" s="276"/>
      <c r="B115" s="276"/>
      <c r="C115" s="607"/>
      <c r="D115" s="276" t="s">
        <v>722</v>
      </c>
      <c r="E115" s="361">
        <v>-64137374.979999997</v>
      </c>
      <c r="F115" s="276">
        <v>39094913.270000003</v>
      </c>
      <c r="G115" s="276">
        <v>40865270.189999998</v>
      </c>
      <c r="H115" s="276">
        <v>22816315.940000001</v>
      </c>
      <c r="I115" s="276">
        <v>5297825.91</v>
      </c>
      <c r="J115" s="276">
        <v>-3746360.27</v>
      </c>
      <c r="K115" s="276">
        <v>31761302.489999998</v>
      </c>
      <c r="L115" s="276">
        <v>11469846.52</v>
      </c>
      <c r="M115" s="276">
        <v>28569912.75</v>
      </c>
      <c r="N115" s="276">
        <v>31519930.5</v>
      </c>
      <c r="O115" s="276">
        <v>-62219865.890000001</v>
      </c>
      <c r="P115" s="276">
        <v>-4708291.93</v>
      </c>
      <c r="Q115" s="276">
        <v>37570460.030000001</v>
      </c>
      <c r="R115" s="276">
        <v>22005241.460000001</v>
      </c>
      <c r="S115" s="276">
        <v>-11044240.869999999</v>
      </c>
      <c r="T115" s="276">
        <v>4489562.67</v>
      </c>
      <c r="U115" s="276">
        <v>25276253.870000001</v>
      </c>
      <c r="V115" s="276">
        <v>16265852.720000001</v>
      </c>
      <c r="W115" s="276">
        <v>13862996.49</v>
      </c>
      <c r="X115" s="276">
        <v>-2936397.53</v>
      </c>
      <c r="Y115" s="276">
        <v>-133649839.45999999</v>
      </c>
      <c r="Z115" s="276">
        <v>36299044.240000002</v>
      </c>
      <c r="AA115" s="276">
        <v>-21494873.899999999</v>
      </c>
      <c r="AB115" s="276">
        <v>832597.9</v>
      </c>
      <c r="AC115" s="276">
        <v>-2841566.62</v>
      </c>
      <c r="AD115" s="276">
        <v>9654082.3100000005</v>
      </c>
      <c r="AE115" s="276">
        <v>9809802.1099999994</v>
      </c>
      <c r="AF115" s="361">
        <v>-30898151.199999999</v>
      </c>
      <c r="AG115" s="276">
        <v>-2201586.7400000002</v>
      </c>
      <c r="AH115" s="276">
        <v>-9010662.5999999996</v>
      </c>
      <c r="AI115" s="276">
        <v>-8727883.1999999993</v>
      </c>
      <c r="AJ115" s="276">
        <v>-12814677.640000001</v>
      </c>
      <c r="AK115" s="276">
        <v>37921337.619999997</v>
      </c>
      <c r="AL115" s="276">
        <v>2874287.95</v>
      </c>
      <c r="AM115" s="276">
        <v>-284357058.41000003</v>
      </c>
      <c r="AN115" s="276">
        <v>31531655.039999999</v>
      </c>
      <c r="AO115" s="276">
        <v>20981913.620000001</v>
      </c>
      <c r="AP115" s="276">
        <v>-21422658.539999999</v>
      </c>
      <c r="AQ115" s="276">
        <v>5152313.74</v>
      </c>
      <c r="AR115" s="276">
        <v>7764872.8600000003</v>
      </c>
      <c r="AS115" s="276">
        <v>11725208.529999999</v>
      </c>
      <c r="AT115" s="276">
        <v>-52431265.729999997</v>
      </c>
      <c r="AU115" s="276">
        <v>28588178.059999999</v>
      </c>
      <c r="AV115" s="276">
        <v>-9483674.0099999998</v>
      </c>
      <c r="AW115" s="276">
        <v>-13737654.92</v>
      </c>
      <c r="AX115" s="276">
        <v>25095569.530000001</v>
      </c>
      <c r="AY115" s="276">
        <v>6670190.0999999996</v>
      </c>
      <c r="AZ115" s="276">
        <v>22651918.920000002</v>
      </c>
      <c r="BA115" s="276">
        <v>-117139.93</v>
      </c>
      <c r="BB115" s="276">
        <v>37458324.909999996</v>
      </c>
      <c r="BC115" s="276">
        <v>126625374.25</v>
      </c>
      <c r="BD115" s="276">
        <v>42321251.439999998</v>
      </c>
      <c r="BE115" s="276">
        <v>419990170.75999999</v>
      </c>
      <c r="BF115" s="276">
        <v>-28078694.620000001</v>
      </c>
      <c r="BG115" s="276">
        <v>-10972006.65</v>
      </c>
      <c r="BH115" s="276">
        <v>-8981320.1099999994</v>
      </c>
      <c r="BI115" s="276">
        <v>-134439511.28999999</v>
      </c>
      <c r="BJ115" s="276">
        <v>16860449.82</v>
      </c>
      <c r="BK115" s="276">
        <v>-8592985.6899999995</v>
      </c>
      <c r="BL115" s="276">
        <v>7216063.7199999997</v>
      </c>
      <c r="BM115" s="276">
        <v>2493552.2200000002</v>
      </c>
      <c r="BN115" s="276">
        <v>152939080.38</v>
      </c>
      <c r="BO115" s="276">
        <v>11472107.890000001</v>
      </c>
      <c r="BP115" s="276">
        <v>17243863.98</v>
      </c>
      <c r="BQ115" s="276">
        <v>-5618831.5999999996</v>
      </c>
      <c r="BR115" s="276">
        <v>15176760.800000001</v>
      </c>
      <c r="BS115" s="276">
        <v>4554093.82</v>
      </c>
      <c r="BT115" s="276">
        <v>501619875.52999997</v>
      </c>
      <c r="BU115" s="276">
        <v>-11757212.23</v>
      </c>
      <c r="BV115" s="276">
        <v>-16551737.460000001</v>
      </c>
      <c r="BW115" s="276">
        <v>-49846089.770000003</v>
      </c>
      <c r="BX115" s="276">
        <v>15310353.029999999</v>
      </c>
      <c r="BY115" s="276">
        <v>-14068193.810000001</v>
      </c>
      <c r="BZ115" s="276">
        <v>-52591690.57</v>
      </c>
      <c r="CA115" s="276">
        <v>-3608843.27</v>
      </c>
      <c r="CB115" s="276">
        <v>-11248781.66</v>
      </c>
      <c r="CC115" s="276">
        <v>11855060.449999999</v>
      </c>
      <c r="CD115" s="276">
        <v>-14578849.35</v>
      </c>
      <c r="CE115" s="276">
        <v>-37371799.159999996</v>
      </c>
      <c r="CF115" s="276">
        <v>28149599.760000002</v>
      </c>
      <c r="CG115" s="276">
        <v>-2429336.73</v>
      </c>
      <c r="CH115" s="276">
        <v>-5136821.26</v>
      </c>
      <c r="CI115" s="276">
        <v>-8495256.0899999999</v>
      </c>
      <c r="CJ115" s="276">
        <v>927549.6</v>
      </c>
      <c r="CK115" s="276">
        <v>-2835814.9</v>
      </c>
      <c r="CL115" s="276">
        <v>-59401331.009999998</v>
      </c>
      <c r="CM115" s="276">
        <v>-5478737.5</v>
      </c>
      <c r="CN115" s="410">
        <v>5568093.1200000001</v>
      </c>
      <c r="CQ115" s="128"/>
    </row>
    <row r="116" spans="1:95" s="111" customFormat="1">
      <c r="A116" s="289"/>
      <c r="B116" s="289"/>
      <c r="C116" s="618"/>
      <c r="D116" s="289"/>
      <c r="E116" s="374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374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89"/>
      <c r="AS116" s="289"/>
      <c r="AT116" s="289"/>
      <c r="AU116" s="289"/>
      <c r="AV116" s="289"/>
      <c r="AW116" s="289"/>
      <c r="AX116" s="289"/>
      <c r="AY116" s="289"/>
      <c r="AZ116" s="289"/>
      <c r="BA116" s="289"/>
      <c r="BB116" s="289"/>
      <c r="BC116" s="289"/>
      <c r="BD116" s="289"/>
      <c r="BE116" s="289"/>
      <c r="BF116" s="289"/>
      <c r="BG116" s="289"/>
      <c r="BH116" s="289"/>
      <c r="BI116" s="289"/>
      <c r="BJ116" s="289"/>
      <c r="BK116" s="289"/>
      <c r="BL116" s="289"/>
      <c r="BM116" s="289"/>
      <c r="BN116" s="289"/>
      <c r="BO116" s="289"/>
      <c r="BP116" s="289"/>
      <c r="BQ116" s="289"/>
      <c r="BR116" s="289"/>
      <c r="BS116" s="289"/>
      <c r="BT116" s="289"/>
      <c r="BU116" s="289"/>
      <c r="BV116" s="289"/>
      <c r="BW116" s="289"/>
      <c r="BX116" s="289"/>
      <c r="BY116" s="289"/>
      <c r="BZ116" s="289"/>
      <c r="CA116" s="289"/>
      <c r="CB116" s="289"/>
      <c r="CC116" s="289"/>
      <c r="CD116" s="289"/>
      <c r="CE116" s="289"/>
      <c r="CF116" s="289"/>
      <c r="CG116" s="289"/>
      <c r="CH116" s="289"/>
      <c r="CI116" s="289"/>
      <c r="CJ116" s="289"/>
      <c r="CK116" s="289"/>
      <c r="CL116" s="289"/>
      <c r="CM116" s="289"/>
      <c r="CQ116" s="129"/>
    </row>
    <row r="117" spans="1:95" s="111" customFormat="1">
      <c r="A117" s="289"/>
      <c r="B117" s="289"/>
      <c r="C117" s="618"/>
      <c r="D117" s="289" t="s">
        <v>485</v>
      </c>
      <c r="E117" s="374">
        <f>E47-(E21+E100)</f>
        <v>-3700000</v>
      </c>
      <c r="F117" s="390">
        <f t="shared" ref="F117:P117" si="37">F47-(F21+F100)</f>
        <v>-1744055.4800000004</v>
      </c>
      <c r="G117" s="289">
        <f t="shared" si="37"/>
        <v>1986126.67</v>
      </c>
      <c r="H117" s="289">
        <f t="shared" si="37"/>
        <v>-883744.58999999985</v>
      </c>
      <c r="I117" s="390">
        <f t="shared" si="37"/>
        <v>-202448.90000000037</v>
      </c>
      <c r="J117" s="289">
        <f t="shared" si="37"/>
        <v>993212.53999999911</v>
      </c>
      <c r="K117" s="289">
        <f t="shared" si="37"/>
        <v>-2230000</v>
      </c>
      <c r="L117" s="390">
        <f t="shared" si="37"/>
        <v>-8865003.950000003</v>
      </c>
      <c r="M117" s="390">
        <f t="shared" si="37"/>
        <v>-6950160</v>
      </c>
      <c r="N117" s="390">
        <f t="shared" si="37"/>
        <v>-6514619.209999999</v>
      </c>
      <c r="O117" s="289">
        <f t="shared" si="37"/>
        <v>-6118049.6700000018</v>
      </c>
      <c r="P117" s="390">
        <f t="shared" si="37"/>
        <v>-954074.12000000011</v>
      </c>
      <c r="Q117" s="289">
        <f>Q47-(Q21+Q100)</f>
        <v>-12906217.61999999</v>
      </c>
      <c r="R117" s="390">
        <f t="shared" ref="R117:CC117" si="38">R47-(R21+R100)</f>
        <v>56083.099999999627</v>
      </c>
      <c r="S117" s="289">
        <f t="shared" si="38"/>
        <v>-1100000</v>
      </c>
      <c r="T117" s="289">
        <f t="shared" si="38"/>
        <v>-1743759.049999997</v>
      </c>
      <c r="U117" s="390">
        <f t="shared" si="38"/>
        <v>-969482.80000000075</v>
      </c>
      <c r="V117" s="289">
        <f t="shared" si="38"/>
        <v>669509.71000000089</v>
      </c>
      <c r="W117" s="289">
        <f t="shared" si="38"/>
        <v>-1297736.7000000011</v>
      </c>
      <c r="X117" s="289">
        <f t="shared" si="38"/>
        <v>-3500000</v>
      </c>
      <c r="Y117" s="390">
        <f t="shared" si="38"/>
        <v>4347917.5600000024</v>
      </c>
      <c r="Z117" s="289">
        <f>Z47-(Z21+Z100)</f>
        <v>-513500</v>
      </c>
      <c r="AA117" s="289">
        <f t="shared" si="38"/>
        <v>1219868.8000000007</v>
      </c>
      <c r="AB117" s="289">
        <f t="shared" si="38"/>
        <v>-1991772.08</v>
      </c>
      <c r="AC117" s="289">
        <f t="shared" si="38"/>
        <v>88616.359999999404</v>
      </c>
      <c r="AD117" s="289">
        <f t="shared" si="38"/>
        <v>-852219.20000000019</v>
      </c>
      <c r="AE117" s="289">
        <f t="shared" si="38"/>
        <v>-800000</v>
      </c>
      <c r="AF117" s="523">
        <f t="shared" si="38"/>
        <v>-2408563.4600000009</v>
      </c>
      <c r="AG117" s="289">
        <f t="shared" si="38"/>
        <v>-815717.45000000019</v>
      </c>
      <c r="AH117" s="289">
        <f t="shared" si="38"/>
        <v>-98371.220000000671</v>
      </c>
      <c r="AI117" s="289">
        <f t="shared" si="38"/>
        <v>-1130810</v>
      </c>
      <c r="AJ117" s="289">
        <f t="shared" si="38"/>
        <v>-7059368.7500000037</v>
      </c>
      <c r="AK117" s="289">
        <f t="shared" si="38"/>
        <v>-556827.68999999948</v>
      </c>
      <c r="AL117" s="289">
        <f t="shared" si="38"/>
        <v>-1688079.3200000003</v>
      </c>
      <c r="AM117" s="289">
        <f t="shared" si="38"/>
        <v>-32286275.219999969</v>
      </c>
      <c r="AN117" s="289">
        <f t="shared" si="38"/>
        <v>-1200000</v>
      </c>
      <c r="AO117" s="289">
        <f t="shared" si="38"/>
        <v>4291024.2200000007</v>
      </c>
      <c r="AP117" s="289">
        <f t="shared" si="38"/>
        <v>-1864080.4600000009</v>
      </c>
      <c r="AQ117" s="289">
        <f t="shared" si="38"/>
        <v>-2070484.8299999982</v>
      </c>
      <c r="AR117" s="289">
        <f t="shared" si="38"/>
        <v>-487622.53999999911</v>
      </c>
      <c r="AS117" s="289">
        <f t="shared" si="38"/>
        <v>0</v>
      </c>
      <c r="AT117" s="390">
        <f t="shared" si="38"/>
        <v>-7296780.1899999976</v>
      </c>
      <c r="AU117" s="289">
        <f t="shared" si="38"/>
        <v>-3773879.5199999996</v>
      </c>
      <c r="AV117" s="289">
        <f t="shared" si="38"/>
        <v>-268705</v>
      </c>
      <c r="AW117" s="289">
        <f t="shared" si="38"/>
        <v>-2750000</v>
      </c>
      <c r="AX117" s="289">
        <f t="shared" si="38"/>
        <v>0</v>
      </c>
      <c r="AY117" s="289">
        <f t="shared" si="38"/>
        <v>-343685.41999999993</v>
      </c>
      <c r="AZ117" s="289">
        <f t="shared" si="38"/>
        <v>0</v>
      </c>
      <c r="BA117" s="289">
        <f>BA47-(BA21+BA100)</f>
        <v>-810076.50999999885</v>
      </c>
      <c r="BB117" s="289">
        <f t="shared" si="38"/>
        <v>700000</v>
      </c>
      <c r="BC117" s="289">
        <f t="shared" si="38"/>
        <v>-2072697.5900000036</v>
      </c>
      <c r="BD117" s="289">
        <f t="shared" si="38"/>
        <v>479099.37999999989</v>
      </c>
      <c r="BE117" s="289">
        <f t="shared" si="38"/>
        <v>-2000000</v>
      </c>
      <c r="BF117" s="289">
        <f t="shared" si="38"/>
        <v>-2877784.1100000031</v>
      </c>
      <c r="BG117" s="289">
        <f t="shared" si="38"/>
        <v>-612119.77000000048</v>
      </c>
      <c r="BH117" s="289">
        <f t="shared" si="38"/>
        <v>574857.18999999948</v>
      </c>
      <c r="BI117" s="289">
        <f>BI47-(BI21+BI100)</f>
        <v>0</v>
      </c>
      <c r="BJ117" s="390">
        <f t="shared" si="38"/>
        <v>-600000</v>
      </c>
      <c r="BK117" s="289">
        <f t="shared" si="38"/>
        <v>-250000</v>
      </c>
      <c r="BL117" s="289">
        <f t="shared" si="38"/>
        <v>-2370479.5099999998</v>
      </c>
      <c r="BM117" s="390">
        <f t="shared" si="38"/>
        <v>-990000</v>
      </c>
      <c r="BN117" s="390">
        <f>BN47-(BN21+BN100)</f>
        <v>-15000000</v>
      </c>
      <c r="BO117" s="289">
        <f t="shared" si="38"/>
        <v>-4133882.370000001</v>
      </c>
      <c r="BP117" s="390">
        <f t="shared" si="38"/>
        <v>-2255000</v>
      </c>
      <c r="BQ117" s="390">
        <f t="shared" si="38"/>
        <v>602860.88000000268</v>
      </c>
      <c r="BR117" s="289">
        <f t="shared" si="38"/>
        <v>-2453512.9500000011</v>
      </c>
      <c r="BS117" s="289">
        <f t="shared" si="38"/>
        <v>648831.86000000127</v>
      </c>
      <c r="BT117" s="289">
        <f>BT47-(BT21+BT100)</f>
        <v>-120576240</v>
      </c>
      <c r="BU117" s="390">
        <f t="shared" si="38"/>
        <v>-3011166.3899999987</v>
      </c>
      <c r="BV117" s="289">
        <f t="shared" si="38"/>
        <v>-375290.75999999978</v>
      </c>
      <c r="BW117" s="289">
        <f t="shared" si="38"/>
        <v>580011.37000000477</v>
      </c>
      <c r="BX117" s="289">
        <f t="shared" si="38"/>
        <v>-2734013.59</v>
      </c>
      <c r="BY117" s="289">
        <f t="shared" si="38"/>
        <v>-105063.05000000075</v>
      </c>
      <c r="BZ117" s="289">
        <f t="shared" si="38"/>
        <v>-222100.67000000179</v>
      </c>
      <c r="CA117" s="390">
        <f t="shared" si="38"/>
        <v>-8540532</v>
      </c>
      <c r="CB117" s="289">
        <f t="shared" si="38"/>
        <v>-392072.72000000067</v>
      </c>
      <c r="CC117" s="390">
        <f t="shared" si="38"/>
        <v>-2202968.83</v>
      </c>
      <c r="CD117" s="289">
        <f t="shared" ref="CD117:CN117" si="39">CD47-(CD21+CD100)</f>
        <v>-4861191.6000000015</v>
      </c>
      <c r="CE117" s="289">
        <f t="shared" si="39"/>
        <v>-6115098.2100000009</v>
      </c>
      <c r="CF117" s="289">
        <f t="shared" si="39"/>
        <v>-2399047.66</v>
      </c>
      <c r="CG117" s="289">
        <f t="shared" si="39"/>
        <v>3781110033.3600001</v>
      </c>
      <c r="CH117" s="289">
        <f t="shared" si="39"/>
        <v>401755.33000000007</v>
      </c>
      <c r="CI117" s="289">
        <f t="shared" si="39"/>
        <v>-836345.31000000052</v>
      </c>
      <c r="CJ117" s="289">
        <f t="shared" si="39"/>
        <v>-2230100</v>
      </c>
      <c r="CK117" s="289">
        <f t="shared" si="39"/>
        <v>4519207.26</v>
      </c>
      <c r="CL117" s="289">
        <f t="shared" si="39"/>
        <v>-3127862.1700000018</v>
      </c>
      <c r="CM117" s="289">
        <f t="shared" si="39"/>
        <v>2023469.4200000009</v>
      </c>
      <c r="CN117" s="389">
        <f t="shared" si="39"/>
        <v>556798.51000000024</v>
      </c>
      <c r="CQ117" s="129"/>
    </row>
    <row r="118" spans="1:95" s="111" customFormat="1">
      <c r="A118" s="289"/>
      <c r="B118" s="289"/>
      <c r="C118" s="619" t="s">
        <v>671</v>
      </c>
      <c r="D118" s="289" t="s">
        <v>681</v>
      </c>
      <c r="E118" s="374">
        <v>9099732.7100000009</v>
      </c>
      <c r="F118" s="390">
        <v>2979184.53</v>
      </c>
      <c r="G118" s="289">
        <v>1137417.32</v>
      </c>
      <c r="H118" s="289">
        <v>2590747.92</v>
      </c>
      <c r="I118" s="390">
        <v>817545.4</v>
      </c>
      <c r="J118" s="289">
        <v>2679694.4300000002</v>
      </c>
      <c r="K118" s="289">
        <v>3252437.76</v>
      </c>
      <c r="L118" s="390">
        <v>5104220</v>
      </c>
      <c r="M118" s="390">
        <v>2187004.4700000002</v>
      </c>
      <c r="N118" s="390">
        <v>3374500.7</v>
      </c>
      <c r="O118" s="289">
        <v>7037574.0599999996</v>
      </c>
      <c r="P118" s="390">
        <v>726215.2</v>
      </c>
      <c r="Q118" s="289">
        <v>17121505.559999999</v>
      </c>
      <c r="R118" s="390">
        <v>2085045.5</v>
      </c>
      <c r="S118" s="289">
        <v>2932085.19</v>
      </c>
      <c r="T118" s="289">
        <v>5483608.5499999998</v>
      </c>
      <c r="U118" s="390">
        <v>1707592.79</v>
      </c>
      <c r="V118" s="289">
        <v>4146790.3</v>
      </c>
      <c r="W118" s="289">
        <v>1303494.3700000001</v>
      </c>
      <c r="X118" s="276">
        <v>477902.02</v>
      </c>
      <c r="Y118" s="390">
        <v>34482156.020000003</v>
      </c>
      <c r="Z118" s="289">
        <v>1218489.24</v>
      </c>
      <c r="AA118" s="289">
        <v>5949088.9800000004</v>
      </c>
      <c r="AB118" s="289">
        <v>2052212.24</v>
      </c>
      <c r="AC118" s="289">
        <v>589718.57999999996</v>
      </c>
      <c r="AD118" s="289">
        <v>862225.9</v>
      </c>
      <c r="AE118" s="289">
        <v>870677.38</v>
      </c>
      <c r="AF118" s="523">
        <v>3660900.19</v>
      </c>
      <c r="AG118" s="289">
        <v>1410077.63</v>
      </c>
      <c r="AH118" s="289">
        <v>1015564.85</v>
      </c>
      <c r="AI118" s="289">
        <v>2132687.79</v>
      </c>
      <c r="AJ118" s="289">
        <v>3215602.47</v>
      </c>
      <c r="AK118" s="289">
        <v>1676619.49</v>
      </c>
      <c r="AL118" s="289">
        <v>2141294.44</v>
      </c>
      <c r="AM118" s="289">
        <v>70200188.140000001</v>
      </c>
      <c r="AN118" s="289">
        <v>2029543.07</v>
      </c>
      <c r="AO118" s="289">
        <v>1087518.8799999999</v>
      </c>
      <c r="AP118" s="289">
        <v>4641526.9400000004</v>
      </c>
      <c r="AQ118" s="289">
        <v>2832490.86</v>
      </c>
      <c r="AR118" s="289">
        <v>1503568.44</v>
      </c>
      <c r="AS118" s="289">
        <v>652081.63</v>
      </c>
      <c r="AT118" s="390">
        <v>11202439.710000001</v>
      </c>
      <c r="AU118" s="289">
        <v>1964737.62</v>
      </c>
      <c r="AV118" s="289">
        <v>2023076.72</v>
      </c>
      <c r="AW118" s="289">
        <v>3641904.2</v>
      </c>
      <c r="AX118" s="289">
        <v>1106864.79</v>
      </c>
      <c r="AY118" s="289">
        <v>560508.35</v>
      </c>
      <c r="AZ118" s="289">
        <v>1528035.16</v>
      </c>
      <c r="BA118" s="289">
        <v>2862999.04</v>
      </c>
      <c r="BB118" s="289">
        <v>256810.59</v>
      </c>
      <c r="BC118" s="289">
        <v>15586000.76</v>
      </c>
      <c r="BD118" s="289">
        <v>511317.02</v>
      </c>
      <c r="BE118" s="289">
        <v>28488449.079999998</v>
      </c>
      <c r="BF118" s="289">
        <v>7309839.0199999996</v>
      </c>
      <c r="BG118" s="289">
        <v>1037483.73</v>
      </c>
      <c r="BH118" s="289">
        <v>501913.66</v>
      </c>
      <c r="BI118" s="289">
        <v>15556735.779999999</v>
      </c>
      <c r="BJ118" s="390">
        <v>534287.92000000004</v>
      </c>
      <c r="BK118" s="289">
        <v>516473.95</v>
      </c>
      <c r="BL118" s="289">
        <v>3052244.95</v>
      </c>
      <c r="BM118" s="390">
        <v>565553.06999999995</v>
      </c>
      <c r="BN118" s="392">
        <v>13308907.539999999</v>
      </c>
      <c r="BO118" s="289">
        <v>4251195.3499999996</v>
      </c>
      <c r="BP118" s="390">
        <v>4115689.77</v>
      </c>
      <c r="BQ118" s="390">
        <v>5344021.29</v>
      </c>
      <c r="BR118" s="289">
        <v>3378065.26</v>
      </c>
      <c r="BS118" s="289">
        <v>2628198.65</v>
      </c>
      <c r="BT118" s="289">
        <v>89486876.569999993</v>
      </c>
      <c r="BU118" s="390">
        <v>3008544.52</v>
      </c>
      <c r="BV118" s="289">
        <v>2372019.16</v>
      </c>
      <c r="BW118" s="289">
        <v>24571555.629999999</v>
      </c>
      <c r="BX118" s="289">
        <v>917717.22</v>
      </c>
      <c r="BY118" s="289">
        <v>2062526.27</v>
      </c>
      <c r="BZ118" s="289">
        <v>7644367.2300000004</v>
      </c>
      <c r="CA118" s="390">
        <v>899144.55</v>
      </c>
      <c r="CB118" s="289">
        <v>1690292.6</v>
      </c>
      <c r="CC118" s="390">
        <v>1801306.36</v>
      </c>
      <c r="CD118" s="289">
        <v>3011522.96</v>
      </c>
      <c r="CE118" s="289">
        <v>8484934.0800000001</v>
      </c>
      <c r="CF118" s="289">
        <v>3694187.47</v>
      </c>
      <c r="CG118" s="289">
        <v>6505329.5899999999</v>
      </c>
      <c r="CH118" s="289">
        <v>874696.1</v>
      </c>
      <c r="CI118" s="289">
        <v>1406200.14</v>
      </c>
      <c r="CJ118" s="289">
        <v>1992498.21</v>
      </c>
      <c r="CK118" s="289">
        <v>570217.31000000006</v>
      </c>
      <c r="CL118" s="289">
        <v>13876942.75</v>
      </c>
      <c r="CM118" s="289">
        <v>1653699.27</v>
      </c>
      <c r="CN118" s="389">
        <v>817170.21</v>
      </c>
      <c r="CQ118" s="129"/>
    </row>
    <row r="119" spans="1:95" s="506" customFormat="1">
      <c r="A119" s="499"/>
      <c r="B119" s="500" t="s">
        <v>723</v>
      </c>
      <c r="C119" s="620" t="s">
        <v>661</v>
      </c>
      <c r="D119" s="499" t="s">
        <v>662</v>
      </c>
      <c r="E119" s="501">
        <v>13609577.890000001</v>
      </c>
      <c r="F119" s="502">
        <v>3011910.33</v>
      </c>
      <c r="G119" s="499">
        <v>340304.65</v>
      </c>
      <c r="H119" s="499">
        <v>35126.589999999997</v>
      </c>
      <c r="I119" s="502">
        <v>2126205.12</v>
      </c>
      <c r="J119" s="499">
        <v>2647963.62</v>
      </c>
      <c r="K119" s="499">
        <v>533913.37</v>
      </c>
      <c r="L119" s="502">
        <v>7525050.2000000002</v>
      </c>
      <c r="M119" s="502">
        <v>6965378.7400000002</v>
      </c>
      <c r="N119" s="502">
        <v>31798772.5</v>
      </c>
      <c r="O119" s="499">
        <v>2715899.96</v>
      </c>
      <c r="P119" s="502">
        <v>650744.72</v>
      </c>
      <c r="Q119" s="499">
        <v>439594.75</v>
      </c>
      <c r="R119" s="502">
        <v>180466.96</v>
      </c>
      <c r="S119" s="499">
        <v>150556.95000000001</v>
      </c>
      <c r="T119" s="499">
        <v>0</v>
      </c>
      <c r="U119" s="502">
        <v>268271.73</v>
      </c>
      <c r="V119" s="499">
        <v>618548.41</v>
      </c>
      <c r="W119" s="499">
        <v>1086706.05</v>
      </c>
      <c r="X119" s="503">
        <v>248907.71</v>
      </c>
      <c r="Y119" s="502">
        <v>903245.32</v>
      </c>
      <c r="Z119" s="499">
        <v>514296.79</v>
      </c>
      <c r="AA119" s="499">
        <v>3288403.49</v>
      </c>
      <c r="AB119" s="499">
        <v>204859.8</v>
      </c>
      <c r="AC119" s="499">
        <v>90000</v>
      </c>
      <c r="AD119" s="499">
        <v>500776.16</v>
      </c>
      <c r="AE119" s="499">
        <v>1679043.72</v>
      </c>
      <c r="AF119" s="524">
        <v>4258601.7300000004</v>
      </c>
      <c r="AG119" s="499">
        <v>135600</v>
      </c>
      <c r="AH119" s="499">
        <v>738661.1</v>
      </c>
      <c r="AI119" s="499">
        <v>22470</v>
      </c>
      <c r="AJ119" s="499">
        <v>639933.24</v>
      </c>
      <c r="AK119" s="499">
        <v>70632.88</v>
      </c>
      <c r="AL119" s="499">
        <v>288276.87</v>
      </c>
      <c r="AM119" s="499">
        <v>10626470.560000001</v>
      </c>
      <c r="AN119" s="499">
        <v>1199865.82</v>
      </c>
      <c r="AO119" s="499">
        <v>0</v>
      </c>
      <c r="AP119" s="499">
        <v>10731359.140000001</v>
      </c>
      <c r="AQ119" s="499">
        <v>2211153.29</v>
      </c>
      <c r="AR119" s="499">
        <v>3398825.17</v>
      </c>
      <c r="AS119" s="499">
        <v>859272.58</v>
      </c>
      <c r="AT119" s="502">
        <v>10021808.449999999</v>
      </c>
      <c r="AU119" s="499">
        <v>142074.01999999999</v>
      </c>
      <c r="AV119" s="499">
        <v>1692916.17</v>
      </c>
      <c r="AW119" s="499">
        <v>71318.94</v>
      </c>
      <c r="AX119" s="499">
        <v>465177.34</v>
      </c>
      <c r="AY119" s="499">
        <v>42672.160000000003</v>
      </c>
      <c r="AZ119" s="499">
        <v>2000926.83</v>
      </c>
      <c r="BA119" s="499">
        <v>3825766.97</v>
      </c>
      <c r="BB119" s="499">
        <v>1729458.13</v>
      </c>
      <c r="BC119" s="499">
        <v>14455252.32</v>
      </c>
      <c r="BD119" s="499">
        <v>974199.16</v>
      </c>
      <c r="BE119" s="499">
        <v>26705140.699999999</v>
      </c>
      <c r="BF119" s="499">
        <v>0</v>
      </c>
      <c r="BG119" s="499">
        <v>0</v>
      </c>
      <c r="BH119" s="499">
        <v>0</v>
      </c>
      <c r="BI119" s="499">
        <v>0</v>
      </c>
      <c r="BJ119" s="502">
        <v>1361372.76</v>
      </c>
      <c r="BK119" s="499">
        <v>0</v>
      </c>
      <c r="BL119" s="499">
        <v>0</v>
      </c>
      <c r="BM119" s="502">
        <v>0</v>
      </c>
      <c r="BN119" s="504">
        <v>17332027.5</v>
      </c>
      <c r="BO119" s="499">
        <v>38919.07</v>
      </c>
      <c r="BP119" s="502">
        <v>1087363.19</v>
      </c>
      <c r="BQ119" s="502">
        <v>213392.92</v>
      </c>
      <c r="BR119" s="499">
        <v>0</v>
      </c>
      <c r="BS119" s="499">
        <v>0</v>
      </c>
      <c r="BT119" s="499">
        <v>114933406.77</v>
      </c>
      <c r="BU119" s="502">
        <v>0</v>
      </c>
      <c r="BV119" s="499">
        <v>0</v>
      </c>
      <c r="BW119" s="499">
        <v>578839.14</v>
      </c>
      <c r="BX119" s="499">
        <v>147450</v>
      </c>
      <c r="BY119" s="499">
        <v>2247767.79</v>
      </c>
      <c r="BZ119" s="499">
        <v>0</v>
      </c>
      <c r="CA119" s="502">
        <v>473384.73</v>
      </c>
      <c r="CB119" s="499">
        <v>9495</v>
      </c>
      <c r="CC119" s="502">
        <v>1380896.58</v>
      </c>
      <c r="CD119" s="499">
        <v>1452127.14</v>
      </c>
      <c r="CE119" s="499">
        <v>620489.59</v>
      </c>
      <c r="CF119" s="499">
        <v>41232.199999999997</v>
      </c>
      <c r="CG119" s="499">
        <v>1198443.6599999999</v>
      </c>
      <c r="CH119" s="499">
        <v>1519026.56</v>
      </c>
      <c r="CI119" s="499">
        <v>719878.03</v>
      </c>
      <c r="CJ119" s="499">
        <v>0</v>
      </c>
      <c r="CK119" s="499">
        <v>512843.75</v>
      </c>
      <c r="CL119" s="499">
        <v>13627.58</v>
      </c>
      <c r="CM119" s="499">
        <v>510486.1</v>
      </c>
      <c r="CN119" s="505">
        <v>0</v>
      </c>
      <c r="CQ119" s="507"/>
    </row>
    <row r="120" spans="1:95" s="111" customFormat="1">
      <c r="A120" s="289"/>
      <c r="B120" s="289"/>
      <c r="C120" s="618"/>
      <c r="D120" s="289"/>
      <c r="E120" s="374"/>
      <c r="F120" s="393">
        <f>+F117+F118+F119</f>
        <v>4247039.379999999</v>
      </c>
      <c r="G120" s="289"/>
      <c r="H120" s="289"/>
      <c r="I120" s="440">
        <f>+I117+I118+I119</f>
        <v>2741301.6199999996</v>
      </c>
      <c r="J120" s="289"/>
      <c r="K120" s="289"/>
      <c r="L120" s="393">
        <f>+L117+L118+L119</f>
        <v>3764266.2499999972</v>
      </c>
      <c r="M120" s="393">
        <f t="shared" ref="M120:N120" si="40">+M117+M118+M119</f>
        <v>2202223.2100000009</v>
      </c>
      <c r="N120" s="393">
        <f t="shared" si="40"/>
        <v>28658653.990000002</v>
      </c>
      <c r="O120" s="289"/>
      <c r="P120" s="393">
        <f>+P117+P118+P119</f>
        <v>422885.79999999981</v>
      </c>
      <c r="Q120" s="289"/>
      <c r="R120" s="391">
        <f>+R117+R118+R119</f>
        <v>2321595.5599999996</v>
      </c>
      <c r="S120" s="289"/>
      <c r="T120" s="289"/>
      <c r="U120" s="391">
        <f>+U117+U118+U119</f>
        <v>1006381.7199999993</v>
      </c>
      <c r="V120" s="289"/>
      <c r="W120" s="289"/>
      <c r="X120" s="276"/>
      <c r="Y120" s="393">
        <f>+Y117+Y118+Y119</f>
        <v>39733318.900000006</v>
      </c>
      <c r="Z120" s="289"/>
      <c r="AA120" s="289"/>
      <c r="AB120" s="289"/>
      <c r="AC120" s="289"/>
      <c r="AD120" s="289"/>
      <c r="AE120" s="289"/>
      <c r="AF120" s="440">
        <f>+AF117+AF118+AF119</f>
        <v>5510938.459999999</v>
      </c>
      <c r="AG120" s="289"/>
      <c r="AH120" s="289"/>
      <c r="AI120" s="289"/>
      <c r="AJ120" s="289"/>
      <c r="AK120" s="289"/>
      <c r="AL120" s="289"/>
      <c r="AM120" s="289"/>
      <c r="AN120" s="289"/>
      <c r="AO120" s="289"/>
      <c r="AP120" s="289"/>
      <c r="AQ120" s="289"/>
      <c r="AR120" s="289"/>
      <c r="AS120" s="289"/>
      <c r="AT120" s="393">
        <f>+AT117+AT118+AT119</f>
        <v>13927467.970000003</v>
      </c>
      <c r="AU120" s="289"/>
      <c r="AV120" s="289"/>
      <c r="AW120" s="289"/>
      <c r="AX120" s="289"/>
      <c r="AY120" s="289"/>
      <c r="AZ120" s="289"/>
      <c r="BA120" s="289"/>
      <c r="BB120" s="289"/>
      <c r="BC120" s="289"/>
      <c r="BD120" s="289"/>
      <c r="BE120" s="289"/>
      <c r="BF120" s="289"/>
      <c r="BG120" s="289"/>
      <c r="BH120" s="289"/>
      <c r="BI120" s="289"/>
      <c r="BJ120" s="393">
        <f>+BJ117+BJ118+BJ119</f>
        <v>1295660.6800000002</v>
      </c>
      <c r="BK120" s="289"/>
      <c r="BL120" s="289"/>
      <c r="BM120" s="393">
        <f>+BM117+BM118+BM119</f>
        <v>-424446.93000000005</v>
      </c>
      <c r="BN120" s="441">
        <f>+BN117+BN118+BN119</f>
        <v>15640935.039999999</v>
      </c>
      <c r="BO120" s="289"/>
      <c r="BP120" s="393">
        <f>+BP117+BP118+BP119</f>
        <v>2948052.96</v>
      </c>
      <c r="BQ120" s="391">
        <f>+BQ117+BQ118+BQ119</f>
        <v>6160275.0900000026</v>
      </c>
      <c r="BR120" s="289"/>
      <c r="BS120" s="289"/>
      <c r="BT120" s="289"/>
      <c r="BU120" s="391">
        <f>+BU117+BU118+BU119</f>
        <v>-2621.8699999987148</v>
      </c>
      <c r="BV120" s="289"/>
      <c r="BW120" s="289"/>
      <c r="BX120" s="289"/>
      <c r="BY120" s="289"/>
      <c r="BZ120" s="289"/>
      <c r="CA120" s="393">
        <f>+CA117+CA118+CA119</f>
        <v>-7168002.7200000007</v>
      </c>
      <c r="CB120" s="289"/>
      <c r="CC120" s="393">
        <f>+CC117+CC118+CC119</f>
        <v>979234.1100000001</v>
      </c>
      <c r="CD120" s="289"/>
      <c r="CE120" s="289"/>
      <c r="CF120" s="289"/>
      <c r="CG120" s="289"/>
      <c r="CH120" s="289"/>
      <c r="CI120" s="289"/>
      <c r="CJ120" s="289"/>
      <c r="CK120" s="289"/>
      <c r="CL120" s="289"/>
      <c r="CM120" s="289"/>
      <c r="CN120" s="389"/>
      <c r="CQ120" s="129"/>
    </row>
    <row r="121" spans="1:95" s="111" customFormat="1">
      <c r="A121" s="289"/>
      <c r="B121" s="289"/>
      <c r="C121" s="618"/>
      <c r="D121" s="289"/>
      <c r="E121" s="374"/>
      <c r="F121" s="289"/>
      <c r="G121" s="289"/>
      <c r="H121" s="289"/>
      <c r="I121" s="289"/>
      <c r="J121" s="289"/>
      <c r="K121" s="289"/>
      <c r="L121" s="289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  <c r="W121" s="289"/>
      <c r="X121" s="276"/>
      <c r="Y121" s="289"/>
      <c r="Z121" s="289"/>
      <c r="AA121" s="289"/>
      <c r="AB121" s="289"/>
      <c r="AC121" s="289"/>
      <c r="AD121" s="289"/>
      <c r="AE121" s="289"/>
      <c r="AF121" s="374"/>
      <c r="AG121" s="289"/>
      <c r="AH121" s="289"/>
      <c r="AI121" s="289"/>
      <c r="AJ121" s="289"/>
      <c r="AK121" s="289"/>
      <c r="AL121" s="289"/>
      <c r="AM121" s="289"/>
      <c r="AN121" s="289"/>
      <c r="AO121" s="289"/>
      <c r="AP121" s="289"/>
      <c r="AQ121" s="289"/>
      <c r="AR121" s="289"/>
      <c r="AS121" s="289"/>
      <c r="AT121" s="289"/>
      <c r="AU121" s="289"/>
      <c r="AV121" s="289"/>
      <c r="AW121" s="289"/>
      <c r="AX121" s="289"/>
      <c r="AY121" s="289"/>
      <c r="AZ121" s="289"/>
      <c r="BA121" s="289"/>
      <c r="BB121" s="289"/>
      <c r="BC121" s="289"/>
      <c r="BD121" s="289"/>
      <c r="BE121" s="289"/>
      <c r="BF121" s="289"/>
      <c r="BG121" s="289"/>
      <c r="BH121" s="289"/>
      <c r="BI121" s="289"/>
      <c r="BJ121" s="289"/>
      <c r="BK121" s="289"/>
      <c r="BL121" s="289"/>
      <c r="BM121" s="289"/>
      <c r="BN121" s="305"/>
      <c r="BO121" s="289"/>
      <c r="BP121" s="289"/>
      <c r="BQ121" s="289"/>
      <c r="BR121" s="289"/>
      <c r="BS121" s="289"/>
      <c r="BT121" s="289"/>
      <c r="BU121" s="289"/>
      <c r="BV121" s="289"/>
      <c r="BW121" s="289"/>
      <c r="BX121" s="289"/>
      <c r="BY121" s="289"/>
      <c r="BZ121" s="289"/>
      <c r="CA121" s="289"/>
      <c r="CB121" s="289"/>
      <c r="CC121" s="289"/>
      <c r="CD121" s="289"/>
      <c r="CE121" s="289"/>
      <c r="CF121" s="289"/>
      <c r="CG121" s="289"/>
      <c r="CH121" s="289"/>
      <c r="CI121" s="289"/>
      <c r="CJ121" s="289"/>
      <c r="CK121" s="289"/>
      <c r="CL121" s="289"/>
      <c r="CM121" s="289"/>
      <c r="CQ121" s="129"/>
    </row>
    <row r="122" spans="1:95" s="111" customFormat="1">
      <c r="A122" s="289"/>
      <c r="B122" s="289" t="s">
        <v>317</v>
      </c>
      <c r="C122" s="642" t="s">
        <v>552</v>
      </c>
      <c r="D122" s="288" t="s">
        <v>486</v>
      </c>
      <c r="E122" s="363">
        <f>+E48</f>
        <v>1999999.06</v>
      </c>
      <c r="F122" s="288">
        <f t="shared" ref="F122:BQ122" si="41">+F48</f>
        <v>1221890</v>
      </c>
      <c r="G122" s="288">
        <f t="shared" si="41"/>
        <v>279530</v>
      </c>
      <c r="H122" s="288">
        <f t="shared" si="41"/>
        <v>0</v>
      </c>
      <c r="I122" s="288">
        <f t="shared" si="41"/>
        <v>198000</v>
      </c>
      <c r="J122" s="288">
        <f t="shared" si="41"/>
        <v>5037972.3</v>
      </c>
      <c r="K122" s="288">
        <f t="shared" si="41"/>
        <v>80000</v>
      </c>
      <c r="L122" s="288">
        <f t="shared" si="41"/>
        <v>966487</v>
      </c>
      <c r="M122" s="288">
        <f t="shared" si="41"/>
        <v>258655</v>
      </c>
      <c r="N122" s="288">
        <f t="shared" si="41"/>
        <v>163420</v>
      </c>
      <c r="O122" s="288">
        <f t="shared" si="41"/>
        <v>761129.3</v>
      </c>
      <c r="P122" s="288">
        <f t="shared" si="41"/>
        <v>85000</v>
      </c>
      <c r="Q122" s="288">
        <f t="shared" si="41"/>
        <v>2721726.26</v>
      </c>
      <c r="R122" s="288">
        <f t="shared" si="41"/>
        <v>320000</v>
      </c>
      <c r="S122" s="288">
        <f t="shared" si="41"/>
        <v>46621.26</v>
      </c>
      <c r="T122" s="288">
        <f t="shared" si="41"/>
        <v>11044.11</v>
      </c>
      <c r="U122" s="288">
        <f t="shared" si="41"/>
        <v>7770</v>
      </c>
      <c r="V122" s="288">
        <f t="shared" si="41"/>
        <v>150000</v>
      </c>
      <c r="W122" s="288">
        <f t="shared" si="41"/>
        <v>249000</v>
      </c>
      <c r="X122" s="288">
        <f t="shared" si="41"/>
        <v>6000</v>
      </c>
      <c r="Y122" s="288">
        <f t="shared" si="41"/>
        <v>3000000</v>
      </c>
      <c r="Z122" s="288">
        <f t="shared" si="41"/>
        <v>101620</v>
      </c>
      <c r="AA122" s="288">
        <f t="shared" si="41"/>
        <v>0</v>
      </c>
      <c r="AB122" s="288">
        <f t="shared" si="41"/>
        <v>207221.46</v>
      </c>
      <c r="AC122" s="288">
        <f t="shared" si="41"/>
        <v>130002.55</v>
      </c>
      <c r="AD122" s="288">
        <f t="shared" si="41"/>
        <v>193950</v>
      </c>
      <c r="AE122" s="288">
        <f t="shared" si="41"/>
        <v>0</v>
      </c>
      <c r="AF122" s="363">
        <f t="shared" si="41"/>
        <v>1000000</v>
      </c>
      <c r="AG122" s="288">
        <f t="shared" si="41"/>
        <v>100000</v>
      </c>
      <c r="AH122" s="288">
        <f t="shared" si="41"/>
        <v>266158</v>
      </c>
      <c r="AI122" s="288">
        <f t="shared" si="41"/>
        <v>20000</v>
      </c>
      <c r="AJ122" s="288">
        <f t="shared" si="41"/>
        <v>327737.8</v>
      </c>
      <c r="AK122" s="288">
        <f t="shared" si="41"/>
        <v>124000</v>
      </c>
      <c r="AL122" s="288">
        <f t="shared" si="41"/>
        <v>100000</v>
      </c>
      <c r="AM122" s="288">
        <f t="shared" si="41"/>
        <v>2537413.73</v>
      </c>
      <c r="AN122" s="288">
        <f t="shared" si="41"/>
        <v>550000</v>
      </c>
      <c r="AO122" s="288">
        <f t="shared" si="41"/>
        <v>245350</v>
      </c>
      <c r="AP122" s="288">
        <f t="shared" si="41"/>
        <v>1598009.8</v>
      </c>
      <c r="AQ122" s="288">
        <f t="shared" si="41"/>
        <v>600000</v>
      </c>
      <c r="AR122" s="288">
        <f t="shared" si="41"/>
        <v>0</v>
      </c>
      <c r="AS122" s="288">
        <f t="shared" si="41"/>
        <v>50000</v>
      </c>
      <c r="AT122" s="288">
        <f t="shared" si="41"/>
        <v>18112442.059999999</v>
      </c>
      <c r="AU122" s="288">
        <f t="shared" si="41"/>
        <v>403200</v>
      </c>
      <c r="AV122" s="288">
        <f t="shared" si="41"/>
        <v>2580600</v>
      </c>
      <c r="AW122" s="288">
        <f t="shared" si="41"/>
        <v>1043789</v>
      </c>
      <c r="AX122" s="288">
        <f t="shared" si="41"/>
        <v>551600</v>
      </c>
      <c r="AY122" s="288">
        <f t="shared" si="41"/>
        <v>202000</v>
      </c>
      <c r="AZ122" s="288">
        <f t="shared" si="41"/>
        <v>475831.52</v>
      </c>
      <c r="BA122" s="288">
        <f t="shared" si="41"/>
        <v>1005803.84</v>
      </c>
      <c r="BB122" s="288">
        <f t="shared" si="41"/>
        <v>300000</v>
      </c>
      <c r="BC122" s="288">
        <f t="shared" si="41"/>
        <v>22553315.34</v>
      </c>
      <c r="BD122" s="288">
        <f t="shared" si="41"/>
        <v>340000</v>
      </c>
      <c r="BE122" s="288">
        <f t="shared" si="41"/>
        <v>5000000</v>
      </c>
      <c r="BF122" s="288">
        <f t="shared" si="41"/>
        <v>15926784</v>
      </c>
      <c r="BG122" s="288">
        <f t="shared" si="41"/>
        <v>88520.77</v>
      </c>
      <c r="BH122" s="288">
        <f t="shared" si="41"/>
        <v>200000</v>
      </c>
      <c r="BI122" s="288">
        <f t="shared" si="41"/>
        <v>1121170</v>
      </c>
      <c r="BJ122" s="288">
        <f t="shared" si="41"/>
        <v>158030</v>
      </c>
      <c r="BK122" s="288">
        <f t="shared" si="41"/>
        <v>265016</v>
      </c>
      <c r="BL122" s="288">
        <f t="shared" si="41"/>
        <v>350700</v>
      </c>
      <c r="BM122" s="288">
        <f t="shared" si="41"/>
        <v>2600</v>
      </c>
      <c r="BN122" s="288">
        <f t="shared" si="41"/>
        <v>100000</v>
      </c>
      <c r="BO122" s="288">
        <f t="shared" si="41"/>
        <v>640300</v>
      </c>
      <c r="BP122" s="288">
        <f t="shared" si="41"/>
        <v>346878</v>
      </c>
      <c r="BQ122" s="288">
        <f t="shared" si="41"/>
        <v>0</v>
      </c>
      <c r="BR122" s="288">
        <f t="shared" ref="BR122:CN122" si="42">+BR48</f>
        <v>452900</v>
      </c>
      <c r="BS122" s="288">
        <f t="shared" si="42"/>
        <v>439280</v>
      </c>
      <c r="BT122" s="288">
        <f t="shared" si="42"/>
        <v>1373790</v>
      </c>
      <c r="BU122" s="288">
        <f t="shared" si="42"/>
        <v>307238</v>
      </c>
      <c r="BV122" s="288">
        <f t="shared" si="42"/>
        <v>870000</v>
      </c>
      <c r="BW122" s="288">
        <f t="shared" si="42"/>
        <v>192044</v>
      </c>
      <c r="BX122" s="288">
        <f t="shared" si="42"/>
        <v>2563115.7000000002</v>
      </c>
      <c r="BY122" s="288">
        <f t="shared" si="42"/>
        <v>360000</v>
      </c>
      <c r="BZ122" s="288">
        <f>+BZ48</f>
        <v>0</v>
      </c>
      <c r="CA122" s="288">
        <f t="shared" si="42"/>
        <v>2861480.2</v>
      </c>
      <c r="CB122" s="288">
        <f t="shared" si="42"/>
        <v>260500</v>
      </c>
      <c r="CC122" s="288">
        <f t="shared" si="42"/>
        <v>6000</v>
      </c>
      <c r="CD122" s="288">
        <f t="shared" si="42"/>
        <v>518900</v>
      </c>
      <c r="CE122" s="288">
        <f t="shared" si="42"/>
        <v>2069392.2</v>
      </c>
      <c r="CF122" s="288">
        <f t="shared" si="42"/>
        <v>745790</v>
      </c>
      <c r="CG122" s="288">
        <f t="shared" si="42"/>
        <v>1295789.3899999999</v>
      </c>
      <c r="CH122" s="288">
        <f t="shared" si="42"/>
        <v>537700</v>
      </c>
      <c r="CI122" s="288">
        <f t="shared" si="42"/>
        <v>145380</v>
      </c>
      <c r="CJ122" s="288">
        <f t="shared" si="42"/>
        <v>170880</v>
      </c>
      <c r="CK122" s="288">
        <f t="shared" si="42"/>
        <v>310029</v>
      </c>
      <c r="CL122" s="288">
        <f t="shared" si="42"/>
        <v>9319257.0500000007</v>
      </c>
      <c r="CM122" s="288">
        <f t="shared" si="42"/>
        <v>302000</v>
      </c>
      <c r="CN122" s="51">
        <f t="shared" si="42"/>
        <v>261200</v>
      </c>
      <c r="CQ122" s="129"/>
    </row>
    <row r="123" spans="1:95" s="111" customFormat="1">
      <c r="A123" s="289"/>
      <c r="B123" s="289" t="s">
        <v>318</v>
      </c>
      <c r="C123" s="642"/>
      <c r="D123" s="288" t="s">
        <v>487</v>
      </c>
      <c r="E123" s="363">
        <f>+E49</f>
        <v>80398762.060000002</v>
      </c>
      <c r="F123" s="288">
        <f t="shared" ref="F123:BQ123" si="43">+F49</f>
        <v>4844211.12</v>
      </c>
      <c r="G123" s="288">
        <f t="shared" si="43"/>
        <v>3040018.7</v>
      </c>
      <c r="H123" s="288">
        <f t="shared" si="43"/>
        <v>1502091</v>
      </c>
      <c r="I123" s="288">
        <f t="shared" si="43"/>
        <v>471550</v>
      </c>
      <c r="J123" s="288">
        <f t="shared" si="43"/>
        <v>3172844</v>
      </c>
      <c r="K123" s="288">
        <f t="shared" si="43"/>
        <v>3116196.37</v>
      </c>
      <c r="L123" s="288">
        <f t="shared" si="43"/>
        <v>8752953</v>
      </c>
      <c r="M123" s="288">
        <f t="shared" si="43"/>
        <v>3287540</v>
      </c>
      <c r="N123" s="288">
        <f t="shared" si="43"/>
        <v>1820627.2</v>
      </c>
      <c r="O123" s="288">
        <f t="shared" si="43"/>
        <v>19291055.02</v>
      </c>
      <c r="P123" s="288">
        <f t="shared" si="43"/>
        <v>1283686.33</v>
      </c>
      <c r="Q123" s="288">
        <f t="shared" si="43"/>
        <v>109722221.01000001</v>
      </c>
      <c r="R123" s="288">
        <f t="shared" si="43"/>
        <v>4628400</v>
      </c>
      <c r="S123" s="288">
        <f t="shared" si="43"/>
        <v>5000000</v>
      </c>
      <c r="T123" s="288">
        <f t="shared" si="43"/>
        <v>13841857.189999999</v>
      </c>
      <c r="U123" s="288">
        <f t="shared" si="43"/>
        <v>3303816.9</v>
      </c>
      <c r="V123" s="288">
        <f t="shared" si="43"/>
        <v>4116661.35</v>
      </c>
      <c r="W123" s="288">
        <f t="shared" si="43"/>
        <v>4449863.74</v>
      </c>
      <c r="X123" s="288">
        <f t="shared" si="43"/>
        <v>60000</v>
      </c>
      <c r="Y123" s="288">
        <f t="shared" si="43"/>
        <v>150000000</v>
      </c>
      <c r="Z123" s="288">
        <f t="shared" si="43"/>
        <v>3436155.65</v>
      </c>
      <c r="AA123" s="288">
        <f t="shared" si="43"/>
        <v>7564759.7699999996</v>
      </c>
      <c r="AB123" s="288">
        <f t="shared" si="43"/>
        <v>5700902.3300000001</v>
      </c>
      <c r="AC123" s="288">
        <f t="shared" si="43"/>
        <v>1564925.68</v>
      </c>
      <c r="AD123" s="288">
        <f t="shared" si="43"/>
        <v>2376829.71</v>
      </c>
      <c r="AE123" s="288">
        <f t="shared" si="43"/>
        <v>4500000</v>
      </c>
      <c r="AF123" s="363">
        <f t="shared" si="43"/>
        <v>14000000</v>
      </c>
      <c r="AG123" s="288">
        <f t="shared" si="43"/>
        <v>3400000</v>
      </c>
      <c r="AH123" s="288">
        <f t="shared" si="43"/>
        <v>2774052.78</v>
      </c>
      <c r="AI123" s="288">
        <f t="shared" si="43"/>
        <v>5000000</v>
      </c>
      <c r="AJ123" s="288">
        <f t="shared" si="43"/>
        <v>10351239.060000001</v>
      </c>
      <c r="AK123" s="288">
        <f t="shared" si="43"/>
        <v>3800000</v>
      </c>
      <c r="AL123" s="288">
        <f t="shared" si="43"/>
        <v>1600000</v>
      </c>
      <c r="AM123" s="288">
        <f t="shared" si="43"/>
        <v>324242155.77999997</v>
      </c>
      <c r="AN123" s="288">
        <f t="shared" si="43"/>
        <v>6000000</v>
      </c>
      <c r="AO123" s="288">
        <f t="shared" si="43"/>
        <v>2183762.7000000002</v>
      </c>
      <c r="AP123" s="288">
        <f t="shared" si="43"/>
        <v>12890623.16</v>
      </c>
      <c r="AQ123" s="288">
        <f t="shared" si="43"/>
        <v>12394806.93</v>
      </c>
      <c r="AR123" s="288">
        <f t="shared" si="43"/>
        <v>3258278.84</v>
      </c>
      <c r="AS123" s="288">
        <f t="shared" si="43"/>
        <v>950830</v>
      </c>
      <c r="AT123" s="288">
        <f t="shared" si="43"/>
        <v>30723635.039999999</v>
      </c>
      <c r="AU123" s="288">
        <f t="shared" si="43"/>
        <v>4548355.43</v>
      </c>
      <c r="AV123" s="288">
        <f t="shared" si="43"/>
        <v>5344800</v>
      </c>
      <c r="AW123" s="288">
        <f t="shared" si="43"/>
        <v>8347343</v>
      </c>
      <c r="AX123" s="288">
        <f t="shared" si="43"/>
        <v>4104711</v>
      </c>
      <c r="AY123" s="288">
        <f t="shared" si="43"/>
        <v>2300000</v>
      </c>
      <c r="AZ123" s="288">
        <f t="shared" si="43"/>
        <v>3961470.07</v>
      </c>
      <c r="BA123" s="288">
        <f t="shared" si="43"/>
        <v>3266006.76</v>
      </c>
      <c r="BB123" s="288">
        <f t="shared" si="43"/>
        <v>3500000</v>
      </c>
      <c r="BC123" s="288">
        <f t="shared" si="43"/>
        <v>17102807.43</v>
      </c>
      <c r="BD123" s="288">
        <f t="shared" si="43"/>
        <v>4606176.49</v>
      </c>
      <c r="BE123" s="288">
        <f t="shared" si="43"/>
        <v>115000000</v>
      </c>
      <c r="BF123" s="288">
        <f t="shared" si="43"/>
        <v>13956792.130000001</v>
      </c>
      <c r="BG123" s="288">
        <f t="shared" si="43"/>
        <v>2673248.37</v>
      </c>
      <c r="BH123" s="288">
        <f t="shared" si="43"/>
        <v>3400000</v>
      </c>
      <c r="BI123" s="288">
        <f t="shared" si="43"/>
        <v>83092231.400000006</v>
      </c>
      <c r="BJ123" s="288">
        <f t="shared" si="43"/>
        <v>2508839.94</v>
      </c>
      <c r="BK123" s="288">
        <f t="shared" si="43"/>
        <v>1818182.25</v>
      </c>
      <c r="BL123" s="288">
        <f t="shared" si="43"/>
        <v>7415615.5999999996</v>
      </c>
      <c r="BM123" s="288">
        <f t="shared" si="43"/>
        <v>4250478.71</v>
      </c>
      <c r="BN123" s="288">
        <f t="shared" si="43"/>
        <v>84900000</v>
      </c>
      <c r="BO123" s="288">
        <f t="shared" si="43"/>
        <v>7686277.0300000003</v>
      </c>
      <c r="BP123" s="288">
        <f t="shared" si="43"/>
        <v>4498524.0199999996</v>
      </c>
      <c r="BQ123" s="288">
        <f t="shared" si="43"/>
        <v>12993254.119999999</v>
      </c>
      <c r="BR123" s="288">
        <f t="shared" ref="BR123:CN123" si="44">+BR49</f>
        <v>5231228.9000000004</v>
      </c>
      <c r="BS123" s="288">
        <f t="shared" si="44"/>
        <v>5548416.7000000002</v>
      </c>
      <c r="BT123" s="288">
        <f t="shared" si="44"/>
        <v>444093400</v>
      </c>
      <c r="BU123" s="288">
        <f t="shared" si="44"/>
        <v>6744350</v>
      </c>
      <c r="BV123" s="288">
        <f t="shared" si="44"/>
        <v>4561885</v>
      </c>
      <c r="BW123" s="288">
        <f t="shared" si="44"/>
        <v>54000000</v>
      </c>
      <c r="BX123" s="288">
        <f t="shared" si="44"/>
        <v>1861966.26</v>
      </c>
      <c r="BY123" s="288">
        <f t="shared" si="44"/>
        <v>4259325.1399999997</v>
      </c>
      <c r="BZ123" s="288">
        <f t="shared" si="44"/>
        <v>9817251.2200000007</v>
      </c>
      <c r="CA123" s="288">
        <f t="shared" si="44"/>
        <v>3700129</v>
      </c>
      <c r="CB123" s="288">
        <f t="shared" si="44"/>
        <v>4279419.88</v>
      </c>
      <c r="CC123" s="288">
        <f t="shared" si="44"/>
        <v>3859693.89</v>
      </c>
      <c r="CD123" s="288">
        <f t="shared" si="44"/>
        <v>5877880.7199999997</v>
      </c>
      <c r="CE123" s="288">
        <f t="shared" si="44"/>
        <v>34408994.899999999</v>
      </c>
      <c r="CF123" s="288">
        <f t="shared" si="44"/>
        <v>5754490.5499999998</v>
      </c>
      <c r="CG123" s="288">
        <f t="shared" si="44"/>
        <v>14604017.439999999</v>
      </c>
      <c r="CH123" s="288">
        <f t="shared" si="44"/>
        <v>7887767.7400000002</v>
      </c>
      <c r="CI123" s="288">
        <f t="shared" si="44"/>
        <v>1649129.75</v>
      </c>
      <c r="CJ123" s="288">
        <f t="shared" si="44"/>
        <v>2022688</v>
      </c>
      <c r="CK123" s="288">
        <f t="shared" si="44"/>
        <v>1718616.05</v>
      </c>
      <c r="CL123" s="288">
        <f t="shared" si="44"/>
        <v>18969001.300000001</v>
      </c>
      <c r="CM123" s="288">
        <f t="shared" si="44"/>
        <v>3800000</v>
      </c>
      <c r="CN123" s="51">
        <f t="shared" si="44"/>
        <v>2321474.7400000002</v>
      </c>
      <c r="CQ123" s="129"/>
    </row>
    <row r="124" spans="1:95" s="111" customFormat="1">
      <c r="A124" s="289"/>
      <c r="B124" s="289" t="s">
        <v>469</v>
      </c>
      <c r="C124" s="642"/>
      <c r="D124" s="288" t="s">
        <v>488</v>
      </c>
      <c r="E124" s="363">
        <f>+E51</f>
        <v>0</v>
      </c>
      <c r="F124" s="288">
        <f t="shared" ref="F124:BQ124" si="45">+F51</f>
        <v>20000</v>
      </c>
      <c r="G124" s="288">
        <f t="shared" si="45"/>
        <v>0</v>
      </c>
      <c r="H124" s="288">
        <f t="shared" si="45"/>
        <v>0</v>
      </c>
      <c r="I124" s="288">
        <f t="shared" si="45"/>
        <v>0</v>
      </c>
      <c r="J124" s="288">
        <f t="shared" si="45"/>
        <v>1</v>
      </c>
      <c r="K124" s="288">
        <f t="shared" si="45"/>
        <v>0</v>
      </c>
      <c r="L124" s="288">
        <f t="shared" si="45"/>
        <v>0</v>
      </c>
      <c r="M124" s="288">
        <f t="shared" si="45"/>
        <v>0</v>
      </c>
      <c r="N124" s="288">
        <f t="shared" si="45"/>
        <v>0</v>
      </c>
      <c r="O124" s="288">
        <f t="shared" si="45"/>
        <v>0</v>
      </c>
      <c r="P124" s="288">
        <f t="shared" si="45"/>
        <v>0</v>
      </c>
      <c r="Q124" s="288">
        <f t="shared" si="45"/>
        <v>0</v>
      </c>
      <c r="R124" s="288">
        <f t="shared" si="45"/>
        <v>0</v>
      </c>
      <c r="S124" s="288">
        <f t="shared" si="45"/>
        <v>0</v>
      </c>
      <c r="T124" s="288">
        <f t="shared" si="45"/>
        <v>0</v>
      </c>
      <c r="U124" s="288">
        <f t="shared" si="45"/>
        <v>0</v>
      </c>
      <c r="V124" s="288">
        <f t="shared" si="45"/>
        <v>0</v>
      </c>
      <c r="W124" s="288">
        <f t="shared" si="45"/>
        <v>25000</v>
      </c>
      <c r="X124" s="288">
        <f t="shared" si="45"/>
        <v>0</v>
      </c>
      <c r="Y124" s="288">
        <f t="shared" si="45"/>
        <v>0</v>
      </c>
      <c r="Z124" s="288">
        <f t="shared" si="45"/>
        <v>0</v>
      </c>
      <c r="AA124" s="288">
        <f t="shared" si="45"/>
        <v>0</v>
      </c>
      <c r="AB124" s="288">
        <f t="shared" si="45"/>
        <v>0</v>
      </c>
      <c r="AC124" s="288">
        <f t="shared" si="45"/>
        <v>0</v>
      </c>
      <c r="AD124" s="288">
        <f t="shared" si="45"/>
        <v>1</v>
      </c>
      <c r="AE124" s="288">
        <f t="shared" si="45"/>
        <v>0</v>
      </c>
      <c r="AF124" s="363">
        <f t="shared" si="45"/>
        <v>0</v>
      </c>
      <c r="AG124" s="288">
        <f t="shared" si="45"/>
        <v>1</v>
      </c>
      <c r="AH124" s="288">
        <f t="shared" si="45"/>
        <v>1</v>
      </c>
      <c r="AI124" s="288">
        <f t="shared" si="45"/>
        <v>1</v>
      </c>
      <c r="AJ124" s="288">
        <f t="shared" si="45"/>
        <v>1</v>
      </c>
      <c r="AK124" s="288">
        <f t="shared" si="45"/>
        <v>0</v>
      </c>
      <c r="AL124" s="288">
        <f t="shared" si="45"/>
        <v>0</v>
      </c>
      <c r="AM124" s="288">
        <f t="shared" si="45"/>
        <v>0</v>
      </c>
      <c r="AN124" s="288">
        <f t="shared" si="45"/>
        <v>0</v>
      </c>
      <c r="AO124" s="288">
        <f t="shared" si="45"/>
        <v>0</v>
      </c>
      <c r="AP124" s="288">
        <f t="shared" si="45"/>
        <v>0</v>
      </c>
      <c r="AQ124" s="288">
        <f t="shared" si="45"/>
        <v>0</v>
      </c>
      <c r="AR124" s="288">
        <f t="shared" si="45"/>
        <v>0</v>
      </c>
      <c r="AS124" s="288">
        <f t="shared" si="45"/>
        <v>0</v>
      </c>
      <c r="AT124" s="288">
        <f t="shared" si="45"/>
        <v>0</v>
      </c>
      <c r="AU124" s="288">
        <f t="shared" si="45"/>
        <v>0</v>
      </c>
      <c r="AV124" s="288">
        <f t="shared" si="45"/>
        <v>0</v>
      </c>
      <c r="AW124" s="288">
        <f t="shared" si="45"/>
        <v>0</v>
      </c>
      <c r="AX124" s="288">
        <f t="shared" si="45"/>
        <v>0</v>
      </c>
      <c r="AY124" s="288">
        <f t="shared" si="45"/>
        <v>0</v>
      </c>
      <c r="AZ124" s="288">
        <f t="shared" si="45"/>
        <v>0</v>
      </c>
      <c r="BA124" s="288">
        <f t="shared" si="45"/>
        <v>0</v>
      </c>
      <c r="BB124" s="288">
        <f t="shared" si="45"/>
        <v>0</v>
      </c>
      <c r="BC124" s="288">
        <f t="shared" si="45"/>
        <v>80623</v>
      </c>
      <c r="BD124" s="288">
        <f t="shared" si="45"/>
        <v>0</v>
      </c>
      <c r="BE124" s="288">
        <f t="shared" si="45"/>
        <v>0</v>
      </c>
      <c r="BF124" s="288">
        <f t="shared" si="45"/>
        <v>1</v>
      </c>
      <c r="BG124" s="288">
        <f t="shared" si="45"/>
        <v>0</v>
      </c>
      <c r="BH124" s="288">
        <f t="shared" si="45"/>
        <v>1</v>
      </c>
      <c r="BI124" s="288">
        <f t="shared" si="45"/>
        <v>1</v>
      </c>
      <c r="BJ124" s="288">
        <f t="shared" si="45"/>
        <v>1</v>
      </c>
      <c r="BK124" s="288">
        <f t="shared" si="45"/>
        <v>1</v>
      </c>
      <c r="BL124" s="288">
        <f t="shared" si="45"/>
        <v>134200</v>
      </c>
      <c r="BM124" s="288">
        <f t="shared" si="45"/>
        <v>1</v>
      </c>
      <c r="BN124" s="288">
        <f t="shared" si="45"/>
        <v>0</v>
      </c>
      <c r="BO124" s="288">
        <f t="shared" si="45"/>
        <v>0</v>
      </c>
      <c r="BP124" s="288">
        <f t="shared" si="45"/>
        <v>0</v>
      </c>
      <c r="BQ124" s="288">
        <f t="shared" si="45"/>
        <v>0</v>
      </c>
      <c r="BR124" s="288">
        <f t="shared" ref="BR124:CN124" si="46">+BR51</f>
        <v>0</v>
      </c>
      <c r="BS124" s="288">
        <f t="shared" si="46"/>
        <v>0</v>
      </c>
      <c r="BT124" s="288">
        <f t="shared" si="46"/>
        <v>0</v>
      </c>
      <c r="BU124" s="288">
        <f t="shared" si="46"/>
        <v>0</v>
      </c>
      <c r="BV124" s="288">
        <f t="shared" si="46"/>
        <v>0</v>
      </c>
      <c r="BW124" s="288">
        <f t="shared" si="46"/>
        <v>35261</v>
      </c>
      <c r="BX124" s="288">
        <f t="shared" si="46"/>
        <v>0</v>
      </c>
      <c r="BY124" s="288">
        <f t="shared" si="46"/>
        <v>0</v>
      </c>
      <c r="BZ124" s="288">
        <f t="shared" si="46"/>
        <v>0</v>
      </c>
      <c r="CA124" s="288">
        <f t="shared" si="46"/>
        <v>682707.82</v>
      </c>
      <c r="CB124" s="288">
        <f t="shared" si="46"/>
        <v>16000</v>
      </c>
      <c r="CC124" s="288">
        <f t="shared" si="46"/>
        <v>0</v>
      </c>
      <c r="CD124" s="288">
        <f t="shared" si="46"/>
        <v>0</v>
      </c>
      <c r="CE124" s="288">
        <f t="shared" si="46"/>
        <v>1</v>
      </c>
      <c r="CF124" s="288">
        <f t="shared" si="46"/>
        <v>57880</v>
      </c>
      <c r="CG124" s="288">
        <f t="shared" si="46"/>
        <v>0</v>
      </c>
      <c r="CH124" s="288">
        <f t="shared" si="46"/>
        <v>0</v>
      </c>
      <c r="CI124" s="288">
        <f t="shared" si="46"/>
        <v>1</v>
      </c>
      <c r="CJ124" s="288">
        <f t="shared" si="46"/>
        <v>0</v>
      </c>
      <c r="CK124" s="288">
        <f t="shared" si="46"/>
        <v>1</v>
      </c>
      <c r="CL124" s="288">
        <f t="shared" si="46"/>
        <v>0</v>
      </c>
      <c r="CM124" s="288">
        <f t="shared" si="46"/>
        <v>0</v>
      </c>
      <c r="CN124" s="51">
        <f t="shared" si="46"/>
        <v>0</v>
      </c>
      <c r="CQ124" s="129"/>
    </row>
    <row r="125" spans="1:95" s="111" customFormat="1">
      <c r="A125" s="289"/>
      <c r="B125" s="289" t="s">
        <v>561</v>
      </c>
      <c r="C125" s="618"/>
      <c r="D125" s="289" t="s">
        <v>553</v>
      </c>
      <c r="E125" s="374">
        <f>SUM(E122:E124)</f>
        <v>82398761.120000005</v>
      </c>
      <c r="F125" s="289">
        <f t="shared" ref="F125:BQ125" si="47">SUM(F122:F124)</f>
        <v>6086101.1200000001</v>
      </c>
      <c r="G125" s="289">
        <f>SUM(G122:G124)</f>
        <v>3319548.7</v>
      </c>
      <c r="H125" s="289">
        <f t="shared" si="47"/>
        <v>1502091</v>
      </c>
      <c r="I125" s="289">
        <f t="shared" si="47"/>
        <v>669550</v>
      </c>
      <c r="J125" s="289">
        <f t="shared" si="47"/>
        <v>8210817.2999999998</v>
      </c>
      <c r="K125" s="289">
        <f t="shared" si="47"/>
        <v>3196196.37</v>
      </c>
      <c r="L125" s="289">
        <f t="shared" si="47"/>
        <v>9719440</v>
      </c>
      <c r="M125" s="289">
        <f t="shared" si="47"/>
        <v>3546195</v>
      </c>
      <c r="N125" s="289">
        <f t="shared" si="47"/>
        <v>1984047.2</v>
      </c>
      <c r="O125" s="289">
        <f t="shared" si="47"/>
        <v>20052184.32</v>
      </c>
      <c r="P125" s="289">
        <f t="shared" si="47"/>
        <v>1368686.33</v>
      </c>
      <c r="Q125" s="289">
        <f t="shared" si="47"/>
        <v>112443947.27000001</v>
      </c>
      <c r="R125" s="289">
        <f t="shared" si="47"/>
        <v>4948400</v>
      </c>
      <c r="S125" s="289">
        <f t="shared" si="47"/>
        <v>5046621.26</v>
      </c>
      <c r="T125" s="289">
        <f t="shared" si="47"/>
        <v>13852901.299999999</v>
      </c>
      <c r="U125" s="289">
        <f t="shared" si="47"/>
        <v>3311586.9</v>
      </c>
      <c r="V125" s="289">
        <f t="shared" si="47"/>
        <v>4266661.3499999996</v>
      </c>
      <c r="W125" s="289">
        <f t="shared" si="47"/>
        <v>4723863.74</v>
      </c>
      <c r="X125" s="289">
        <f t="shared" si="47"/>
        <v>66000</v>
      </c>
      <c r="Y125" s="289">
        <f t="shared" si="47"/>
        <v>153000000</v>
      </c>
      <c r="Z125" s="289">
        <f t="shared" si="47"/>
        <v>3537775.65</v>
      </c>
      <c r="AA125" s="289">
        <f t="shared" si="47"/>
        <v>7564759.7699999996</v>
      </c>
      <c r="AB125" s="289">
        <f>SUM(AB122:AB124)</f>
        <v>5908123.79</v>
      </c>
      <c r="AC125" s="289">
        <f t="shared" si="47"/>
        <v>1694928.23</v>
      </c>
      <c r="AD125" s="289">
        <f t="shared" si="47"/>
        <v>2570780.71</v>
      </c>
      <c r="AE125" s="289">
        <f t="shared" si="47"/>
        <v>4500000</v>
      </c>
      <c r="AF125" s="374">
        <f t="shared" si="47"/>
        <v>15000000</v>
      </c>
      <c r="AG125" s="289">
        <f t="shared" si="47"/>
        <v>3500001</v>
      </c>
      <c r="AH125" s="289">
        <f t="shared" si="47"/>
        <v>3040211.78</v>
      </c>
      <c r="AI125" s="289">
        <f t="shared" si="47"/>
        <v>5020001</v>
      </c>
      <c r="AJ125" s="289">
        <f t="shared" si="47"/>
        <v>10678977.860000001</v>
      </c>
      <c r="AK125" s="289">
        <f t="shared" si="47"/>
        <v>3924000</v>
      </c>
      <c r="AL125" s="289">
        <f t="shared" si="47"/>
        <v>1700000</v>
      </c>
      <c r="AM125" s="289">
        <f t="shared" si="47"/>
        <v>326779569.50999999</v>
      </c>
      <c r="AN125" s="289">
        <f t="shared" si="47"/>
        <v>6550000</v>
      </c>
      <c r="AO125" s="289">
        <f t="shared" si="47"/>
        <v>2429112.7000000002</v>
      </c>
      <c r="AP125" s="289">
        <f t="shared" si="47"/>
        <v>14488632.960000001</v>
      </c>
      <c r="AQ125" s="289">
        <f t="shared" si="47"/>
        <v>12994806.93</v>
      </c>
      <c r="AR125" s="289">
        <f t="shared" si="47"/>
        <v>3258278.84</v>
      </c>
      <c r="AS125" s="289">
        <f t="shared" si="47"/>
        <v>1000830</v>
      </c>
      <c r="AT125" s="289">
        <f t="shared" si="47"/>
        <v>48836077.099999994</v>
      </c>
      <c r="AU125" s="289">
        <f t="shared" si="47"/>
        <v>4951555.43</v>
      </c>
      <c r="AV125" s="289">
        <f t="shared" si="47"/>
        <v>7925400</v>
      </c>
      <c r="AW125" s="289">
        <f t="shared" si="47"/>
        <v>9391132</v>
      </c>
      <c r="AX125" s="289">
        <f t="shared" si="47"/>
        <v>4656311</v>
      </c>
      <c r="AY125" s="289">
        <f t="shared" si="47"/>
        <v>2502000</v>
      </c>
      <c r="AZ125" s="289">
        <f t="shared" si="47"/>
        <v>4437301.59</v>
      </c>
      <c r="BA125" s="289">
        <f t="shared" si="47"/>
        <v>4271810.5999999996</v>
      </c>
      <c r="BB125" s="289">
        <f t="shared" si="47"/>
        <v>3800000</v>
      </c>
      <c r="BC125" s="289">
        <f t="shared" si="47"/>
        <v>39736745.769999996</v>
      </c>
      <c r="BD125" s="289">
        <f t="shared" si="47"/>
        <v>4946176.49</v>
      </c>
      <c r="BE125" s="289">
        <f>SUM(BE122:BE124)</f>
        <v>120000000</v>
      </c>
      <c r="BF125" s="289">
        <f>SUM(BF122:BF124)</f>
        <v>29883577.130000003</v>
      </c>
      <c r="BG125" s="289">
        <f t="shared" si="47"/>
        <v>2761769.14</v>
      </c>
      <c r="BH125" s="289">
        <f>SUM(BH122:BH124)</f>
        <v>3600001</v>
      </c>
      <c r="BI125" s="289">
        <f t="shared" si="47"/>
        <v>84213402.400000006</v>
      </c>
      <c r="BJ125" s="289">
        <f t="shared" si="47"/>
        <v>2666870.94</v>
      </c>
      <c r="BK125" s="289">
        <f t="shared" si="47"/>
        <v>2083199.25</v>
      </c>
      <c r="BL125" s="289">
        <f t="shared" si="47"/>
        <v>7900515.5999999996</v>
      </c>
      <c r="BM125" s="289">
        <f t="shared" si="47"/>
        <v>4253079.71</v>
      </c>
      <c r="BN125" s="289">
        <f t="shared" si="47"/>
        <v>85000000</v>
      </c>
      <c r="BO125" s="289">
        <f t="shared" si="47"/>
        <v>8326577.0300000003</v>
      </c>
      <c r="BP125" s="289">
        <f t="shared" si="47"/>
        <v>4845402.0199999996</v>
      </c>
      <c r="BQ125" s="289">
        <f t="shared" si="47"/>
        <v>12993254.119999999</v>
      </c>
      <c r="BR125" s="289">
        <f t="shared" ref="BR125:CN125" si="48">SUM(BR122:BR124)</f>
        <v>5684128.9000000004</v>
      </c>
      <c r="BS125" s="289">
        <f t="shared" si="48"/>
        <v>5987696.7000000002</v>
      </c>
      <c r="BT125" s="289">
        <f t="shared" si="48"/>
        <v>445467190</v>
      </c>
      <c r="BU125" s="289">
        <f t="shared" si="48"/>
        <v>7051588</v>
      </c>
      <c r="BV125" s="289">
        <f t="shared" si="48"/>
        <v>5431885</v>
      </c>
      <c r="BW125" s="289">
        <f t="shared" si="48"/>
        <v>54227305</v>
      </c>
      <c r="BX125" s="289">
        <f t="shared" si="48"/>
        <v>4425081.96</v>
      </c>
      <c r="BY125" s="289">
        <f t="shared" si="48"/>
        <v>4619325.1399999997</v>
      </c>
      <c r="BZ125" s="289">
        <f t="shared" si="48"/>
        <v>9817251.2200000007</v>
      </c>
      <c r="CA125" s="289">
        <f t="shared" si="48"/>
        <v>7244317.0200000005</v>
      </c>
      <c r="CB125" s="289">
        <f t="shared" si="48"/>
        <v>4555919.88</v>
      </c>
      <c r="CC125" s="289">
        <f t="shared" si="48"/>
        <v>3865693.89</v>
      </c>
      <c r="CD125" s="289">
        <f t="shared" si="48"/>
        <v>6396780.7199999997</v>
      </c>
      <c r="CE125" s="289">
        <f t="shared" si="48"/>
        <v>36478388.100000001</v>
      </c>
      <c r="CF125" s="289">
        <f t="shared" si="48"/>
        <v>6558160.5499999998</v>
      </c>
      <c r="CG125" s="289">
        <f t="shared" si="48"/>
        <v>15899806.83</v>
      </c>
      <c r="CH125" s="289">
        <f t="shared" si="48"/>
        <v>8425467.7400000002</v>
      </c>
      <c r="CI125" s="289">
        <f t="shared" si="48"/>
        <v>1794510.75</v>
      </c>
      <c r="CJ125" s="289">
        <f t="shared" si="48"/>
        <v>2193568</v>
      </c>
      <c r="CK125" s="289">
        <f t="shared" si="48"/>
        <v>2028646.05</v>
      </c>
      <c r="CL125" s="289">
        <f t="shared" si="48"/>
        <v>28288258.350000001</v>
      </c>
      <c r="CM125" s="289">
        <f t="shared" si="48"/>
        <v>4102000</v>
      </c>
      <c r="CN125" s="389">
        <f t="shared" si="48"/>
        <v>2582674.7400000002</v>
      </c>
      <c r="CQ125" s="129"/>
    </row>
    <row r="126" spans="1:95" s="111" customFormat="1">
      <c r="A126" s="289"/>
      <c r="B126" s="289"/>
      <c r="C126" s="618"/>
      <c r="D126" s="289"/>
      <c r="E126" s="374"/>
      <c r="F126" s="289"/>
      <c r="G126" s="289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89"/>
      <c r="AC126" s="289"/>
      <c r="AD126" s="289"/>
      <c r="AE126" s="289"/>
      <c r="AF126" s="374"/>
      <c r="AG126" s="289"/>
      <c r="AH126" s="289"/>
      <c r="AI126" s="289"/>
      <c r="AJ126" s="289"/>
      <c r="AK126" s="289"/>
      <c r="AL126" s="289"/>
      <c r="AM126" s="289"/>
      <c r="AN126" s="289"/>
      <c r="AO126" s="289"/>
      <c r="AP126" s="289"/>
      <c r="AQ126" s="289"/>
      <c r="AR126" s="289"/>
      <c r="AS126" s="289"/>
      <c r="AT126" s="289"/>
      <c r="AU126" s="289"/>
      <c r="AV126" s="289"/>
      <c r="AW126" s="289"/>
      <c r="AX126" s="289"/>
      <c r="AY126" s="289"/>
      <c r="AZ126" s="289"/>
      <c r="BA126" s="289"/>
      <c r="BB126" s="289"/>
      <c r="BC126" s="289"/>
      <c r="BD126" s="289"/>
      <c r="BE126" s="289"/>
      <c r="BF126" s="289"/>
      <c r="BG126" s="289"/>
      <c r="BH126" s="289"/>
      <c r="BI126" s="289"/>
      <c r="BJ126" s="289"/>
      <c r="BK126" s="289"/>
      <c r="BL126" s="289"/>
      <c r="BM126" s="289"/>
      <c r="BN126" s="289"/>
      <c r="BO126" s="289"/>
      <c r="BP126" s="289"/>
      <c r="BQ126" s="289"/>
      <c r="BR126" s="289"/>
      <c r="BS126" s="289"/>
      <c r="BT126" s="289"/>
      <c r="BU126" s="289"/>
      <c r="BV126" s="289"/>
      <c r="BW126" s="289"/>
      <c r="BX126" s="289"/>
      <c r="BY126" s="289"/>
      <c r="BZ126" s="289"/>
      <c r="CA126" s="289"/>
      <c r="CB126" s="289"/>
      <c r="CC126" s="289"/>
      <c r="CD126" s="289"/>
      <c r="CE126" s="289"/>
      <c r="CF126" s="289"/>
      <c r="CG126" s="289"/>
      <c r="CH126" s="289"/>
      <c r="CI126" s="289"/>
      <c r="CJ126" s="289"/>
      <c r="CK126" s="289"/>
      <c r="CL126" s="289"/>
      <c r="CM126" s="289"/>
      <c r="CN126" s="389"/>
      <c r="CQ126" s="129"/>
    </row>
    <row r="127" spans="1:95" s="111" customFormat="1">
      <c r="A127" s="289"/>
      <c r="B127" s="289" t="s">
        <v>470</v>
      </c>
      <c r="C127" s="602" t="s">
        <v>671</v>
      </c>
      <c r="D127" s="288" t="s">
        <v>486</v>
      </c>
      <c r="E127" s="363">
        <v>372887.11</v>
      </c>
      <c r="F127" s="288">
        <v>50562</v>
      </c>
      <c r="G127" s="288">
        <v>117995</v>
      </c>
      <c r="H127" s="288">
        <v>91580</v>
      </c>
      <c r="I127" s="288">
        <v>56350</v>
      </c>
      <c r="J127" s="288">
        <v>296670</v>
      </c>
      <c r="K127" s="288">
        <v>10000</v>
      </c>
      <c r="L127" s="288">
        <v>285712.59999999998</v>
      </c>
      <c r="M127" s="288">
        <v>115451.05</v>
      </c>
      <c r="N127" s="288">
        <v>179049</v>
      </c>
      <c r="O127" s="288">
        <v>242839.6</v>
      </c>
      <c r="P127" s="288">
        <v>48163.5</v>
      </c>
      <c r="Q127" s="288">
        <v>94104.8</v>
      </c>
      <c r="R127" s="288">
        <v>50810</v>
      </c>
      <c r="S127" s="288">
        <v>3036.3</v>
      </c>
      <c r="T127" s="288">
        <v>8607.02</v>
      </c>
      <c r="U127" s="288">
        <v>3415</v>
      </c>
      <c r="V127" s="288">
        <v>63775</v>
      </c>
      <c r="W127" s="288">
        <v>31216</v>
      </c>
      <c r="X127" s="288">
        <v>62310</v>
      </c>
      <c r="Y127" s="288">
        <v>16650</v>
      </c>
      <c r="Z127" s="288">
        <v>137980</v>
      </c>
      <c r="AA127" s="288">
        <v>0</v>
      </c>
      <c r="AB127" s="288">
        <v>218330</v>
      </c>
      <c r="AC127" s="288">
        <v>23710</v>
      </c>
      <c r="AD127" s="288">
        <v>33850</v>
      </c>
      <c r="AE127" s="288">
        <v>4120</v>
      </c>
      <c r="AF127" s="363">
        <v>63015</v>
      </c>
      <c r="AG127" s="288">
        <v>41900</v>
      </c>
      <c r="AH127" s="288">
        <v>73210.33</v>
      </c>
      <c r="AI127" s="288">
        <v>3880</v>
      </c>
      <c r="AJ127" s="288">
        <v>84003.68</v>
      </c>
      <c r="AK127" s="288">
        <v>16000</v>
      </c>
      <c r="AL127" s="288">
        <v>99546</v>
      </c>
      <c r="AM127" s="288">
        <v>447933.2</v>
      </c>
      <c r="AN127" s="288">
        <v>169639.5</v>
      </c>
      <c r="AO127" s="288">
        <v>11973</v>
      </c>
      <c r="AP127" s="288">
        <v>1990.2</v>
      </c>
      <c r="AQ127" s="288">
        <v>210883</v>
      </c>
      <c r="AR127" s="288">
        <v>159973.14000000001</v>
      </c>
      <c r="AS127" s="288">
        <v>29485</v>
      </c>
      <c r="AT127" s="288">
        <v>1033020.73</v>
      </c>
      <c r="AU127" s="288">
        <v>64018.67</v>
      </c>
      <c r="AV127" s="288">
        <v>264140</v>
      </c>
      <c r="AW127" s="288">
        <v>25302.5</v>
      </c>
      <c r="AX127" s="288">
        <v>15000</v>
      </c>
      <c r="AY127" s="288">
        <v>75448.5</v>
      </c>
      <c r="AZ127" s="288">
        <v>26080</v>
      </c>
      <c r="BA127" s="288">
        <v>67395.600000000006</v>
      </c>
      <c r="BB127" s="288">
        <v>136233.79999999999</v>
      </c>
      <c r="BC127" s="288">
        <v>261120.3</v>
      </c>
      <c r="BD127" s="288">
        <v>22700</v>
      </c>
      <c r="BE127" s="288">
        <v>982042.96</v>
      </c>
      <c r="BF127" s="288">
        <v>180525</v>
      </c>
      <c r="BG127" s="288">
        <v>65566.23</v>
      </c>
      <c r="BH127" s="288">
        <v>151384.65</v>
      </c>
      <c r="BI127" s="288">
        <v>461758.36</v>
      </c>
      <c r="BJ127" s="288">
        <v>87010</v>
      </c>
      <c r="BK127" s="288">
        <v>29055</v>
      </c>
      <c r="BL127" s="288">
        <v>330014.96999999997</v>
      </c>
      <c r="BM127" s="288">
        <v>720</v>
      </c>
      <c r="BN127" s="288">
        <v>47080.34</v>
      </c>
      <c r="BO127" s="288">
        <v>310571</v>
      </c>
      <c r="BP127" s="288">
        <v>223426</v>
      </c>
      <c r="BQ127" s="288">
        <v>214109.8</v>
      </c>
      <c r="BR127" s="288">
        <v>20550</v>
      </c>
      <c r="BS127" s="288">
        <v>187985.06</v>
      </c>
      <c r="BT127" s="288">
        <v>808820.42</v>
      </c>
      <c r="BU127" s="288">
        <v>105605</v>
      </c>
      <c r="BV127" s="288">
        <v>3590</v>
      </c>
      <c r="BW127" s="288">
        <v>204820.89</v>
      </c>
      <c r="BX127" s="288">
        <v>17424.5</v>
      </c>
      <c r="BY127" s="288">
        <v>124112</v>
      </c>
      <c r="BZ127" s="288">
        <v>55451.19</v>
      </c>
      <c r="CA127" s="288">
        <v>96130</v>
      </c>
      <c r="CB127" s="288">
        <v>229840</v>
      </c>
      <c r="CC127" s="288">
        <v>8652</v>
      </c>
      <c r="CD127" s="288">
        <v>3800</v>
      </c>
      <c r="CE127" s="288">
        <v>517359.3</v>
      </c>
      <c r="CF127" s="288">
        <v>166519</v>
      </c>
      <c r="CG127" s="288">
        <v>200234.28</v>
      </c>
      <c r="CH127" s="288">
        <v>65349.1</v>
      </c>
      <c r="CI127" s="288">
        <v>67874</v>
      </c>
      <c r="CJ127" s="288">
        <v>50644.05</v>
      </c>
      <c r="CK127" s="288">
        <v>53275.26</v>
      </c>
      <c r="CL127" s="288">
        <v>1571311.62</v>
      </c>
      <c r="CM127" s="288">
        <v>48820</v>
      </c>
      <c r="CN127" s="51">
        <v>85070</v>
      </c>
      <c r="CO127" s="54"/>
      <c r="CP127" s="54"/>
      <c r="CQ127" s="129"/>
    </row>
    <row r="128" spans="1:95" s="111" customFormat="1">
      <c r="A128" s="289"/>
      <c r="B128" s="289" t="s">
        <v>562</v>
      </c>
      <c r="C128" s="602"/>
      <c r="D128" s="288" t="s">
        <v>487</v>
      </c>
      <c r="E128" s="363">
        <v>6839450.4100000001</v>
      </c>
      <c r="F128" s="288">
        <v>743085.1</v>
      </c>
      <c r="G128" s="288">
        <v>550127.02</v>
      </c>
      <c r="H128" s="288">
        <v>372019.26</v>
      </c>
      <c r="I128" s="288">
        <v>463805.22</v>
      </c>
      <c r="J128" s="288">
        <v>982534.79</v>
      </c>
      <c r="K128" s="288">
        <v>848269.01</v>
      </c>
      <c r="L128" s="288">
        <v>3156321.87</v>
      </c>
      <c r="M128" s="288">
        <v>851229.53</v>
      </c>
      <c r="N128" s="288">
        <v>734461.81</v>
      </c>
      <c r="O128" s="288">
        <v>2011420.73</v>
      </c>
      <c r="P128" s="288">
        <v>830334.8</v>
      </c>
      <c r="Q128" s="288">
        <v>10127645.83</v>
      </c>
      <c r="R128" s="288">
        <v>630363.49</v>
      </c>
      <c r="S128" s="288">
        <v>860831.7</v>
      </c>
      <c r="T128" s="288">
        <v>2095762.72</v>
      </c>
      <c r="U128" s="288">
        <v>534404.67000000004</v>
      </c>
      <c r="V128" s="288">
        <v>1837121.87</v>
      </c>
      <c r="W128" s="288">
        <v>342663.93</v>
      </c>
      <c r="X128" s="288">
        <v>359961.33</v>
      </c>
      <c r="Y128" s="288">
        <v>12664504.1</v>
      </c>
      <c r="Z128" s="288">
        <v>457686.89</v>
      </c>
      <c r="AA128" s="288">
        <v>1135653.57</v>
      </c>
      <c r="AB128" s="288">
        <v>1564496.54</v>
      </c>
      <c r="AC128" s="288">
        <v>227931.87</v>
      </c>
      <c r="AD128" s="288">
        <v>449796.59</v>
      </c>
      <c r="AE128" s="288">
        <v>1060373.8899999999</v>
      </c>
      <c r="AF128" s="363">
        <v>4845105.76</v>
      </c>
      <c r="AG128" s="288">
        <v>940678.23</v>
      </c>
      <c r="AH128" s="288">
        <v>1051715.47</v>
      </c>
      <c r="AI128" s="288">
        <v>1251467.67</v>
      </c>
      <c r="AJ128" s="288">
        <v>1919793.64</v>
      </c>
      <c r="AK128" s="288">
        <v>636309.12</v>
      </c>
      <c r="AL128" s="288">
        <v>549251.93999999994</v>
      </c>
      <c r="AM128" s="288">
        <v>91323195.430000007</v>
      </c>
      <c r="AN128" s="288">
        <v>1058014.1499999999</v>
      </c>
      <c r="AO128" s="288">
        <v>539092.09</v>
      </c>
      <c r="AP128" s="288">
        <v>1487742.4</v>
      </c>
      <c r="AQ128" s="288">
        <v>1327342.71</v>
      </c>
      <c r="AR128" s="288">
        <v>657765.65</v>
      </c>
      <c r="AS128" s="288">
        <v>107132.39</v>
      </c>
      <c r="AT128" s="288">
        <v>4947309.7</v>
      </c>
      <c r="AU128" s="288">
        <v>429545.91</v>
      </c>
      <c r="AV128" s="288">
        <v>1368092.06</v>
      </c>
      <c r="AW128" s="288">
        <v>1122606.3</v>
      </c>
      <c r="AX128" s="288">
        <v>410383.08</v>
      </c>
      <c r="AY128" s="288">
        <v>352816.69</v>
      </c>
      <c r="AZ128" s="288">
        <v>723064.97</v>
      </c>
      <c r="BA128" s="288">
        <v>689813.01</v>
      </c>
      <c r="BB128" s="288">
        <v>79558.559999999998</v>
      </c>
      <c r="BC128" s="288">
        <v>8827302.3800000008</v>
      </c>
      <c r="BD128" s="288">
        <v>730797.63</v>
      </c>
      <c r="BE128" s="288">
        <v>10222970.310000001</v>
      </c>
      <c r="BF128" s="288">
        <v>1296879.48</v>
      </c>
      <c r="BG128" s="288">
        <v>932363.26</v>
      </c>
      <c r="BH128" s="288">
        <v>498389.78</v>
      </c>
      <c r="BI128" s="288">
        <v>11273645.32</v>
      </c>
      <c r="BJ128" s="288">
        <v>576326.25</v>
      </c>
      <c r="BK128" s="288">
        <v>387567.27</v>
      </c>
      <c r="BL128" s="288">
        <v>831875.68</v>
      </c>
      <c r="BM128" s="288">
        <v>646865.66</v>
      </c>
      <c r="BN128" s="288">
        <v>5969433.7699999996</v>
      </c>
      <c r="BO128" s="288">
        <v>1155591.32</v>
      </c>
      <c r="BP128" s="288">
        <v>629685.30000000005</v>
      </c>
      <c r="BQ128" s="288">
        <v>1747831.23</v>
      </c>
      <c r="BR128" s="288">
        <v>1962294.93</v>
      </c>
      <c r="BS128" s="288">
        <v>683929.41</v>
      </c>
      <c r="BT128" s="288">
        <v>107199692.06999999</v>
      </c>
      <c r="BU128" s="288">
        <v>931578.48</v>
      </c>
      <c r="BV128" s="288">
        <v>1137194.8899999999</v>
      </c>
      <c r="BW128" s="288">
        <v>6740292.3700000001</v>
      </c>
      <c r="BX128" s="288">
        <v>99588.49</v>
      </c>
      <c r="BY128" s="288">
        <v>674655.53</v>
      </c>
      <c r="BZ128" s="288">
        <v>2048257.13</v>
      </c>
      <c r="CA128" s="288">
        <v>549405.86</v>
      </c>
      <c r="CB128" s="288">
        <v>593319.65</v>
      </c>
      <c r="CC128" s="288">
        <v>186573.18</v>
      </c>
      <c r="CD128" s="288">
        <v>589012.27</v>
      </c>
      <c r="CE128" s="288">
        <v>2580919.2999999998</v>
      </c>
      <c r="CF128" s="288">
        <v>1134854.8799999999</v>
      </c>
      <c r="CG128" s="288">
        <v>3225334.76</v>
      </c>
      <c r="CH128" s="288">
        <v>961250.61</v>
      </c>
      <c r="CI128" s="288">
        <v>717414.48</v>
      </c>
      <c r="CJ128" s="288">
        <v>448480.87</v>
      </c>
      <c r="CK128" s="288">
        <v>425263.96</v>
      </c>
      <c r="CL128" s="288">
        <v>1760589.3</v>
      </c>
      <c r="CM128" s="288">
        <v>358915.06</v>
      </c>
      <c r="CN128" s="51">
        <v>578486.56000000006</v>
      </c>
      <c r="CO128" s="54"/>
      <c r="CP128" s="54"/>
      <c r="CQ128" s="129"/>
    </row>
    <row r="129" spans="1:95" s="111" customFormat="1">
      <c r="A129" s="289"/>
      <c r="B129" s="289" t="s">
        <v>471</v>
      </c>
      <c r="C129" s="602"/>
      <c r="D129" s="288" t="s">
        <v>488</v>
      </c>
      <c r="E129" s="363">
        <v>0</v>
      </c>
      <c r="F129" s="288">
        <v>0</v>
      </c>
      <c r="G129" s="288">
        <v>0</v>
      </c>
      <c r="H129" s="288">
        <v>0</v>
      </c>
      <c r="I129" s="288">
        <v>0</v>
      </c>
      <c r="J129" s="288">
        <v>0</v>
      </c>
      <c r="K129" s="288">
        <v>0</v>
      </c>
      <c r="L129" s="288">
        <v>0</v>
      </c>
      <c r="M129" s="288">
        <v>0</v>
      </c>
      <c r="N129" s="288">
        <v>0</v>
      </c>
      <c r="O129" s="288">
        <v>0</v>
      </c>
      <c r="P129" s="288">
        <v>0</v>
      </c>
      <c r="Q129" s="288">
        <v>0</v>
      </c>
      <c r="R129" s="288">
        <v>0</v>
      </c>
      <c r="S129" s="288">
        <v>0</v>
      </c>
      <c r="T129" s="288">
        <v>0</v>
      </c>
      <c r="U129" s="288">
        <v>3960</v>
      </c>
      <c r="V129" s="288">
        <v>0</v>
      </c>
      <c r="W129" s="288">
        <v>0</v>
      </c>
      <c r="X129" s="288">
        <v>16790</v>
      </c>
      <c r="Y129" s="288">
        <v>0</v>
      </c>
      <c r="Z129" s="288">
        <v>0</v>
      </c>
      <c r="AA129" s="288">
        <v>0</v>
      </c>
      <c r="AB129" s="288">
        <v>0</v>
      </c>
      <c r="AC129" s="288">
        <v>0</v>
      </c>
      <c r="AD129" s="288">
        <v>0</v>
      </c>
      <c r="AE129" s="288">
        <v>0</v>
      </c>
      <c r="AF129" s="363">
        <v>0</v>
      </c>
      <c r="AG129" s="288">
        <v>0</v>
      </c>
      <c r="AH129" s="288">
        <v>0</v>
      </c>
      <c r="AI129" s="288">
        <v>0</v>
      </c>
      <c r="AJ129" s="288">
        <v>0</v>
      </c>
      <c r="AK129" s="288">
        <v>0</v>
      </c>
      <c r="AL129" s="288">
        <v>0</v>
      </c>
      <c r="AM129" s="288">
        <v>0</v>
      </c>
      <c r="AN129" s="288">
        <v>0</v>
      </c>
      <c r="AO129" s="288">
        <v>0</v>
      </c>
      <c r="AP129" s="288">
        <v>0</v>
      </c>
      <c r="AQ129" s="288">
        <v>0</v>
      </c>
      <c r="AR129" s="288">
        <v>0</v>
      </c>
      <c r="AS129" s="288">
        <v>0</v>
      </c>
      <c r="AT129" s="288">
        <v>0</v>
      </c>
      <c r="AU129" s="288">
        <v>0</v>
      </c>
      <c r="AV129" s="288">
        <v>0</v>
      </c>
      <c r="AW129" s="288">
        <v>0</v>
      </c>
      <c r="AX129" s="288">
        <v>0</v>
      </c>
      <c r="AY129" s="288">
        <v>0</v>
      </c>
      <c r="AZ129" s="288">
        <v>0</v>
      </c>
      <c r="BA129" s="288">
        <v>0</v>
      </c>
      <c r="BB129" s="288">
        <v>0</v>
      </c>
      <c r="BC129" s="288">
        <v>28302</v>
      </c>
      <c r="BD129" s="288">
        <v>0</v>
      </c>
      <c r="BE129" s="288">
        <v>0</v>
      </c>
      <c r="BF129" s="288">
        <v>0</v>
      </c>
      <c r="BG129" s="288">
        <v>9242</v>
      </c>
      <c r="BH129" s="288">
        <v>0</v>
      </c>
      <c r="BI129" s="288">
        <v>0</v>
      </c>
      <c r="BJ129" s="288">
        <v>0</v>
      </c>
      <c r="BK129" s="288">
        <v>0</v>
      </c>
      <c r="BL129" s="288">
        <v>0</v>
      </c>
      <c r="BM129" s="288">
        <v>0</v>
      </c>
      <c r="BN129" s="288">
        <v>0</v>
      </c>
      <c r="BO129" s="288">
        <v>0</v>
      </c>
      <c r="BP129" s="288">
        <v>0</v>
      </c>
      <c r="BQ129" s="288">
        <v>0</v>
      </c>
      <c r="BR129" s="288">
        <v>0</v>
      </c>
      <c r="BS129" s="288">
        <v>0</v>
      </c>
      <c r="BT129" s="288">
        <v>0</v>
      </c>
      <c r="BU129" s="288">
        <v>0</v>
      </c>
      <c r="BV129" s="288">
        <v>0</v>
      </c>
      <c r="BW129" s="288">
        <v>9970</v>
      </c>
      <c r="BX129" s="288">
        <v>0</v>
      </c>
      <c r="BY129" s="288">
        <v>0</v>
      </c>
      <c r="BZ129" s="288">
        <v>0</v>
      </c>
      <c r="CA129" s="288">
        <v>0</v>
      </c>
      <c r="CB129" s="288">
        <v>0</v>
      </c>
      <c r="CC129" s="288">
        <v>0</v>
      </c>
      <c r="CD129" s="288">
        <v>0</v>
      </c>
      <c r="CE129" s="288">
        <v>0</v>
      </c>
      <c r="CF129" s="288">
        <v>1680</v>
      </c>
      <c r="CG129" s="288">
        <v>0</v>
      </c>
      <c r="CH129" s="288">
        <v>0</v>
      </c>
      <c r="CI129" s="288">
        <v>0</v>
      </c>
      <c r="CJ129" s="288">
        <v>0</v>
      </c>
      <c r="CK129" s="288">
        <v>0</v>
      </c>
      <c r="CL129" s="288">
        <v>0</v>
      </c>
      <c r="CM129" s="288">
        <v>0</v>
      </c>
      <c r="CN129" s="51">
        <v>0</v>
      </c>
      <c r="CO129" s="54"/>
      <c r="CP129" s="54"/>
      <c r="CQ129" s="129"/>
    </row>
    <row r="130" spans="1:95" s="111" customFormat="1">
      <c r="A130" s="289"/>
      <c r="B130" s="289" t="s">
        <v>563</v>
      </c>
      <c r="C130" s="603"/>
      <c r="D130" s="289" t="s">
        <v>670</v>
      </c>
      <c r="E130" s="374">
        <f>SUM(E127:E129)</f>
        <v>7212337.5200000005</v>
      </c>
      <c r="F130" s="289">
        <f t="shared" ref="F130:BQ130" si="49">SUM(F127:F129)</f>
        <v>793647.1</v>
      </c>
      <c r="G130" s="289">
        <f t="shared" si="49"/>
        <v>668122.02</v>
      </c>
      <c r="H130" s="289">
        <f t="shared" si="49"/>
        <v>463599.26</v>
      </c>
      <c r="I130" s="289">
        <f t="shared" si="49"/>
        <v>520155.22</v>
      </c>
      <c r="J130" s="289">
        <f t="shared" si="49"/>
        <v>1279204.79</v>
      </c>
      <c r="K130" s="289">
        <f t="shared" si="49"/>
        <v>858269.01</v>
      </c>
      <c r="L130" s="289">
        <f t="shared" si="49"/>
        <v>3442034.47</v>
      </c>
      <c r="M130" s="289">
        <f t="shared" si="49"/>
        <v>966680.58000000007</v>
      </c>
      <c r="N130" s="289">
        <f t="shared" si="49"/>
        <v>913510.81</v>
      </c>
      <c r="O130" s="289">
        <f t="shared" si="49"/>
        <v>2254260.33</v>
      </c>
      <c r="P130" s="289">
        <f t="shared" si="49"/>
        <v>878498.3</v>
      </c>
      <c r="Q130" s="289">
        <f t="shared" si="49"/>
        <v>10221750.630000001</v>
      </c>
      <c r="R130" s="289">
        <f t="shared" si="49"/>
        <v>681173.49</v>
      </c>
      <c r="S130" s="289">
        <f t="shared" si="49"/>
        <v>863868</v>
      </c>
      <c r="T130" s="289">
        <f t="shared" si="49"/>
        <v>2104369.7399999998</v>
      </c>
      <c r="U130" s="289">
        <f t="shared" si="49"/>
        <v>541779.67000000004</v>
      </c>
      <c r="V130" s="289">
        <f t="shared" si="49"/>
        <v>1900896.87</v>
      </c>
      <c r="W130" s="289">
        <f t="shared" si="49"/>
        <v>373879.93</v>
      </c>
      <c r="X130" s="289">
        <f t="shared" si="49"/>
        <v>439061.33</v>
      </c>
      <c r="Y130" s="289">
        <f t="shared" si="49"/>
        <v>12681154.1</v>
      </c>
      <c r="Z130" s="289">
        <f t="shared" si="49"/>
        <v>595666.89</v>
      </c>
      <c r="AA130" s="289">
        <f t="shared" si="49"/>
        <v>1135653.57</v>
      </c>
      <c r="AB130" s="289">
        <f>SUM(AB127:AB129)</f>
        <v>1782826.54</v>
      </c>
      <c r="AC130" s="289">
        <f t="shared" si="49"/>
        <v>251641.87</v>
      </c>
      <c r="AD130" s="289">
        <f t="shared" si="49"/>
        <v>483646.59</v>
      </c>
      <c r="AE130" s="289">
        <f t="shared" si="49"/>
        <v>1064493.8899999999</v>
      </c>
      <c r="AF130" s="374">
        <f t="shared" si="49"/>
        <v>4908120.76</v>
      </c>
      <c r="AG130" s="289">
        <f t="shared" si="49"/>
        <v>982578.23</v>
      </c>
      <c r="AH130" s="289">
        <f t="shared" si="49"/>
        <v>1124925.8</v>
      </c>
      <c r="AI130" s="289">
        <f t="shared" si="49"/>
        <v>1255347.67</v>
      </c>
      <c r="AJ130" s="289">
        <f t="shared" si="49"/>
        <v>2003797.3199999998</v>
      </c>
      <c r="AK130" s="289">
        <f t="shared" si="49"/>
        <v>652309.12</v>
      </c>
      <c r="AL130" s="289">
        <f t="shared" si="49"/>
        <v>648797.93999999994</v>
      </c>
      <c r="AM130" s="289">
        <f t="shared" si="49"/>
        <v>91771128.63000001</v>
      </c>
      <c r="AN130" s="289">
        <f t="shared" si="49"/>
        <v>1227653.6499999999</v>
      </c>
      <c r="AO130" s="289">
        <f t="shared" si="49"/>
        <v>551065.09</v>
      </c>
      <c r="AP130" s="289">
        <f t="shared" si="49"/>
        <v>1489732.5999999999</v>
      </c>
      <c r="AQ130" s="289">
        <f t="shared" si="49"/>
        <v>1538225.71</v>
      </c>
      <c r="AR130" s="289">
        <f t="shared" si="49"/>
        <v>817738.79</v>
      </c>
      <c r="AS130" s="289">
        <f t="shared" si="49"/>
        <v>136617.39000000001</v>
      </c>
      <c r="AT130" s="289">
        <f t="shared" si="49"/>
        <v>5980330.4299999997</v>
      </c>
      <c r="AU130" s="289">
        <f t="shared" si="49"/>
        <v>493564.57999999996</v>
      </c>
      <c r="AV130" s="289">
        <f t="shared" si="49"/>
        <v>1632232.06</v>
      </c>
      <c r="AW130" s="289">
        <f t="shared" si="49"/>
        <v>1147908.8</v>
      </c>
      <c r="AX130" s="289">
        <f t="shared" si="49"/>
        <v>425383.08</v>
      </c>
      <c r="AY130" s="289">
        <f t="shared" si="49"/>
        <v>428265.19</v>
      </c>
      <c r="AZ130" s="289">
        <f t="shared" si="49"/>
        <v>749144.97</v>
      </c>
      <c r="BA130" s="289">
        <f t="shared" si="49"/>
        <v>757208.61</v>
      </c>
      <c r="BB130" s="289">
        <f t="shared" si="49"/>
        <v>215792.36</v>
      </c>
      <c r="BC130" s="289">
        <f t="shared" si="49"/>
        <v>9116724.6800000016</v>
      </c>
      <c r="BD130" s="289">
        <f t="shared" si="49"/>
        <v>753497.63</v>
      </c>
      <c r="BE130" s="289">
        <f>SUM(BE127:BE129)</f>
        <v>11205013.27</v>
      </c>
      <c r="BF130" s="289">
        <f>SUM(BF127:BF129)</f>
        <v>1477404.48</v>
      </c>
      <c r="BG130" s="289">
        <f t="shared" si="49"/>
        <v>1007171.49</v>
      </c>
      <c r="BH130" s="289">
        <f t="shared" si="49"/>
        <v>649774.43000000005</v>
      </c>
      <c r="BI130" s="289">
        <f>SUM(BI127:BI129)</f>
        <v>11735403.68</v>
      </c>
      <c r="BJ130" s="289">
        <f t="shared" si="49"/>
        <v>663336.25</v>
      </c>
      <c r="BK130" s="289">
        <f t="shared" si="49"/>
        <v>416622.27</v>
      </c>
      <c r="BL130" s="289">
        <f t="shared" si="49"/>
        <v>1161890.6499999999</v>
      </c>
      <c r="BM130" s="289">
        <f t="shared" si="49"/>
        <v>647585.66</v>
      </c>
      <c r="BN130" s="289">
        <f t="shared" si="49"/>
        <v>6016514.1099999994</v>
      </c>
      <c r="BO130" s="289">
        <f t="shared" si="49"/>
        <v>1466162.32</v>
      </c>
      <c r="BP130" s="289">
        <f t="shared" si="49"/>
        <v>853111.3</v>
      </c>
      <c r="BQ130" s="289">
        <f t="shared" si="49"/>
        <v>1961941.03</v>
      </c>
      <c r="BR130" s="289">
        <f t="shared" ref="BR130:CN130" si="50">SUM(BR127:BR129)</f>
        <v>1982844.93</v>
      </c>
      <c r="BS130" s="289">
        <f t="shared" si="50"/>
        <v>871914.47</v>
      </c>
      <c r="BT130" s="289">
        <f t="shared" si="50"/>
        <v>108008512.48999999</v>
      </c>
      <c r="BU130" s="289">
        <f t="shared" si="50"/>
        <v>1037183.48</v>
      </c>
      <c r="BV130" s="289">
        <f t="shared" si="50"/>
        <v>1140784.8899999999</v>
      </c>
      <c r="BW130" s="289">
        <f t="shared" si="50"/>
        <v>6955083.2599999998</v>
      </c>
      <c r="BX130" s="289">
        <f t="shared" si="50"/>
        <v>117012.99</v>
      </c>
      <c r="BY130" s="289">
        <f t="shared" si="50"/>
        <v>798767.53</v>
      </c>
      <c r="BZ130" s="289">
        <f t="shared" si="50"/>
        <v>2103708.3199999998</v>
      </c>
      <c r="CA130" s="289">
        <f t="shared" si="50"/>
        <v>645535.86</v>
      </c>
      <c r="CB130" s="289">
        <f t="shared" si="50"/>
        <v>823159.65</v>
      </c>
      <c r="CC130" s="289">
        <f t="shared" si="50"/>
        <v>195225.18</v>
      </c>
      <c r="CD130" s="289">
        <f t="shared" si="50"/>
        <v>592812.27</v>
      </c>
      <c r="CE130" s="289">
        <f t="shared" si="50"/>
        <v>3098278.5999999996</v>
      </c>
      <c r="CF130" s="289">
        <f t="shared" si="50"/>
        <v>1303053.8799999999</v>
      </c>
      <c r="CG130" s="289">
        <f t="shared" si="50"/>
        <v>3425569.0399999996</v>
      </c>
      <c r="CH130" s="289">
        <f t="shared" si="50"/>
        <v>1026599.71</v>
      </c>
      <c r="CI130" s="289">
        <f t="shared" si="50"/>
        <v>785288.48</v>
      </c>
      <c r="CJ130" s="289">
        <f t="shared" si="50"/>
        <v>499124.92</v>
      </c>
      <c r="CK130" s="289">
        <f t="shared" si="50"/>
        <v>478539.22000000003</v>
      </c>
      <c r="CL130" s="289">
        <f t="shared" si="50"/>
        <v>3331900.92</v>
      </c>
      <c r="CM130" s="289">
        <f t="shared" si="50"/>
        <v>407735.06</v>
      </c>
      <c r="CN130" s="389">
        <f t="shared" si="50"/>
        <v>663556.56000000006</v>
      </c>
      <c r="CQ130" s="129"/>
    </row>
    <row r="131" spans="1:95" s="111" customFormat="1">
      <c r="A131" s="289"/>
      <c r="B131" s="289"/>
      <c r="C131" s="603"/>
      <c r="D131" s="289" t="s">
        <v>577</v>
      </c>
      <c r="E131" s="374">
        <f>+E125+E130</f>
        <v>89611098.640000001</v>
      </c>
      <c r="F131" s="289">
        <f t="shared" ref="F131:BQ131" si="51">+F125+F130</f>
        <v>6879748.2199999997</v>
      </c>
      <c r="G131" s="289">
        <f t="shared" si="51"/>
        <v>3987670.72</v>
      </c>
      <c r="H131" s="289">
        <f t="shared" si="51"/>
        <v>1965690.26</v>
      </c>
      <c r="I131" s="289">
        <f t="shared" si="51"/>
        <v>1189705.22</v>
      </c>
      <c r="J131" s="289">
        <f t="shared" si="51"/>
        <v>9490022.0899999999</v>
      </c>
      <c r="K131" s="289">
        <f t="shared" si="51"/>
        <v>4054465.38</v>
      </c>
      <c r="L131" s="289">
        <f t="shared" si="51"/>
        <v>13161474.470000001</v>
      </c>
      <c r="M131" s="289">
        <f t="shared" si="51"/>
        <v>4512875.58</v>
      </c>
      <c r="N131" s="289">
        <f t="shared" si="51"/>
        <v>2897558.01</v>
      </c>
      <c r="O131" s="289">
        <f t="shared" si="51"/>
        <v>22306444.649999999</v>
      </c>
      <c r="P131" s="289">
        <f t="shared" si="51"/>
        <v>2247184.63</v>
      </c>
      <c r="Q131" s="289">
        <f t="shared" si="51"/>
        <v>122665697.90000001</v>
      </c>
      <c r="R131" s="289">
        <f t="shared" si="51"/>
        <v>5629573.4900000002</v>
      </c>
      <c r="S131" s="289">
        <f t="shared" si="51"/>
        <v>5910489.2599999998</v>
      </c>
      <c r="T131" s="289">
        <f t="shared" si="51"/>
        <v>15957271.039999999</v>
      </c>
      <c r="U131" s="289">
        <f t="shared" si="51"/>
        <v>3853366.57</v>
      </c>
      <c r="V131" s="289">
        <f t="shared" si="51"/>
        <v>6167558.2199999997</v>
      </c>
      <c r="W131" s="289">
        <f t="shared" si="51"/>
        <v>5097743.67</v>
      </c>
      <c r="X131" s="289">
        <f t="shared" si="51"/>
        <v>505061.33</v>
      </c>
      <c r="Y131" s="289">
        <f t="shared" si="51"/>
        <v>165681154.09999999</v>
      </c>
      <c r="Z131" s="289">
        <f t="shared" si="51"/>
        <v>4133442.54</v>
      </c>
      <c r="AA131" s="289">
        <f t="shared" si="51"/>
        <v>8700413.3399999999</v>
      </c>
      <c r="AB131" s="289">
        <f>+AB125+AB130</f>
        <v>7690950.3300000001</v>
      </c>
      <c r="AC131" s="289">
        <f t="shared" si="51"/>
        <v>1946570.1</v>
      </c>
      <c r="AD131" s="289">
        <f t="shared" si="51"/>
        <v>3054427.3</v>
      </c>
      <c r="AE131" s="289">
        <f t="shared" si="51"/>
        <v>5564493.8899999997</v>
      </c>
      <c r="AF131" s="374">
        <f t="shared" si="51"/>
        <v>19908120.759999998</v>
      </c>
      <c r="AG131" s="289">
        <f t="shared" si="51"/>
        <v>4482579.2300000004</v>
      </c>
      <c r="AH131" s="289">
        <f t="shared" si="51"/>
        <v>4165137.58</v>
      </c>
      <c r="AI131" s="289">
        <f t="shared" si="51"/>
        <v>6275348.6699999999</v>
      </c>
      <c r="AJ131" s="289">
        <f t="shared" si="51"/>
        <v>12682775.180000002</v>
      </c>
      <c r="AK131" s="289">
        <f t="shared" si="51"/>
        <v>4576309.12</v>
      </c>
      <c r="AL131" s="289">
        <f t="shared" si="51"/>
        <v>2348797.94</v>
      </c>
      <c r="AM131" s="289">
        <f t="shared" si="51"/>
        <v>418550698.13999999</v>
      </c>
      <c r="AN131" s="289">
        <f t="shared" si="51"/>
        <v>7777653.6500000004</v>
      </c>
      <c r="AO131" s="289">
        <f t="shared" si="51"/>
        <v>2980177.79</v>
      </c>
      <c r="AP131" s="289">
        <f t="shared" si="51"/>
        <v>15978365.560000001</v>
      </c>
      <c r="AQ131" s="289">
        <f t="shared" si="51"/>
        <v>14533032.640000001</v>
      </c>
      <c r="AR131" s="289">
        <f t="shared" si="51"/>
        <v>4076017.63</v>
      </c>
      <c r="AS131" s="289">
        <f t="shared" si="51"/>
        <v>1137447.3900000001</v>
      </c>
      <c r="AT131" s="289">
        <f t="shared" si="51"/>
        <v>54816407.529999994</v>
      </c>
      <c r="AU131" s="289">
        <f t="shared" si="51"/>
        <v>5445120.0099999998</v>
      </c>
      <c r="AV131" s="289">
        <f t="shared" si="51"/>
        <v>9557632.0600000005</v>
      </c>
      <c r="AW131" s="289">
        <f t="shared" si="51"/>
        <v>10539040.800000001</v>
      </c>
      <c r="AX131" s="289">
        <f t="shared" si="51"/>
        <v>5081694.08</v>
      </c>
      <c r="AY131" s="289">
        <f t="shared" si="51"/>
        <v>2930265.19</v>
      </c>
      <c r="AZ131" s="289">
        <f t="shared" si="51"/>
        <v>5186446.5599999996</v>
      </c>
      <c r="BA131" s="289">
        <f t="shared" si="51"/>
        <v>5029019.21</v>
      </c>
      <c r="BB131" s="289">
        <f t="shared" si="51"/>
        <v>4015792.36</v>
      </c>
      <c r="BC131" s="289">
        <f t="shared" si="51"/>
        <v>48853470.449999996</v>
      </c>
      <c r="BD131" s="289">
        <f t="shared" si="51"/>
        <v>5699674.1200000001</v>
      </c>
      <c r="BE131" s="289">
        <f t="shared" si="51"/>
        <v>131205013.27</v>
      </c>
      <c r="BF131" s="289">
        <f t="shared" si="51"/>
        <v>31360981.610000003</v>
      </c>
      <c r="BG131" s="289">
        <f t="shared" si="51"/>
        <v>3768940.63</v>
      </c>
      <c r="BH131" s="289">
        <f t="shared" si="51"/>
        <v>4249775.43</v>
      </c>
      <c r="BI131" s="289">
        <f t="shared" si="51"/>
        <v>95948806.080000013</v>
      </c>
      <c r="BJ131" s="289">
        <f t="shared" si="51"/>
        <v>3330207.19</v>
      </c>
      <c r="BK131" s="289">
        <f t="shared" si="51"/>
        <v>2499821.52</v>
      </c>
      <c r="BL131" s="289">
        <f t="shared" si="51"/>
        <v>9062406.25</v>
      </c>
      <c r="BM131" s="289">
        <f t="shared" si="51"/>
        <v>4900665.37</v>
      </c>
      <c r="BN131" s="289">
        <f t="shared" si="51"/>
        <v>91016514.109999999</v>
      </c>
      <c r="BO131" s="289">
        <f t="shared" si="51"/>
        <v>9792739.3499999996</v>
      </c>
      <c r="BP131" s="289">
        <f t="shared" si="51"/>
        <v>5698513.3199999994</v>
      </c>
      <c r="BQ131" s="289">
        <f t="shared" si="51"/>
        <v>14955195.149999999</v>
      </c>
      <c r="BR131" s="289">
        <f t="shared" ref="BR131:CN131" si="52">+BR125+BR130</f>
        <v>7666973.8300000001</v>
      </c>
      <c r="BS131" s="289">
        <f t="shared" si="52"/>
        <v>6859611.1699999999</v>
      </c>
      <c r="BT131" s="289">
        <f t="shared" si="52"/>
        <v>553475702.49000001</v>
      </c>
      <c r="BU131" s="289">
        <f t="shared" si="52"/>
        <v>8088771.4800000004</v>
      </c>
      <c r="BV131" s="289">
        <f t="shared" si="52"/>
        <v>6572669.8899999997</v>
      </c>
      <c r="BW131" s="289">
        <f t="shared" si="52"/>
        <v>61182388.259999998</v>
      </c>
      <c r="BX131" s="289">
        <f t="shared" si="52"/>
        <v>4542094.95</v>
      </c>
      <c r="BY131" s="289">
        <f t="shared" si="52"/>
        <v>5418092.6699999999</v>
      </c>
      <c r="BZ131" s="289">
        <f t="shared" si="52"/>
        <v>11920959.540000001</v>
      </c>
      <c r="CA131" s="289">
        <f t="shared" si="52"/>
        <v>7889852.8800000008</v>
      </c>
      <c r="CB131" s="289">
        <f t="shared" si="52"/>
        <v>5379079.5300000003</v>
      </c>
      <c r="CC131" s="289">
        <f t="shared" si="52"/>
        <v>4060919.0700000003</v>
      </c>
      <c r="CD131" s="289">
        <f t="shared" si="52"/>
        <v>6989592.9900000002</v>
      </c>
      <c r="CE131" s="289">
        <f t="shared" si="52"/>
        <v>39576666.700000003</v>
      </c>
      <c r="CF131" s="289">
        <f t="shared" si="52"/>
        <v>7861214.4299999997</v>
      </c>
      <c r="CG131" s="289">
        <f t="shared" si="52"/>
        <v>19325375.870000001</v>
      </c>
      <c r="CH131" s="289">
        <f t="shared" si="52"/>
        <v>9452067.4499999993</v>
      </c>
      <c r="CI131" s="289">
        <f t="shared" si="52"/>
        <v>2579799.23</v>
      </c>
      <c r="CJ131" s="289">
        <f t="shared" si="52"/>
        <v>2692692.92</v>
      </c>
      <c r="CK131" s="289">
        <f t="shared" si="52"/>
        <v>2507185.27</v>
      </c>
      <c r="CL131" s="289">
        <f t="shared" si="52"/>
        <v>31620159.270000003</v>
      </c>
      <c r="CM131" s="289">
        <f t="shared" si="52"/>
        <v>4509735.0599999996</v>
      </c>
      <c r="CN131" s="389">
        <f t="shared" si="52"/>
        <v>3246231.3000000003</v>
      </c>
      <c r="CQ131" s="129"/>
    </row>
    <row r="132" spans="1:95" s="111" customFormat="1">
      <c r="A132" s="289"/>
      <c r="B132" s="289"/>
      <c r="C132" s="603"/>
      <c r="D132" s="289" t="s">
        <v>616</v>
      </c>
      <c r="E132" s="374">
        <f>+E22+E101+E102+E104</f>
        <v>85438661.120000005</v>
      </c>
      <c r="F132" s="289">
        <f t="shared" ref="F132:BQ132" si="53">+F22+F101+F102+F104</f>
        <v>7027214.1500000004</v>
      </c>
      <c r="G132" s="289">
        <f t="shared" si="53"/>
        <v>3400000</v>
      </c>
      <c r="H132" s="289">
        <f t="shared" si="53"/>
        <v>1838191.3</v>
      </c>
      <c r="I132" s="289">
        <f t="shared" si="53"/>
        <v>831073.9</v>
      </c>
      <c r="J132" s="289">
        <f t="shared" si="53"/>
        <v>8300002</v>
      </c>
      <c r="K132" s="289">
        <f t="shared" si="53"/>
        <v>4070196.37</v>
      </c>
      <c r="L132" s="289">
        <f t="shared" si="53"/>
        <v>10257372.199999999</v>
      </c>
      <c r="M132" s="289">
        <f t="shared" si="53"/>
        <v>3403100</v>
      </c>
      <c r="N132" s="289">
        <f t="shared" si="53"/>
        <v>2117877.29</v>
      </c>
      <c r="O132" s="289">
        <f t="shared" si="53"/>
        <v>20855083.159999996</v>
      </c>
      <c r="P132" s="289">
        <f t="shared" si="53"/>
        <v>1565259.9</v>
      </c>
      <c r="Q132" s="289">
        <f t="shared" si="53"/>
        <v>90433947.269999996</v>
      </c>
      <c r="R132" s="289">
        <f t="shared" si="53"/>
        <v>4837349.38</v>
      </c>
      <c r="S132" s="289">
        <f t="shared" si="53"/>
        <v>5046621.26</v>
      </c>
      <c r="T132" s="289">
        <f t="shared" si="53"/>
        <v>16015718.749999998</v>
      </c>
      <c r="U132" s="289">
        <f t="shared" si="53"/>
        <v>3481366</v>
      </c>
      <c r="V132" s="289">
        <f t="shared" si="53"/>
        <v>3571572.5300000003</v>
      </c>
      <c r="W132" s="289">
        <f t="shared" si="53"/>
        <v>3623517.4499999997</v>
      </c>
      <c r="X132" s="289">
        <f t="shared" si="53"/>
        <v>1780500</v>
      </c>
      <c r="Y132" s="289">
        <f t="shared" si="53"/>
        <v>151639586.34</v>
      </c>
      <c r="Z132" s="289">
        <f t="shared" si="53"/>
        <v>3571275.66</v>
      </c>
      <c r="AA132" s="289">
        <f t="shared" si="53"/>
        <v>8951572.8399999999</v>
      </c>
      <c r="AB132" s="289">
        <f>+AB22+AB101+AB102+AB104</f>
        <v>6658743.2999999998</v>
      </c>
      <c r="AC132" s="289">
        <f t="shared" si="53"/>
        <v>1466878.2799999998</v>
      </c>
      <c r="AD132" s="289">
        <f t="shared" si="53"/>
        <v>2462107.12</v>
      </c>
      <c r="AE132" s="289">
        <f t="shared" si="53"/>
        <v>4700000</v>
      </c>
      <c r="AF132" s="374">
        <f t="shared" si="53"/>
        <v>14126927.970000001</v>
      </c>
      <c r="AG132" s="289">
        <f t="shared" si="53"/>
        <v>3794864.31</v>
      </c>
      <c r="AH132" s="289">
        <f t="shared" si="53"/>
        <v>3516495.43</v>
      </c>
      <c r="AI132" s="289">
        <f t="shared" si="53"/>
        <v>5406202</v>
      </c>
      <c r="AJ132" s="289">
        <f t="shared" si="53"/>
        <v>8293143.7999999998</v>
      </c>
      <c r="AK132" s="289">
        <f t="shared" si="53"/>
        <v>4237440.78</v>
      </c>
      <c r="AL132" s="289">
        <f t="shared" si="53"/>
        <v>1952833.03</v>
      </c>
      <c r="AM132" s="289">
        <f t="shared" si="53"/>
        <v>329840493.13</v>
      </c>
      <c r="AN132" s="289">
        <f t="shared" si="53"/>
        <v>6570000</v>
      </c>
      <c r="AO132" s="289">
        <f t="shared" si="53"/>
        <v>1650000</v>
      </c>
      <c r="AP132" s="289">
        <f t="shared" si="53"/>
        <v>15652000</v>
      </c>
      <c r="AQ132" s="289">
        <f t="shared" si="53"/>
        <v>13363667.07</v>
      </c>
      <c r="AR132" s="289">
        <f t="shared" si="53"/>
        <v>3159820.56</v>
      </c>
      <c r="AS132" s="289">
        <f t="shared" si="53"/>
        <v>1000830</v>
      </c>
      <c r="AT132" s="289">
        <f t="shared" si="53"/>
        <v>48884828.159999996</v>
      </c>
      <c r="AU132" s="289">
        <f t="shared" si="53"/>
        <v>3581439.03</v>
      </c>
      <c r="AV132" s="289">
        <f t="shared" si="53"/>
        <v>8060239</v>
      </c>
      <c r="AW132" s="289">
        <f t="shared" si="53"/>
        <v>10000000</v>
      </c>
      <c r="AX132" s="289">
        <f t="shared" si="53"/>
        <v>4639897</v>
      </c>
      <c r="AY132" s="289">
        <f t="shared" si="53"/>
        <v>2502802.85</v>
      </c>
      <c r="AZ132" s="289">
        <f t="shared" si="53"/>
        <v>4480543.78</v>
      </c>
      <c r="BA132" s="289">
        <f t="shared" si="53"/>
        <v>4029019.21</v>
      </c>
      <c r="BB132" s="289">
        <f t="shared" si="53"/>
        <v>3000000</v>
      </c>
      <c r="BC132" s="289">
        <f t="shared" si="53"/>
        <v>40400737.150000006</v>
      </c>
      <c r="BD132" s="289">
        <f t="shared" si="53"/>
        <v>4572426.83</v>
      </c>
      <c r="BE132" s="289">
        <f t="shared" si="53"/>
        <v>120600000</v>
      </c>
      <c r="BF132" s="289">
        <f t="shared" si="53"/>
        <v>12828237.51</v>
      </c>
      <c r="BG132" s="289">
        <f t="shared" si="53"/>
        <v>2899691.63</v>
      </c>
      <c r="BH132" s="289">
        <f t="shared" si="53"/>
        <v>3775490.84</v>
      </c>
      <c r="BI132" s="289">
        <f t="shared" si="53"/>
        <v>84970021.400000006</v>
      </c>
      <c r="BJ132" s="289">
        <f t="shared" si="53"/>
        <v>2782947</v>
      </c>
      <c r="BK132" s="289">
        <f t="shared" si="53"/>
        <v>2183173.25</v>
      </c>
      <c r="BL132" s="289">
        <f t="shared" si="53"/>
        <v>9655605.3699999992</v>
      </c>
      <c r="BM132" s="289">
        <f t="shared" si="53"/>
        <v>3477184</v>
      </c>
      <c r="BN132" s="289">
        <f t="shared" si="53"/>
        <v>79100000</v>
      </c>
      <c r="BO132" s="289">
        <f t="shared" si="53"/>
        <v>9015976.0999999996</v>
      </c>
      <c r="BP132" s="289">
        <f t="shared" si="53"/>
        <v>5524873.6399999997</v>
      </c>
      <c r="BQ132" s="289">
        <f t="shared" si="53"/>
        <v>9907155</v>
      </c>
      <c r="BR132" s="289">
        <f t="shared" ref="BR132:CN132" si="54">+BR22+BR101+BR102+BR104</f>
        <v>6297256.5200000005</v>
      </c>
      <c r="BS132" s="289">
        <f t="shared" si="54"/>
        <v>4566819.9700000007</v>
      </c>
      <c r="BT132" s="289">
        <f t="shared" si="54"/>
        <v>445659270</v>
      </c>
      <c r="BU132" s="289">
        <f t="shared" si="54"/>
        <v>7617007.2999999998</v>
      </c>
      <c r="BV132" s="289">
        <f t="shared" si="54"/>
        <v>5245318.04</v>
      </c>
      <c r="BW132" s="289">
        <f t="shared" si="54"/>
        <v>53729109.439999998</v>
      </c>
      <c r="BX132" s="289">
        <f t="shared" si="54"/>
        <v>674810.54</v>
      </c>
      <c r="BY132" s="289">
        <f t="shared" si="54"/>
        <v>4502133.72</v>
      </c>
      <c r="BZ132" s="289">
        <f t="shared" si="54"/>
        <v>16140815.34</v>
      </c>
      <c r="CA132" s="289">
        <f t="shared" si="54"/>
        <v>3360498.41</v>
      </c>
      <c r="CB132" s="289">
        <f t="shared" si="54"/>
        <v>3890615.7600000002</v>
      </c>
      <c r="CC132" s="289">
        <f t="shared" si="54"/>
        <v>4373975.05</v>
      </c>
      <c r="CD132" s="289">
        <f t="shared" si="54"/>
        <v>6292741.9900000002</v>
      </c>
      <c r="CE132" s="289">
        <f t="shared" si="54"/>
        <v>35292671.229999997</v>
      </c>
      <c r="CF132" s="289">
        <f t="shared" si="54"/>
        <v>7229112.96</v>
      </c>
      <c r="CG132" s="289">
        <f t="shared" si="54"/>
        <v>14812595.109999999</v>
      </c>
      <c r="CH132" s="289">
        <f t="shared" si="54"/>
        <v>4588680</v>
      </c>
      <c r="CI132" s="289">
        <f t="shared" si="54"/>
        <v>1743472.83</v>
      </c>
      <c r="CJ132" s="289">
        <f t="shared" si="54"/>
        <v>2396025.5</v>
      </c>
      <c r="CK132" s="289">
        <f t="shared" si="54"/>
        <v>5088207</v>
      </c>
      <c r="CL132" s="289">
        <f t="shared" si="54"/>
        <v>29092995.030000001</v>
      </c>
      <c r="CM132" s="289">
        <f t="shared" si="54"/>
        <v>2921669.8</v>
      </c>
      <c r="CN132" s="389">
        <f t="shared" si="54"/>
        <v>2235870.5099999998</v>
      </c>
      <c r="CQ132" s="129"/>
    </row>
    <row r="133" spans="1:95" s="111" customFormat="1">
      <c r="A133" s="289"/>
      <c r="B133" s="289" t="s">
        <v>572</v>
      </c>
      <c r="C133" s="603"/>
      <c r="D133" s="289" t="s">
        <v>560</v>
      </c>
      <c r="E133" s="374">
        <f>(E125+E130)-(E22+E102+E104+E101)</f>
        <v>4172437.5199999958</v>
      </c>
      <c r="F133" s="289">
        <f t="shared" ref="F133:BQ133" si="55">(F125+F130)-(F22+F102+F104+F101)</f>
        <v>-147465.93000000063</v>
      </c>
      <c r="G133" s="289">
        <f t="shared" si="55"/>
        <v>587670.7200000002</v>
      </c>
      <c r="H133" s="289">
        <f t="shared" si="55"/>
        <v>127498.95999999996</v>
      </c>
      <c r="I133" s="289">
        <f t="shared" si="55"/>
        <v>358631.31999999995</v>
      </c>
      <c r="J133" s="289">
        <f t="shared" si="55"/>
        <v>1190020.0899999999</v>
      </c>
      <c r="K133" s="289">
        <f t="shared" si="55"/>
        <v>-15730.990000000224</v>
      </c>
      <c r="L133" s="289">
        <f t="shared" si="55"/>
        <v>2904102.2700000014</v>
      </c>
      <c r="M133" s="289">
        <f t="shared" si="55"/>
        <v>1109775.58</v>
      </c>
      <c r="N133" s="289">
        <f t="shared" si="55"/>
        <v>779680.71999999974</v>
      </c>
      <c r="O133" s="289">
        <f t="shared" si="55"/>
        <v>1451361.4900000021</v>
      </c>
      <c r="P133" s="289">
        <f t="shared" si="55"/>
        <v>681924.73</v>
      </c>
      <c r="Q133" s="289">
        <f t="shared" si="55"/>
        <v>32231750.63000001</v>
      </c>
      <c r="R133" s="289">
        <f t="shared" si="55"/>
        <v>792224.11000000034</v>
      </c>
      <c r="S133" s="289">
        <f t="shared" si="55"/>
        <v>863868</v>
      </c>
      <c r="T133" s="289">
        <f t="shared" si="55"/>
        <v>-58447.709999999031</v>
      </c>
      <c r="U133" s="289">
        <f t="shared" si="55"/>
        <v>372000.56999999983</v>
      </c>
      <c r="V133" s="289">
        <f t="shared" si="55"/>
        <v>2595985.6899999995</v>
      </c>
      <c r="W133" s="289">
        <f t="shared" si="55"/>
        <v>1474226.2200000002</v>
      </c>
      <c r="X133" s="289">
        <f t="shared" si="55"/>
        <v>-1275438.67</v>
      </c>
      <c r="Y133" s="289">
        <f t="shared" si="55"/>
        <v>14041567.75999999</v>
      </c>
      <c r="Z133" s="289">
        <f t="shared" si="55"/>
        <v>562166.87999999989</v>
      </c>
      <c r="AA133" s="289">
        <f t="shared" si="55"/>
        <v>-251159.5</v>
      </c>
      <c r="AB133" s="289">
        <f>(AB125+AB130)-(AB22+AB102+AB104+AB101)</f>
        <v>1032207.0300000003</v>
      </c>
      <c r="AC133" s="289">
        <f t="shared" si="55"/>
        <v>479691.8200000003</v>
      </c>
      <c r="AD133" s="289">
        <f t="shared" si="55"/>
        <v>592320.1799999997</v>
      </c>
      <c r="AE133" s="289">
        <f t="shared" si="55"/>
        <v>864493.88999999966</v>
      </c>
      <c r="AF133" s="374">
        <f t="shared" si="55"/>
        <v>5781192.7899999972</v>
      </c>
      <c r="AG133" s="289">
        <f t="shared" si="55"/>
        <v>687714.92000000039</v>
      </c>
      <c r="AH133" s="289">
        <f t="shared" si="55"/>
        <v>648642.14999999991</v>
      </c>
      <c r="AI133" s="289">
        <f t="shared" si="55"/>
        <v>869146.66999999993</v>
      </c>
      <c r="AJ133" s="289">
        <f t="shared" si="55"/>
        <v>4389631.3800000018</v>
      </c>
      <c r="AK133" s="289">
        <f t="shared" si="55"/>
        <v>338868.33999999985</v>
      </c>
      <c r="AL133" s="289">
        <f t="shared" si="55"/>
        <v>395964.90999999992</v>
      </c>
      <c r="AM133" s="289">
        <f t="shared" si="55"/>
        <v>88710205.00999999</v>
      </c>
      <c r="AN133" s="289">
        <f t="shared" si="55"/>
        <v>1207653.6500000004</v>
      </c>
      <c r="AO133" s="289">
        <f t="shared" si="55"/>
        <v>1330177.79</v>
      </c>
      <c r="AP133" s="289">
        <f t="shared" si="55"/>
        <v>326365.56000000052</v>
      </c>
      <c r="AQ133" s="289">
        <f t="shared" si="55"/>
        <v>1169365.5700000003</v>
      </c>
      <c r="AR133" s="289">
        <f t="shared" si="55"/>
        <v>916197.06999999983</v>
      </c>
      <c r="AS133" s="289">
        <f t="shared" si="55"/>
        <v>136617.39000000013</v>
      </c>
      <c r="AT133" s="289">
        <f t="shared" si="55"/>
        <v>5931579.3699999973</v>
      </c>
      <c r="AU133" s="289">
        <f t="shared" si="55"/>
        <v>1863680.98</v>
      </c>
      <c r="AV133" s="289">
        <f t="shared" si="55"/>
        <v>1497393.0600000005</v>
      </c>
      <c r="AW133" s="289">
        <f t="shared" si="55"/>
        <v>539040.80000000075</v>
      </c>
      <c r="AX133" s="289">
        <f t="shared" si="55"/>
        <v>441797.08000000007</v>
      </c>
      <c r="AY133" s="289">
        <f t="shared" si="55"/>
        <v>427462.33999999985</v>
      </c>
      <c r="AZ133" s="289">
        <f t="shared" si="55"/>
        <v>705902.77999999933</v>
      </c>
      <c r="BA133" s="289">
        <f t="shared" si="55"/>
        <v>1000000</v>
      </c>
      <c r="BB133" s="289">
        <f>(BB125+BB130)-(BB22+BB102+BB104+BB101)</f>
        <v>1015792.3599999999</v>
      </c>
      <c r="BC133" s="289">
        <f t="shared" si="55"/>
        <v>8452733.2999999896</v>
      </c>
      <c r="BD133" s="289">
        <f t="shared" si="55"/>
        <v>1127247.29</v>
      </c>
      <c r="BE133" s="289">
        <f>(BE125+BE130)-(BE22+BE102+BE104+BE101)</f>
        <v>10605013.269999996</v>
      </c>
      <c r="BF133" s="390">
        <f>(BF125+BF130)-(BF22+BF102+BF104+BF101)</f>
        <v>18532744.100000001</v>
      </c>
      <c r="BG133" s="289">
        <f t="shared" si="55"/>
        <v>869249</v>
      </c>
      <c r="BH133" s="289">
        <f>(BH125+BH130)-(BH22+BH102+BH104+BH101)</f>
        <v>474284.58999999939</v>
      </c>
      <c r="BI133" s="289">
        <f>(BI125+BI130)-(BI22+BI102+BI104+BI101)</f>
        <v>10978784.680000007</v>
      </c>
      <c r="BJ133" s="390">
        <f t="shared" si="55"/>
        <v>547260.18999999994</v>
      </c>
      <c r="BK133" s="289">
        <f t="shared" si="55"/>
        <v>316648.27</v>
      </c>
      <c r="BL133" s="289">
        <f t="shared" si="55"/>
        <v>-593199.11999999918</v>
      </c>
      <c r="BM133" s="289">
        <f t="shared" si="55"/>
        <v>1423481.37</v>
      </c>
      <c r="BN133" s="289">
        <f t="shared" si="55"/>
        <v>11916514.109999999</v>
      </c>
      <c r="BO133" s="289">
        <f t="shared" si="55"/>
        <v>776763.24999999814</v>
      </c>
      <c r="BP133" s="289">
        <f t="shared" si="55"/>
        <v>173639.6799999997</v>
      </c>
      <c r="BQ133" s="289">
        <f t="shared" si="55"/>
        <v>5048040.1499999985</v>
      </c>
      <c r="BR133" s="289">
        <f t="shared" ref="BR133:CN133" si="56">(BR125+BR130)-(BR22+BR102+BR104+BR101)</f>
        <v>1369717.3099999996</v>
      </c>
      <c r="BS133" s="289">
        <f t="shared" si="56"/>
        <v>2292791.1999999993</v>
      </c>
      <c r="BT133" s="289">
        <f t="shared" si="56"/>
        <v>107816432.49000001</v>
      </c>
      <c r="BU133" s="289">
        <f t="shared" si="56"/>
        <v>471764.18000000063</v>
      </c>
      <c r="BV133" s="289">
        <f t="shared" si="56"/>
        <v>1327351.8499999996</v>
      </c>
      <c r="BW133" s="289">
        <f t="shared" si="56"/>
        <v>7453278.8200000003</v>
      </c>
      <c r="BX133" s="289">
        <f t="shared" si="56"/>
        <v>3867284.41</v>
      </c>
      <c r="BY133" s="289">
        <f t="shared" si="56"/>
        <v>915958.95000000019</v>
      </c>
      <c r="BZ133" s="289">
        <f t="shared" si="56"/>
        <v>-4219855.7999999989</v>
      </c>
      <c r="CA133" s="289">
        <f t="shared" si="56"/>
        <v>4529354.4700000007</v>
      </c>
      <c r="CB133" s="289">
        <f t="shared" si="56"/>
        <v>1488463.77</v>
      </c>
      <c r="CC133" s="289">
        <f t="shared" si="56"/>
        <v>-313055.97999999952</v>
      </c>
      <c r="CD133" s="289">
        <f t="shared" si="56"/>
        <v>696851</v>
      </c>
      <c r="CE133" s="289">
        <f t="shared" si="56"/>
        <v>4283995.4700000063</v>
      </c>
      <c r="CF133" s="289">
        <f t="shared" si="56"/>
        <v>632101.46999999974</v>
      </c>
      <c r="CG133" s="289">
        <f t="shared" si="56"/>
        <v>4512780.7600000016</v>
      </c>
      <c r="CH133" s="289">
        <f t="shared" si="56"/>
        <v>4863387.4499999993</v>
      </c>
      <c r="CI133" s="289">
        <f t="shared" si="56"/>
        <v>836326.39999999991</v>
      </c>
      <c r="CJ133" s="289">
        <f t="shared" si="56"/>
        <v>296667.41999999993</v>
      </c>
      <c r="CK133" s="289">
        <f t="shared" si="56"/>
        <v>-2581021.73</v>
      </c>
      <c r="CL133" s="289">
        <f t="shared" si="56"/>
        <v>2527164.2400000021</v>
      </c>
      <c r="CM133" s="289">
        <f t="shared" si="56"/>
        <v>1588065.2599999998</v>
      </c>
      <c r="CN133" s="389">
        <f t="shared" si="56"/>
        <v>1010360.7900000005</v>
      </c>
      <c r="CQ133" s="129"/>
    </row>
    <row r="134" spans="1:95" s="111" customFormat="1">
      <c r="B134" s="289"/>
      <c r="C134" s="603"/>
      <c r="D134" s="289"/>
      <c r="E134" s="374"/>
      <c r="F134" s="289"/>
      <c r="G134" s="289"/>
      <c r="H134" s="289"/>
      <c r="I134" s="289"/>
      <c r="J134" s="289"/>
      <c r="K134" s="289"/>
      <c r="L134" s="289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89"/>
      <c r="Y134" s="289"/>
      <c r="Z134" s="289"/>
      <c r="AA134" s="289"/>
      <c r="AB134" s="289"/>
      <c r="AC134" s="289"/>
      <c r="AD134" s="289"/>
      <c r="AE134" s="289"/>
      <c r="AF134" s="374"/>
      <c r="AG134" s="289"/>
      <c r="AH134" s="289"/>
      <c r="AI134" s="289"/>
      <c r="AJ134" s="289"/>
      <c r="AK134" s="289"/>
      <c r="AL134" s="289"/>
      <c r="AM134" s="289"/>
      <c r="AN134" s="289"/>
      <c r="AO134" s="289"/>
      <c r="AP134" s="289"/>
      <c r="AQ134" s="289"/>
      <c r="AR134" s="289"/>
      <c r="AS134" s="289"/>
      <c r="AT134" s="289"/>
      <c r="AU134" s="289"/>
      <c r="AV134" s="289"/>
      <c r="AW134" s="289"/>
      <c r="AX134" s="289"/>
      <c r="AY134" s="289"/>
      <c r="AZ134" s="289"/>
      <c r="BA134" s="289"/>
      <c r="BB134" s="289"/>
      <c r="BC134" s="289"/>
      <c r="BD134" s="289"/>
      <c r="BE134" s="289"/>
      <c r="BF134" s="289"/>
      <c r="BG134" s="289"/>
      <c r="BH134" s="289"/>
      <c r="BI134" s="289"/>
      <c r="BJ134" s="289"/>
      <c r="BK134" s="289"/>
      <c r="BL134" s="289"/>
      <c r="BM134" s="289"/>
      <c r="BN134" s="289"/>
      <c r="BO134" s="289"/>
      <c r="BP134" s="289"/>
      <c r="BQ134" s="289"/>
      <c r="BR134" s="289"/>
      <c r="BS134" s="289"/>
      <c r="BT134" s="289"/>
      <c r="BU134" s="289"/>
      <c r="BV134" s="289"/>
      <c r="BW134" s="289"/>
      <c r="BX134" s="289"/>
      <c r="BY134" s="289"/>
      <c r="BZ134" s="289"/>
      <c r="CA134" s="289"/>
      <c r="CB134" s="289"/>
      <c r="CC134" s="289"/>
      <c r="CD134" s="289"/>
      <c r="CE134" s="289"/>
      <c r="CF134" s="289"/>
      <c r="CG134" s="289"/>
      <c r="CH134" s="289"/>
      <c r="CI134" s="289"/>
      <c r="CJ134" s="289"/>
      <c r="CK134" s="289"/>
      <c r="CL134" s="289"/>
      <c r="CM134" s="289"/>
      <c r="CQ134" s="129"/>
    </row>
    <row r="135" spans="1:95" s="111" customFormat="1">
      <c r="B135" s="289"/>
      <c r="C135" s="603"/>
      <c r="D135" s="289"/>
      <c r="E135" s="374"/>
      <c r="F135" s="289"/>
      <c r="G135" s="289"/>
      <c r="H135" s="289"/>
      <c r="I135" s="289"/>
      <c r="J135" s="289"/>
      <c r="K135" s="289"/>
      <c r="L135" s="289"/>
      <c r="M135" s="289"/>
      <c r="N135" s="289"/>
      <c r="O135" s="289"/>
      <c r="P135" s="289"/>
      <c r="Q135" s="289"/>
      <c r="R135" s="289"/>
      <c r="S135" s="289"/>
      <c r="T135" s="306"/>
      <c r="U135" s="289"/>
      <c r="V135" s="289"/>
      <c r="W135" s="289"/>
      <c r="X135" s="289"/>
      <c r="Y135" s="289"/>
      <c r="Z135" s="289"/>
      <c r="AA135" s="289"/>
      <c r="AB135" s="289"/>
      <c r="AC135" s="289"/>
      <c r="AD135" s="289"/>
      <c r="AE135" s="289"/>
      <c r="AF135" s="374"/>
      <c r="AG135" s="289"/>
      <c r="AH135" s="289"/>
      <c r="AI135" s="289"/>
      <c r="AJ135" s="289"/>
      <c r="AK135" s="289"/>
      <c r="AL135" s="289"/>
      <c r="AM135" s="289"/>
      <c r="AN135" s="289"/>
      <c r="AO135" s="289"/>
      <c r="AP135" s="289"/>
      <c r="AQ135" s="289"/>
      <c r="AR135" s="289"/>
      <c r="AS135" s="289"/>
      <c r="AT135" s="289"/>
      <c r="AU135" s="289"/>
      <c r="AV135" s="289"/>
      <c r="AW135" s="289"/>
      <c r="AX135" s="289"/>
      <c r="AY135" s="289"/>
      <c r="AZ135" s="289"/>
      <c r="BA135" s="289"/>
      <c r="BB135" s="289"/>
      <c r="BC135" s="289"/>
      <c r="BD135" s="289"/>
      <c r="BE135" s="289"/>
      <c r="BF135" s="289"/>
      <c r="BG135" s="289"/>
      <c r="BH135" s="289"/>
      <c r="BI135" s="289"/>
      <c r="BJ135" s="289"/>
      <c r="BK135" s="289"/>
      <c r="BL135" s="289"/>
      <c r="BM135" s="289"/>
      <c r="BN135" s="289"/>
      <c r="BO135" s="289"/>
      <c r="BP135" s="289"/>
      <c r="BQ135" s="289"/>
      <c r="BR135" s="289"/>
      <c r="BS135" s="289"/>
      <c r="BT135" s="289"/>
      <c r="BU135" s="289"/>
      <c r="BV135" s="289"/>
      <c r="BW135" s="289"/>
      <c r="BX135" s="289"/>
      <c r="BY135" s="289"/>
      <c r="BZ135" s="289"/>
      <c r="CA135" s="289"/>
      <c r="CB135" s="289"/>
      <c r="CC135" s="289"/>
      <c r="CD135" s="289"/>
      <c r="CE135" s="289"/>
      <c r="CF135" s="289"/>
      <c r="CG135" s="289"/>
      <c r="CH135" s="289"/>
      <c r="CI135" s="289"/>
      <c r="CJ135" s="289"/>
      <c r="CK135" s="289"/>
      <c r="CL135" s="289"/>
      <c r="CM135" s="289"/>
      <c r="CQ135" s="129"/>
    </row>
    <row r="136" spans="1:95" s="111" customFormat="1">
      <c r="B136" s="289" t="s">
        <v>564</v>
      </c>
      <c r="C136" s="621"/>
      <c r="D136" s="307" t="s">
        <v>669</v>
      </c>
      <c r="E136" s="375">
        <v>431829.02</v>
      </c>
      <c r="F136" s="307">
        <v>16850</v>
      </c>
      <c r="G136" s="307">
        <v>91363.47</v>
      </c>
      <c r="H136" s="307">
        <v>122580.32</v>
      </c>
      <c r="I136" s="307">
        <v>32717.75</v>
      </c>
      <c r="J136" s="307">
        <v>174507.26</v>
      </c>
      <c r="K136" s="307">
        <v>693096.01</v>
      </c>
      <c r="L136" s="307">
        <v>477670.71</v>
      </c>
      <c r="M136" s="307">
        <v>120205.2</v>
      </c>
      <c r="N136" s="307">
        <v>120288.5</v>
      </c>
      <c r="O136" s="307">
        <v>612316.77</v>
      </c>
      <c r="P136" s="307">
        <v>73012.67</v>
      </c>
      <c r="Q136" s="307">
        <v>139138.1</v>
      </c>
      <c r="R136" s="307">
        <v>118068.95</v>
      </c>
      <c r="S136" s="307">
        <v>191763.31</v>
      </c>
      <c r="T136" s="307">
        <v>65369</v>
      </c>
      <c r="U136" s="307">
        <v>503354.22</v>
      </c>
      <c r="V136" s="307">
        <v>51650.2</v>
      </c>
      <c r="W136" s="307">
        <v>14338</v>
      </c>
      <c r="X136" s="307">
        <v>46555</v>
      </c>
      <c r="Y136" s="307">
        <v>10835</v>
      </c>
      <c r="Z136" s="307">
        <v>129720.63</v>
      </c>
      <c r="AA136" s="307">
        <v>138566.48000000001</v>
      </c>
      <c r="AB136" s="307">
        <v>309623.03999999998</v>
      </c>
      <c r="AC136" s="307">
        <v>38749.040000000001</v>
      </c>
      <c r="AD136" s="307">
        <v>71758.899999999994</v>
      </c>
      <c r="AE136" s="307">
        <v>149996.74</v>
      </c>
      <c r="AF136" s="375">
        <v>920854.63</v>
      </c>
      <c r="AG136" s="307">
        <v>189660.65</v>
      </c>
      <c r="AH136" s="307">
        <v>177352.24</v>
      </c>
      <c r="AI136" s="307">
        <v>105844.29</v>
      </c>
      <c r="AJ136" s="307">
        <v>240171.71</v>
      </c>
      <c r="AK136" s="307">
        <v>153636.19</v>
      </c>
      <c r="AL136" s="307">
        <v>81989.600000000006</v>
      </c>
      <c r="AM136" s="307">
        <v>616303.9</v>
      </c>
      <c r="AN136" s="307">
        <v>256805.19</v>
      </c>
      <c r="AO136" s="307">
        <v>43322</v>
      </c>
      <c r="AP136" s="307">
        <v>194302.53</v>
      </c>
      <c r="AQ136" s="307">
        <v>103290</v>
      </c>
      <c r="AR136" s="307">
        <v>82567</v>
      </c>
      <c r="AS136" s="307">
        <v>32785.68</v>
      </c>
      <c r="AT136" s="307">
        <v>297399.93</v>
      </c>
      <c r="AU136" s="307">
        <v>56513.2</v>
      </c>
      <c r="AV136" s="307">
        <v>249288.05</v>
      </c>
      <c r="AW136" s="307">
        <v>121143.25</v>
      </c>
      <c r="AX136" s="307">
        <v>100572</v>
      </c>
      <c r="AY136" s="307">
        <v>151285.6</v>
      </c>
      <c r="AZ136" s="307">
        <v>58435.6</v>
      </c>
      <c r="BA136" s="307">
        <v>203440.16</v>
      </c>
      <c r="BB136" s="307">
        <v>147997.35999999999</v>
      </c>
      <c r="BC136" s="307">
        <v>0</v>
      </c>
      <c r="BD136" s="307">
        <v>28839.360000000001</v>
      </c>
      <c r="BE136" s="307">
        <v>171734.01</v>
      </c>
      <c r="BF136" s="307">
        <v>18620</v>
      </c>
      <c r="BG136" s="307">
        <v>146989.74</v>
      </c>
      <c r="BH136" s="307">
        <v>85669.5</v>
      </c>
      <c r="BI136" s="307">
        <v>335195.25</v>
      </c>
      <c r="BJ136" s="307">
        <v>20850</v>
      </c>
      <c r="BK136" s="307">
        <v>34972.449999999997</v>
      </c>
      <c r="BL136" s="307">
        <v>173215.5</v>
      </c>
      <c r="BM136" s="307">
        <v>139873</v>
      </c>
      <c r="BN136" s="307">
        <v>1097228.3</v>
      </c>
      <c r="BO136" s="307">
        <v>79869.789999999994</v>
      </c>
      <c r="BP136" s="307">
        <v>130132.4</v>
      </c>
      <c r="BQ136" s="307">
        <v>385565</v>
      </c>
      <c r="BR136" s="307">
        <v>80172.61</v>
      </c>
      <c r="BS136" s="307">
        <v>219451.04</v>
      </c>
      <c r="BT136" s="307">
        <v>2017405.76</v>
      </c>
      <c r="BU136" s="307">
        <v>53973.85</v>
      </c>
      <c r="BV136" s="307">
        <v>60785.9</v>
      </c>
      <c r="BW136" s="307">
        <v>238206.4</v>
      </c>
      <c r="BX136" s="307">
        <v>0</v>
      </c>
      <c r="BY136" s="307">
        <v>77145</v>
      </c>
      <c r="BZ136" s="307">
        <v>106106.87</v>
      </c>
      <c r="CA136" s="307">
        <v>95431</v>
      </c>
      <c r="CB136" s="307">
        <v>199982</v>
      </c>
      <c r="CC136" s="307">
        <v>104066</v>
      </c>
      <c r="CD136" s="307">
        <v>227192.16</v>
      </c>
      <c r="CE136" s="307">
        <v>253139.07</v>
      </c>
      <c r="CF136" s="307">
        <v>53393</v>
      </c>
      <c r="CG136" s="307">
        <v>474341.03</v>
      </c>
      <c r="CH136" s="307">
        <v>138969.37</v>
      </c>
      <c r="CI136" s="307">
        <v>334112.73</v>
      </c>
      <c r="CJ136" s="307">
        <v>105316</v>
      </c>
      <c r="CK136" s="307">
        <v>47261.2</v>
      </c>
      <c r="CL136" s="307">
        <v>742113.55</v>
      </c>
      <c r="CM136" s="307">
        <v>98737</v>
      </c>
      <c r="CN136" s="413">
        <v>25573.9</v>
      </c>
      <c r="CO136" s="192"/>
      <c r="CP136" s="131"/>
      <c r="CQ136" s="129"/>
    </row>
    <row r="137" spans="1:95">
      <c r="B137" s="275" t="s">
        <v>473</v>
      </c>
      <c r="C137" s="622"/>
      <c r="D137" s="308" t="s">
        <v>555</v>
      </c>
      <c r="E137" s="376">
        <f>+E52</f>
        <v>3678947.92</v>
      </c>
      <c r="F137" s="309">
        <f t="shared" ref="F137:BQ137" si="57">+F52</f>
        <v>647830</v>
      </c>
      <c r="G137" s="309">
        <f t="shared" si="57"/>
        <v>612298</v>
      </c>
      <c r="H137" s="309">
        <f t="shared" si="57"/>
        <v>492150.83</v>
      </c>
      <c r="I137" s="309">
        <f t="shared" si="57"/>
        <v>736262</v>
      </c>
      <c r="J137" s="309">
        <f t="shared" si="57"/>
        <v>1496310</v>
      </c>
      <c r="K137" s="309">
        <f t="shared" si="57"/>
        <v>1100061.26</v>
      </c>
      <c r="L137" s="309">
        <f t="shared" si="57"/>
        <v>903824.04</v>
      </c>
      <c r="M137" s="309">
        <f t="shared" si="57"/>
        <v>718850</v>
      </c>
      <c r="N137" s="309">
        <f t="shared" si="57"/>
        <v>951240</v>
      </c>
      <c r="O137" s="309">
        <f t="shared" si="57"/>
        <v>2029500</v>
      </c>
      <c r="P137" s="309">
        <f t="shared" si="57"/>
        <v>388123</v>
      </c>
      <c r="Q137" s="309">
        <f t="shared" si="57"/>
        <v>2340151</v>
      </c>
      <c r="R137" s="309">
        <f t="shared" si="57"/>
        <v>622000</v>
      </c>
      <c r="S137" s="309">
        <f t="shared" si="57"/>
        <v>782242.2</v>
      </c>
      <c r="T137" s="309">
        <f t="shared" si="57"/>
        <v>928497</v>
      </c>
      <c r="U137" s="309">
        <f t="shared" si="57"/>
        <v>450000</v>
      </c>
      <c r="V137" s="309">
        <f t="shared" si="57"/>
        <v>761951</v>
      </c>
      <c r="W137" s="309">
        <f t="shared" si="57"/>
        <v>483525</v>
      </c>
      <c r="X137" s="309">
        <f t="shared" si="57"/>
        <v>18000</v>
      </c>
      <c r="Y137" s="309">
        <f t="shared" si="57"/>
        <v>1000000</v>
      </c>
      <c r="Z137" s="309">
        <f t="shared" si="57"/>
        <v>5140890</v>
      </c>
      <c r="AA137" s="309">
        <f t="shared" si="57"/>
        <v>986008.6</v>
      </c>
      <c r="AB137" s="309">
        <f t="shared" si="57"/>
        <v>524625.65</v>
      </c>
      <c r="AC137" s="309">
        <f t="shared" si="57"/>
        <v>450000</v>
      </c>
      <c r="AD137" s="309">
        <f t="shared" si="57"/>
        <v>488205</v>
      </c>
      <c r="AE137" s="309">
        <f t="shared" si="57"/>
        <v>600000</v>
      </c>
      <c r="AF137" s="376">
        <f t="shared" si="57"/>
        <v>1300000</v>
      </c>
      <c r="AG137" s="309">
        <f t="shared" si="57"/>
        <v>400000</v>
      </c>
      <c r="AH137" s="309">
        <f t="shared" si="57"/>
        <v>442687</v>
      </c>
      <c r="AI137" s="309">
        <f t="shared" si="57"/>
        <v>900000</v>
      </c>
      <c r="AJ137" s="309">
        <f t="shared" si="57"/>
        <v>700000</v>
      </c>
      <c r="AK137" s="309">
        <f t="shared" si="57"/>
        <v>1608120.1</v>
      </c>
      <c r="AL137" s="309">
        <f t="shared" si="57"/>
        <v>380000</v>
      </c>
      <c r="AM137" s="309">
        <f t="shared" si="57"/>
        <v>3570798.1</v>
      </c>
      <c r="AN137" s="309">
        <f t="shared" si="57"/>
        <v>530000</v>
      </c>
      <c r="AO137" s="309">
        <f t="shared" si="57"/>
        <v>300000</v>
      </c>
      <c r="AP137" s="309">
        <f t="shared" si="57"/>
        <v>905697.47</v>
      </c>
      <c r="AQ137" s="309">
        <f t="shared" si="57"/>
        <v>250000</v>
      </c>
      <c r="AR137" s="309">
        <f t="shared" si="57"/>
        <v>516371</v>
      </c>
      <c r="AS137" s="309">
        <f t="shared" si="57"/>
        <v>350000</v>
      </c>
      <c r="AT137" s="309">
        <f t="shared" si="57"/>
        <v>1968717.43</v>
      </c>
      <c r="AU137" s="309">
        <f t="shared" si="57"/>
        <v>723862</v>
      </c>
      <c r="AV137" s="309">
        <f t="shared" si="57"/>
        <v>693600</v>
      </c>
      <c r="AW137" s="309">
        <f t="shared" si="57"/>
        <v>1106333.7</v>
      </c>
      <c r="AX137" s="309">
        <f t="shared" si="57"/>
        <v>987446</v>
      </c>
      <c r="AY137" s="309">
        <f t="shared" si="57"/>
        <v>520000</v>
      </c>
      <c r="AZ137" s="309">
        <f t="shared" si="57"/>
        <v>368611</v>
      </c>
      <c r="BA137" s="309">
        <f t="shared" si="57"/>
        <v>586384.43999999994</v>
      </c>
      <c r="BB137" s="309">
        <f t="shared" si="57"/>
        <v>400000</v>
      </c>
      <c r="BC137" s="309">
        <f t="shared" si="57"/>
        <v>2751554.66</v>
      </c>
      <c r="BD137" s="309">
        <f t="shared" si="57"/>
        <v>644510</v>
      </c>
      <c r="BE137" s="309">
        <f t="shared" si="57"/>
        <v>1500000</v>
      </c>
      <c r="BF137" s="309">
        <f t="shared" si="57"/>
        <v>1174158.8</v>
      </c>
      <c r="BG137" s="309">
        <f t="shared" si="57"/>
        <v>148950</v>
      </c>
      <c r="BH137" s="309">
        <f t="shared" si="57"/>
        <v>200000</v>
      </c>
      <c r="BI137" s="309">
        <f t="shared" si="57"/>
        <v>1675531.12</v>
      </c>
      <c r="BJ137" s="309">
        <f>+BJ52</f>
        <v>239697.5</v>
      </c>
      <c r="BK137" s="309">
        <f t="shared" si="57"/>
        <v>582820</v>
      </c>
      <c r="BL137" s="309">
        <f t="shared" si="57"/>
        <v>518805</v>
      </c>
      <c r="BM137" s="309">
        <f t="shared" si="57"/>
        <v>340470</v>
      </c>
      <c r="BN137" s="309">
        <f t="shared" si="57"/>
        <v>1000000</v>
      </c>
      <c r="BO137" s="309">
        <f t="shared" si="57"/>
        <v>900000</v>
      </c>
      <c r="BP137" s="309">
        <f t="shared" si="57"/>
        <v>593460.34</v>
      </c>
      <c r="BQ137" s="309">
        <f t="shared" si="57"/>
        <v>1580424</v>
      </c>
      <c r="BR137" s="309">
        <f t="shared" ref="BR137:CN137" si="58">+BR52</f>
        <v>700000</v>
      </c>
      <c r="BS137" s="309">
        <f t="shared" si="58"/>
        <v>863474.85</v>
      </c>
      <c r="BT137" s="309">
        <f t="shared" si="58"/>
        <v>4050000</v>
      </c>
      <c r="BU137" s="309">
        <f t="shared" si="58"/>
        <v>509520.99</v>
      </c>
      <c r="BV137" s="309">
        <f t="shared" si="58"/>
        <v>836754.5</v>
      </c>
      <c r="BW137" s="309">
        <f t="shared" si="58"/>
        <v>2076518.7</v>
      </c>
      <c r="BX137" s="309">
        <f t="shared" si="58"/>
        <v>137912.06</v>
      </c>
      <c r="BY137" s="309">
        <f t="shared" si="58"/>
        <v>300000</v>
      </c>
      <c r="BZ137" s="309">
        <f t="shared" si="58"/>
        <v>0</v>
      </c>
      <c r="CA137" s="309">
        <f t="shared" si="58"/>
        <v>0</v>
      </c>
      <c r="CB137" s="309">
        <f t="shared" si="58"/>
        <v>575752</v>
      </c>
      <c r="CC137" s="309">
        <f t="shared" si="58"/>
        <v>478103</v>
      </c>
      <c r="CD137" s="309">
        <f t="shared" si="58"/>
        <v>1255283</v>
      </c>
      <c r="CE137" s="309">
        <f t="shared" si="58"/>
        <v>1242347</v>
      </c>
      <c r="CF137" s="309">
        <f>+CF52</f>
        <v>702115.2</v>
      </c>
      <c r="CG137" s="309">
        <f t="shared" si="58"/>
        <v>1682909.87</v>
      </c>
      <c r="CH137" s="309">
        <f t="shared" si="58"/>
        <v>469859</v>
      </c>
      <c r="CI137" s="309">
        <f t="shared" si="58"/>
        <v>426326.72</v>
      </c>
      <c r="CJ137" s="309">
        <f t="shared" si="58"/>
        <v>249257</v>
      </c>
      <c r="CK137" s="309">
        <f t="shared" si="58"/>
        <v>332067.59999999998</v>
      </c>
      <c r="CL137" s="309">
        <f t="shared" si="58"/>
        <v>921358.85</v>
      </c>
      <c r="CM137" s="309">
        <f t="shared" si="58"/>
        <v>309518</v>
      </c>
      <c r="CN137" s="414">
        <f t="shared" si="58"/>
        <v>409858.3</v>
      </c>
      <c r="CO137" s="193"/>
    </row>
    <row r="138" spans="1:95">
      <c r="B138" s="275" t="s">
        <v>565</v>
      </c>
      <c r="C138" s="622"/>
      <c r="D138" s="308" t="s">
        <v>556</v>
      </c>
      <c r="E138" s="377">
        <f>+E137+E136</f>
        <v>4110776.94</v>
      </c>
      <c r="F138" s="310">
        <f t="shared" ref="F138:BQ138" si="59">+F137+F136</f>
        <v>664680</v>
      </c>
      <c r="G138" s="310">
        <f t="shared" si="59"/>
        <v>703661.47</v>
      </c>
      <c r="H138" s="310">
        <f t="shared" si="59"/>
        <v>614731.15</v>
      </c>
      <c r="I138" s="310">
        <f t="shared" si="59"/>
        <v>768979.75</v>
      </c>
      <c r="J138" s="310">
        <f t="shared" si="59"/>
        <v>1670817.26</v>
      </c>
      <c r="K138" s="310">
        <f>+K137+K136</f>
        <v>1793157.27</v>
      </c>
      <c r="L138" s="310">
        <f t="shared" si="59"/>
        <v>1381494.75</v>
      </c>
      <c r="M138" s="310">
        <f t="shared" si="59"/>
        <v>839055.2</v>
      </c>
      <c r="N138" s="310">
        <f t="shared" si="59"/>
        <v>1071528.5</v>
      </c>
      <c r="O138" s="310">
        <f t="shared" si="59"/>
        <v>2641816.77</v>
      </c>
      <c r="P138" s="310">
        <f t="shared" si="59"/>
        <v>461135.67</v>
      </c>
      <c r="Q138" s="310">
        <f t="shared" si="59"/>
        <v>2479289.1</v>
      </c>
      <c r="R138" s="310">
        <f t="shared" si="59"/>
        <v>740068.95</v>
      </c>
      <c r="S138" s="310">
        <f t="shared" si="59"/>
        <v>974005.51</v>
      </c>
      <c r="T138" s="310">
        <f t="shared" si="59"/>
        <v>993866</v>
      </c>
      <c r="U138" s="310">
        <f t="shared" si="59"/>
        <v>953354.22</v>
      </c>
      <c r="V138" s="310">
        <f t="shared" si="59"/>
        <v>813601.2</v>
      </c>
      <c r="W138" s="310">
        <f>+W137+W136</f>
        <v>497863</v>
      </c>
      <c r="X138" s="310">
        <f t="shared" si="59"/>
        <v>64555</v>
      </c>
      <c r="Y138" s="310">
        <f t="shared" si="59"/>
        <v>1010835</v>
      </c>
      <c r="Z138" s="310">
        <f t="shared" si="59"/>
        <v>5270610.63</v>
      </c>
      <c r="AA138" s="310">
        <f t="shared" si="59"/>
        <v>1124575.08</v>
      </c>
      <c r="AB138" s="310">
        <f t="shared" si="59"/>
        <v>834248.69</v>
      </c>
      <c r="AC138" s="310">
        <f t="shared" si="59"/>
        <v>488749.04</v>
      </c>
      <c r="AD138" s="310">
        <f t="shared" si="59"/>
        <v>559963.9</v>
      </c>
      <c r="AE138" s="310">
        <f t="shared" si="59"/>
        <v>749996.74</v>
      </c>
      <c r="AF138" s="377">
        <f t="shared" si="59"/>
        <v>2220854.63</v>
      </c>
      <c r="AG138" s="310">
        <f t="shared" si="59"/>
        <v>589660.65</v>
      </c>
      <c r="AH138" s="310">
        <f t="shared" si="59"/>
        <v>620039.24</v>
      </c>
      <c r="AI138" s="310">
        <f t="shared" si="59"/>
        <v>1005844.29</v>
      </c>
      <c r="AJ138" s="310">
        <f t="shared" si="59"/>
        <v>940171.71</v>
      </c>
      <c r="AK138" s="310">
        <f t="shared" si="59"/>
        <v>1761756.29</v>
      </c>
      <c r="AL138" s="310">
        <f t="shared" si="59"/>
        <v>461989.6</v>
      </c>
      <c r="AM138" s="310">
        <f t="shared" si="59"/>
        <v>4187102</v>
      </c>
      <c r="AN138" s="310">
        <f t="shared" si="59"/>
        <v>786805.19</v>
      </c>
      <c r="AO138" s="310">
        <f t="shared" si="59"/>
        <v>343322</v>
      </c>
      <c r="AP138" s="310">
        <f t="shared" si="59"/>
        <v>1100000</v>
      </c>
      <c r="AQ138" s="310">
        <f t="shared" si="59"/>
        <v>353290</v>
      </c>
      <c r="AR138" s="310">
        <f t="shared" si="59"/>
        <v>598938</v>
      </c>
      <c r="AS138" s="310">
        <f t="shared" si="59"/>
        <v>382785.68</v>
      </c>
      <c r="AT138" s="310">
        <f t="shared" si="59"/>
        <v>2266117.36</v>
      </c>
      <c r="AU138" s="310">
        <f t="shared" si="59"/>
        <v>780375.2</v>
      </c>
      <c r="AV138" s="310">
        <f t="shared" si="59"/>
        <v>942888.05</v>
      </c>
      <c r="AW138" s="310">
        <f t="shared" si="59"/>
        <v>1227476.95</v>
      </c>
      <c r="AX138" s="310">
        <f t="shared" si="59"/>
        <v>1088018</v>
      </c>
      <c r="AY138" s="310">
        <f t="shared" si="59"/>
        <v>671285.6</v>
      </c>
      <c r="AZ138" s="310">
        <f t="shared" si="59"/>
        <v>427046.6</v>
      </c>
      <c r="BA138" s="310">
        <f t="shared" si="59"/>
        <v>789824.6</v>
      </c>
      <c r="BB138" s="310">
        <f t="shared" si="59"/>
        <v>547997.36</v>
      </c>
      <c r="BC138" s="310">
        <f t="shared" si="59"/>
        <v>2751554.66</v>
      </c>
      <c r="BD138" s="310">
        <f t="shared" si="59"/>
        <v>673349.36</v>
      </c>
      <c r="BE138" s="310">
        <f t="shared" si="59"/>
        <v>1671734.01</v>
      </c>
      <c r="BF138" s="310">
        <f t="shared" si="59"/>
        <v>1192778.8</v>
      </c>
      <c r="BG138" s="310">
        <f t="shared" si="59"/>
        <v>295939.74</v>
      </c>
      <c r="BH138" s="310">
        <f t="shared" si="59"/>
        <v>285669.5</v>
      </c>
      <c r="BI138" s="310">
        <f t="shared" si="59"/>
        <v>2010726.37</v>
      </c>
      <c r="BJ138" s="310">
        <f t="shared" si="59"/>
        <v>260547.5</v>
      </c>
      <c r="BK138" s="310">
        <f t="shared" si="59"/>
        <v>617792.44999999995</v>
      </c>
      <c r="BL138" s="310">
        <f t="shared" si="59"/>
        <v>692020.5</v>
      </c>
      <c r="BM138" s="310">
        <f t="shared" si="59"/>
        <v>480343</v>
      </c>
      <c r="BN138" s="310">
        <f t="shared" si="59"/>
        <v>2097228.2999999998</v>
      </c>
      <c r="BO138" s="310">
        <f t="shared" si="59"/>
        <v>979869.79</v>
      </c>
      <c r="BP138" s="310">
        <f t="shared" si="59"/>
        <v>723592.74</v>
      </c>
      <c r="BQ138" s="310">
        <f t="shared" si="59"/>
        <v>1965989</v>
      </c>
      <c r="BR138" s="310">
        <f t="shared" ref="BR138:CN138" si="60">+BR137+BR136</f>
        <v>780172.61</v>
      </c>
      <c r="BS138" s="310">
        <f t="shared" si="60"/>
        <v>1082925.8899999999</v>
      </c>
      <c r="BT138" s="310">
        <f t="shared" si="60"/>
        <v>6067405.7599999998</v>
      </c>
      <c r="BU138" s="310">
        <f t="shared" si="60"/>
        <v>563494.84</v>
      </c>
      <c r="BV138" s="310">
        <f t="shared" si="60"/>
        <v>897540.4</v>
      </c>
      <c r="BW138" s="310">
        <f t="shared" si="60"/>
        <v>2314725.1</v>
      </c>
      <c r="BX138" s="310">
        <f t="shared" si="60"/>
        <v>137912.06</v>
      </c>
      <c r="BY138" s="310">
        <f t="shared" si="60"/>
        <v>377145</v>
      </c>
      <c r="BZ138" s="310">
        <f t="shared" si="60"/>
        <v>106106.87</v>
      </c>
      <c r="CA138" s="310">
        <f t="shared" si="60"/>
        <v>95431</v>
      </c>
      <c r="CB138" s="310">
        <f t="shared" si="60"/>
        <v>775734</v>
      </c>
      <c r="CC138" s="310">
        <f t="shared" si="60"/>
        <v>582169</v>
      </c>
      <c r="CD138" s="310">
        <f t="shared" si="60"/>
        <v>1482475.16</v>
      </c>
      <c r="CE138" s="310">
        <f t="shared" si="60"/>
        <v>1495486.07</v>
      </c>
      <c r="CF138" s="310">
        <f t="shared" si="60"/>
        <v>755508.2</v>
      </c>
      <c r="CG138" s="310">
        <f t="shared" si="60"/>
        <v>2157250.9000000004</v>
      </c>
      <c r="CH138" s="310">
        <f t="shared" si="60"/>
        <v>608828.37</v>
      </c>
      <c r="CI138" s="310">
        <f t="shared" si="60"/>
        <v>760439.45</v>
      </c>
      <c r="CJ138" s="310">
        <f t="shared" si="60"/>
        <v>354573</v>
      </c>
      <c r="CK138" s="310">
        <f t="shared" si="60"/>
        <v>379328.8</v>
      </c>
      <c r="CL138" s="310">
        <f t="shared" si="60"/>
        <v>1663472.4</v>
      </c>
      <c r="CM138" s="310">
        <f t="shared" si="60"/>
        <v>408255</v>
      </c>
      <c r="CN138" s="415">
        <f t="shared" si="60"/>
        <v>435432.2</v>
      </c>
      <c r="CO138" s="193"/>
    </row>
    <row r="139" spans="1:95">
      <c r="B139" s="275" t="s">
        <v>571</v>
      </c>
      <c r="C139" s="622"/>
      <c r="D139" s="308" t="s">
        <v>554</v>
      </c>
      <c r="E139" s="377">
        <f>+E23+E105</f>
        <v>3901684.62</v>
      </c>
      <c r="F139" s="310">
        <f t="shared" ref="F139:AJ139" si="61">+F23+F105</f>
        <v>757830</v>
      </c>
      <c r="G139" s="310">
        <f t="shared" si="61"/>
        <v>573000</v>
      </c>
      <c r="H139" s="310">
        <f t="shared" si="61"/>
        <v>492150.83</v>
      </c>
      <c r="I139" s="310">
        <f t="shared" si="61"/>
        <v>400000</v>
      </c>
      <c r="J139" s="310">
        <f t="shared" si="61"/>
        <v>800001</v>
      </c>
      <c r="K139" s="310">
        <f t="shared" si="61"/>
        <v>1138061.26</v>
      </c>
      <c r="L139" s="310">
        <f t="shared" si="61"/>
        <v>883722.93</v>
      </c>
      <c r="M139" s="310">
        <f t="shared" si="61"/>
        <v>885500</v>
      </c>
      <c r="N139" s="310">
        <f t="shared" si="61"/>
        <v>1101240</v>
      </c>
      <c r="O139" s="310">
        <f t="shared" si="61"/>
        <v>2106018.7999999998</v>
      </c>
      <c r="P139" s="310">
        <f t="shared" si="61"/>
        <v>350000</v>
      </c>
      <c r="Q139" s="310">
        <f t="shared" si="61"/>
        <v>2329151</v>
      </c>
      <c r="R139" s="310">
        <f t="shared" si="61"/>
        <v>639029.82999999996</v>
      </c>
      <c r="S139" s="310">
        <f t="shared" si="61"/>
        <v>782242.2</v>
      </c>
      <c r="T139" s="310">
        <f t="shared" si="61"/>
        <v>928497</v>
      </c>
      <c r="U139" s="310">
        <f t="shared" si="61"/>
        <v>456367.98</v>
      </c>
      <c r="V139" s="310">
        <f t="shared" si="61"/>
        <v>750000</v>
      </c>
      <c r="W139" s="310">
        <f>+W23+W105</f>
        <v>524943.89</v>
      </c>
      <c r="X139" s="310">
        <f t="shared" si="61"/>
        <v>351000</v>
      </c>
      <c r="Y139" s="310">
        <f t="shared" si="61"/>
        <v>1000000</v>
      </c>
      <c r="Z139" s="310">
        <f t="shared" si="61"/>
        <v>392295.93</v>
      </c>
      <c r="AA139" s="310">
        <f t="shared" si="61"/>
        <v>849896.9</v>
      </c>
      <c r="AB139" s="310">
        <f t="shared" si="61"/>
        <v>592828.80000000005</v>
      </c>
      <c r="AC139" s="310">
        <f t="shared" si="61"/>
        <v>312360.48</v>
      </c>
      <c r="AD139" s="310">
        <f t="shared" si="61"/>
        <v>245070.85</v>
      </c>
      <c r="AE139" s="310">
        <f t="shared" si="61"/>
        <v>400000</v>
      </c>
      <c r="AF139" s="377">
        <f t="shared" si="61"/>
        <v>1483488.19</v>
      </c>
      <c r="AG139" s="310">
        <f t="shared" si="61"/>
        <v>409976</v>
      </c>
      <c r="AH139" s="310">
        <f t="shared" si="61"/>
        <v>398340.58999999997</v>
      </c>
      <c r="AI139" s="310">
        <f t="shared" si="61"/>
        <v>963752.27</v>
      </c>
      <c r="AJ139" s="310">
        <f t="shared" si="61"/>
        <v>683738.05</v>
      </c>
      <c r="AK139" s="310">
        <f t="shared" ref="AK139:BP139" si="62">+AK23+AK105</f>
        <v>1650400.4100000001</v>
      </c>
      <c r="AL139" s="310">
        <f t="shared" si="62"/>
        <v>402984.3</v>
      </c>
      <c r="AM139" s="310">
        <f t="shared" si="62"/>
        <v>3570798.1</v>
      </c>
      <c r="AN139" s="310">
        <f t="shared" si="62"/>
        <v>500000</v>
      </c>
      <c r="AO139" s="310">
        <f t="shared" si="62"/>
        <v>200000</v>
      </c>
      <c r="AP139" s="310">
        <f t="shared" si="62"/>
        <v>1100000</v>
      </c>
      <c r="AQ139" s="310">
        <f t="shared" si="62"/>
        <v>270955</v>
      </c>
      <c r="AR139" s="310">
        <f t="shared" si="62"/>
        <v>251541.82</v>
      </c>
      <c r="AS139" s="310">
        <f t="shared" si="62"/>
        <v>350000</v>
      </c>
      <c r="AT139" s="310">
        <f t="shared" si="62"/>
        <v>1834450.87</v>
      </c>
      <c r="AU139" s="310">
        <f t="shared" si="62"/>
        <v>675422.14</v>
      </c>
      <c r="AV139" s="310">
        <f t="shared" si="62"/>
        <v>703427</v>
      </c>
      <c r="AW139" s="310">
        <f t="shared" si="62"/>
        <v>1050000</v>
      </c>
      <c r="AX139" s="310">
        <f t="shared" si="62"/>
        <v>968018</v>
      </c>
      <c r="AY139" s="310">
        <f t="shared" si="62"/>
        <v>538022</v>
      </c>
      <c r="AZ139" s="310">
        <f t="shared" si="62"/>
        <v>318611</v>
      </c>
      <c r="BA139" s="310">
        <f t="shared" si="62"/>
        <v>411036.24</v>
      </c>
      <c r="BB139" s="310">
        <f t="shared" si="62"/>
        <v>250000</v>
      </c>
      <c r="BC139" s="310">
        <f t="shared" si="62"/>
        <v>2850466.8000000003</v>
      </c>
      <c r="BD139" s="310">
        <f t="shared" si="62"/>
        <v>374646.55</v>
      </c>
      <c r="BE139" s="310">
        <f t="shared" si="62"/>
        <v>1530000</v>
      </c>
      <c r="BF139" s="310">
        <f t="shared" si="62"/>
        <v>505003.4</v>
      </c>
      <c r="BG139" s="310">
        <f t="shared" si="62"/>
        <v>149840</v>
      </c>
      <c r="BH139" s="310">
        <f t="shared" si="62"/>
        <v>150001</v>
      </c>
      <c r="BI139" s="310">
        <f t="shared" si="62"/>
        <v>1709531.12</v>
      </c>
      <c r="BJ139" s="310">
        <f t="shared" si="62"/>
        <v>140700</v>
      </c>
      <c r="BK139" s="310">
        <f t="shared" si="62"/>
        <v>632820</v>
      </c>
      <c r="BL139" s="310">
        <f t="shared" si="62"/>
        <v>533424.5</v>
      </c>
      <c r="BM139" s="310">
        <f t="shared" si="62"/>
        <v>340470</v>
      </c>
      <c r="BN139" s="310">
        <f t="shared" si="62"/>
        <v>1000000</v>
      </c>
      <c r="BO139" s="310">
        <f t="shared" si="62"/>
        <v>908473.3</v>
      </c>
      <c r="BP139" s="310">
        <f t="shared" si="62"/>
        <v>653460.34</v>
      </c>
      <c r="BQ139" s="310">
        <f t="shared" ref="BQ139:CO139" si="63">+BQ23+BQ105</f>
        <v>1127990</v>
      </c>
      <c r="BR139" s="310">
        <f t="shared" si="63"/>
        <v>700000</v>
      </c>
      <c r="BS139" s="310">
        <f t="shared" si="63"/>
        <v>237769.32</v>
      </c>
      <c r="BT139" s="310">
        <f t="shared" si="63"/>
        <v>4050000</v>
      </c>
      <c r="BU139" s="310">
        <f t="shared" si="63"/>
        <v>525632.96</v>
      </c>
      <c r="BV139" s="310">
        <f t="shared" si="63"/>
        <v>716702.92</v>
      </c>
      <c r="BW139" s="310">
        <f t="shared" si="63"/>
        <v>2100644</v>
      </c>
      <c r="BX139" s="310">
        <f t="shared" si="63"/>
        <v>137000</v>
      </c>
      <c r="BY139" s="310">
        <f t="shared" si="63"/>
        <v>256100.5</v>
      </c>
      <c r="BZ139" s="310">
        <f t="shared" si="63"/>
        <v>1429386.95</v>
      </c>
      <c r="CA139" s="310">
        <f t="shared" si="63"/>
        <v>566654.67000000004</v>
      </c>
      <c r="CB139" s="310">
        <f t="shared" si="63"/>
        <v>575752</v>
      </c>
      <c r="CC139" s="310">
        <f t="shared" si="63"/>
        <v>460000</v>
      </c>
      <c r="CD139" s="310">
        <f t="shared" si="63"/>
        <v>1255283</v>
      </c>
      <c r="CE139" s="310">
        <f t="shared" si="63"/>
        <v>1118071.22</v>
      </c>
      <c r="CF139" s="310">
        <f>+CF23+CF105</f>
        <v>587050.84</v>
      </c>
      <c r="CG139" s="310">
        <f t="shared" si="63"/>
        <v>1263578.3500000001</v>
      </c>
      <c r="CH139" s="310">
        <f t="shared" si="63"/>
        <v>348000</v>
      </c>
      <c r="CI139" s="310">
        <f t="shared" si="63"/>
        <v>428987.99</v>
      </c>
      <c r="CJ139" s="310">
        <f t="shared" si="63"/>
        <v>257257</v>
      </c>
      <c r="CK139" s="310">
        <f t="shared" si="63"/>
        <v>2796567.45</v>
      </c>
      <c r="CL139" s="310">
        <f t="shared" si="63"/>
        <v>1195528.05</v>
      </c>
      <c r="CM139" s="310">
        <f t="shared" si="63"/>
        <v>196720</v>
      </c>
      <c r="CN139" s="415">
        <f t="shared" si="63"/>
        <v>211500</v>
      </c>
      <c r="CO139" s="194">
        <f t="shared" si="63"/>
        <v>76948870.50999999</v>
      </c>
      <c r="CP139" s="92">
        <f>+CP23+CP105</f>
        <v>0</v>
      </c>
    </row>
    <row r="140" spans="1:95" s="111" customFormat="1">
      <c r="B140" s="289" t="s">
        <v>566</v>
      </c>
      <c r="C140" s="623"/>
      <c r="D140" s="307" t="s">
        <v>560</v>
      </c>
      <c r="E140" s="375">
        <f>+E138-E139</f>
        <v>209092.31999999983</v>
      </c>
      <c r="F140" s="307">
        <f t="shared" ref="F140:BQ140" si="64">+F138-F139</f>
        <v>-93150</v>
      </c>
      <c r="G140" s="307">
        <f t="shared" si="64"/>
        <v>130661.46999999997</v>
      </c>
      <c r="H140" s="307">
        <f t="shared" si="64"/>
        <v>122580.32</v>
      </c>
      <c r="I140" s="307">
        <f t="shared" si="64"/>
        <v>368979.75</v>
      </c>
      <c r="J140" s="307">
        <f t="shared" si="64"/>
        <v>870816.26</v>
      </c>
      <c r="K140" s="307">
        <f>+K138-K139</f>
        <v>655096.01</v>
      </c>
      <c r="L140" s="307">
        <f t="shared" si="64"/>
        <v>497771.81999999995</v>
      </c>
      <c r="M140" s="307">
        <f t="shared" si="64"/>
        <v>-46444.800000000047</v>
      </c>
      <c r="N140" s="307">
        <f t="shared" si="64"/>
        <v>-29711.5</v>
      </c>
      <c r="O140" s="307">
        <f t="shared" si="64"/>
        <v>535797.9700000002</v>
      </c>
      <c r="P140" s="307">
        <f t="shared" si="64"/>
        <v>111135.66999999998</v>
      </c>
      <c r="Q140" s="307">
        <f t="shared" si="64"/>
        <v>150138.10000000009</v>
      </c>
      <c r="R140" s="307">
        <f t="shared" si="64"/>
        <v>101039.12</v>
      </c>
      <c r="S140" s="307">
        <f t="shared" si="64"/>
        <v>191763.31000000006</v>
      </c>
      <c r="T140" s="307">
        <f t="shared" si="64"/>
        <v>65369</v>
      </c>
      <c r="U140" s="307">
        <f t="shared" si="64"/>
        <v>496986.24</v>
      </c>
      <c r="V140" s="307">
        <f t="shared" si="64"/>
        <v>63601.199999999953</v>
      </c>
      <c r="W140" s="307">
        <f>+W138-W139</f>
        <v>-27080.890000000014</v>
      </c>
      <c r="X140" s="307">
        <f t="shared" si="64"/>
        <v>-286445</v>
      </c>
      <c r="Y140" s="307">
        <f t="shared" si="64"/>
        <v>10835</v>
      </c>
      <c r="Z140" s="307">
        <f t="shared" si="64"/>
        <v>4878314.7</v>
      </c>
      <c r="AA140" s="307">
        <f t="shared" si="64"/>
        <v>274678.18000000005</v>
      </c>
      <c r="AB140" s="307">
        <f t="shared" si="64"/>
        <v>241419.8899999999</v>
      </c>
      <c r="AC140" s="307">
        <f t="shared" si="64"/>
        <v>176388.56</v>
      </c>
      <c r="AD140" s="307">
        <f t="shared" si="64"/>
        <v>314893.05000000005</v>
      </c>
      <c r="AE140" s="307">
        <f t="shared" si="64"/>
        <v>349996.74</v>
      </c>
      <c r="AF140" s="375">
        <f t="shared" si="64"/>
        <v>737366.44</v>
      </c>
      <c r="AG140" s="307">
        <f t="shared" si="64"/>
        <v>179684.65000000002</v>
      </c>
      <c r="AH140" s="307">
        <f t="shared" si="64"/>
        <v>221698.65000000002</v>
      </c>
      <c r="AI140" s="307">
        <f t="shared" si="64"/>
        <v>42092.020000000019</v>
      </c>
      <c r="AJ140" s="307">
        <f t="shared" si="64"/>
        <v>256433.65999999992</v>
      </c>
      <c r="AK140" s="307">
        <f t="shared" si="64"/>
        <v>111355.87999999989</v>
      </c>
      <c r="AL140" s="307">
        <f t="shared" si="64"/>
        <v>59005.299999999988</v>
      </c>
      <c r="AM140" s="307">
        <f t="shared" si="64"/>
        <v>616303.89999999991</v>
      </c>
      <c r="AN140" s="307">
        <f t="shared" si="64"/>
        <v>286805.18999999994</v>
      </c>
      <c r="AO140" s="307">
        <f t="shared" si="64"/>
        <v>143322</v>
      </c>
      <c r="AP140" s="307">
        <f t="shared" si="64"/>
        <v>0</v>
      </c>
      <c r="AQ140" s="307">
        <f t="shared" si="64"/>
        <v>82335</v>
      </c>
      <c r="AR140" s="307">
        <f t="shared" si="64"/>
        <v>347396.18</v>
      </c>
      <c r="AS140" s="307">
        <f t="shared" si="64"/>
        <v>32785.679999999993</v>
      </c>
      <c r="AT140" s="307">
        <f t="shared" si="64"/>
        <v>431666.48999999976</v>
      </c>
      <c r="AU140" s="307">
        <f t="shared" si="64"/>
        <v>104953.05999999994</v>
      </c>
      <c r="AV140" s="307">
        <f t="shared" si="64"/>
        <v>239461.05000000005</v>
      </c>
      <c r="AW140" s="307">
        <f t="shared" si="64"/>
        <v>177476.94999999995</v>
      </c>
      <c r="AX140" s="307">
        <f t="shared" si="64"/>
        <v>120000</v>
      </c>
      <c r="AY140" s="307">
        <f t="shared" si="64"/>
        <v>133263.59999999998</v>
      </c>
      <c r="AZ140" s="307">
        <f t="shared" si="64"/>
        <v>108435.59999999998</v>
      </c>
      <c r="BA140" s="307">
        <f t="shared" si="64"/>
        <v>378788.36</v>
      </c>
      <c r="BB140" s="307">
        <f t="shared" si="64"/>
        <v>297997.36</v>
      </c>
      <c r="BC140" s="307">
        <f t="shared" si="64"/>
        <v>-98912.14000000013</v>
      </c>
      <c r="BD140" s="307">
        <f t="shared" si="64"/>
        <v>298702.81</v>
      </c>
      <c r="BE140" s="307">
        <f t="shared" si="64"/>
        <v>141734.01</v>
      </c>
      <c r="BF140" s="390">
        <f t="shared" si="64"/>
        <v>687775.4</v>
      </c>
      <c r="BG140" s="307">
        <f t="shared" si="64"/>
        <v>146099.74</v>
      </c>
      <c r="BH140" s="307">
        <f t="shared" si="64"/>
        <v>135668.5</v>
      </c>
      <c r="BI140" s="307">
        <f t="shared" si="64"/>
        <v>301195.25</v>
      </c>
      <c r="BJ140" s="307">
        <f t="shared" si="64"/>
        <v>119847.5</v>
      </c>
      <c r="BK140" s="307">
        <f t="shared" si="64"/>
        <v>-15027.550000000047</v>
      </c>
      <c r="BL140" s="307">
        <f t="shared" si="64"/>
        <v>158596</v>
      </c>
      <c r="BM140" s="307">
        <f t="shared" si="64"/>
        <v>139873</v>
      </c>
      <c r="BN140" s="307">
        <f t="shared" si="64"/>
        <v>1097228.2999999998</v>
      </c>
      <c r="BO140" s="307">
        <f t="shared" si="64"/>
        <v>71396.489999999991</v>
      </c>
      <c r="BP140" s="307">
        <f t="shared" si="64"/>
        <v>70132.400000000023</v>
      </c>
      <c r="BQ140" s="307">
        <f t="shared" si="64"/>
        <v>837999</v>
      </c>
      <c r="BR140" s="307">
        <f t="shared" ref="BR140:CN140" si="65">+BR138-BR139</f>
        <v>80172.609999999986</v>
      </c>
      <c r="BS140" s="307">
        <f t="shared" si="65"/>
        <v>845156.56999999983</v>
      </c>
      <c r="BT140" s="307">
        <f t="shared" si="65"/>
        <v>2017405.7599999998</v>
      </c>
      <c r="BU140" s="307">
        <f t="shared" si="65"/>
        <v>37861.880000000005</v>
      </c>
      <c r="BV140" s="307">
        <f t="shared" si="65"/>
        <v>180837.47999999998</v>
      </c>
      <c r="BW140" s="307">
        <f t="shared" si="65"/>
        <v>214081.10000000009</v>
      </c>
      <c r="BX140" s="307">
        <f t="shared" si="65"/>
        <v>912.05999999999767</v>
      </c>
      <c r="BY140" s="307">
        <f t="shared" si="65"/>
        <v>121044.5</v>
      </c>
      <c r="BZ140" s="307">
        <f t="shared" si="65"/>
        <v>-1323280.08</v>
      </c>
      <c r="CA140" s="307">
        <f t="shared" si="65"/>
        <v>-471223.67000000004</v>
      </c>
      <c r="CB140" s="307">
        <f t="shared" si="65"/>
        <v>199982</v>
      </c>
      <c r="CC140" s="307">
        <f t="shared" si="65"/>
        <v>122169</v>
      </c>
      <c r="CD140" s="307">
        <f t="shared" si="65"/>
        <v>227192.15999999992</v>
      </c>
      <c r="CE140" s="307">
        <f t="shared" si="65"/>
        <v>377414.85000000009</v>
      </c>
      <c r="CF140" s="307">
        <f t="shared" si="65"/>
        <v>168457.36</v>
      </c>
      <c r="CG140" s="307">
        <f t="shared" si="65"/>
        <v>893672.55000000028</v>
      </c>
      <c r="CH140" s="307">
        <f t="shared" si="65"/>
        <v>260828.37</v>
      </c>
      <c r="CI140" s="307">
        <f t="shared" si="65"/>
        <v>331451.45999999996</v>
      </c>
      <c r="CJ140" s="307">
        <f t="shared" si="65"/>
        <v>97316</v>
      </c>
      <c r="CK140" s="307">
        <f t="shared" si="65"/>
        <v>-2417238.6500000004</v>
      </c>
      <c r="CL140" s="307">
        <f t="shared" si="65"/>
        <v>467944.34999999986</v>
      </c>
      <c r="CM140" s="307">
        <f t="shared" si="65"/>
        <v>211535</v>
      </c>
      <c r="CN140" s="413">
        <f t="shared" si="65"/>
        <v>223932.2</v>
      </c>
      <c r="CO140" s="192"/>
      <c r="CQ140" s="129"/>
    </row>
    <row r="141" spans="1:95">
      <c r="B141" s="275"/>
      <c r="C141" s="605"/>
      <c r="D141" s="275"/>
      <c r="E141" s="367"/>
      <c r="F141" s="286"/>
      <c r="G141" s="286"/>
      <c r="H141" s="286"/>
      <c r="I141" s="286"/>
      <c r="J141" s="286"/>
      <c r="K141" s="286"/>
      <c r="L141" s="286"/>
      <c r="M141" s="286"/>
      <c r="N141" s="286"/>
      <c r="O141" s="286"/>
      <c r="P141" s="286"/>
      <c r="Q141" s="286"/>
      <c r="R141" s="286"/>
      <c r="S141" s="286"/>
      <c r="T141" s="286"/>
      <c r="U141" s="286"/>
      <c r="V141" s="286"/>
      <c r="W141" s="286"/>
      <c r="X141" s="275"/>
      <c r="Y141" s="286"/>
      <c r="Z141" s="286"/>
      <c r="AA141" s="286"/>
      <c r="AB141" s="286"/>
      <c r="AC141" s="286"/>
      <c r="AD141" s="286"/>
      <c r="AE141" s="286"/>
      <c r="AF141" s="367"/>
      <c r="AG141" s="286"/>
      <c r="AH141" s="286"/>
      <c r="AI141" s="286"/>
      <c r="AJ141" s="286"/>
      <c r="AK141" s="286"/>
      <c r="AL141" s="286"/>
      <c r="AM141" s="286"/>
      <c r="AN141" s="286"/>
      <c r="AO141" s="286"/>
      <c r="AP141" s="286"/>
      <c r="AQ141" s="286"/>
      <c r="AR141" s="286"/>
      <c r="AS141" s="286"/>
      <c r="AT141" s="286"/>
      <c r="AU141" s="286"/>
      <c r="AV141" s="286"/>
      <c r="AW141" s="286"/>
      <c r="AX141" s="286"/>
      <c r="AY141" s="286"/>
      <c r="AZ141" s="286"/>
      <c r="BA141" s="286"/>
      <c r="BB141" s="286"/>
      <c r="BC141" s="286"/>
      <c r="BD141" s="286"/>
      <c r="BE141" s="286"/>
      <c r="BF141" s="286"/>
      <c r="BG141" s="286"/>
      <c r="BH141" s="286"/>
      <c r="BI141" s="286"/>
      <c r="BJ141" s="286"/>
      <c r="BK141" s="286"/>
      <c r="BL141" s="286"/>
      <c r="BM141" s="286"/>
      <c r="BN141" s="286"/>
      <c r="BO141" s="286"/>
      <c r="BP141" s="286"/>
      <c r="BQ141" s="286"/>
      <c r="BR141" s="286"/>
      <c r="BS141" s="286"/>
      <c r="BT141" s="286"/>
      <c r="BU141" s="286"/>
      <c r="BV141" s="286"/>
      <c r="BW141" s="286"/>
      <c r="BX141" s="286"/>
      <c r="BY141" s="286"/>
      <c r="BZ141" s="286"/>
      <c r="CA141" s="286"/>
      <c r="CB141" s="286"/>
      <c r="CC141" s="286"/>
      <c r="CD141" s="286"/>
      <c r="CE141" s="286"/>
      <c r="CF141" s="286"/>
      <c r="CG141" s="286"/>
      <c r="CH141" s="286"/>
      <c r="CI141" s="286"/>
      <c r="CJ141" s="311"/>
      <c r="CK141" s="286"/>
      <c r="CL141" s="286"/>
      <c r="CM141" s="286"/>
    </row>
    <row r="142" spans="1:95" s="111" customFormat="1">
      <c r="B142" s="289"/>
      <c r="C142" s="618"/>
      <c r="D142" s="289"/>
      <c r="E142" s="374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76"/>
      <c r="Y142" s="289"/>
      <c r="Z142" s="289"/>
      <c r="AA142" s="289"/>
      <c r="AB142" s="289"/>
      <c r="AC142" s="289"/>
      <c r="AD142" s="289"/>
      <c r="AE142" s="289"/>
      <c r="AF142" s="374"/>
      <c r="AG142" s="289"/>
      <c r="AH142" s="289"/>
      <c r="AI142" s="289"/>
      <c r="AJ142" s="289"/>
      <c r="AK142" s="289"/>
      <c r="AL142" s="289"/>
      <c r="AM142" s="289"/>
      <c r="AN142" s="289"/>
      <c r="AO142" s="289"/>
      <c r="AP142" s="289"/>
      <c r="AQ142" s="289"/>
      <c r="AR142" s="289"/>
      <c r="AS142" s="289"/>
      <c r="AT142" s="289"/>
      <c r="AU142" s="289"/>
      <c r="AV142" s="289"/>
      <c r="AW142" s="289"/>
      <c r="AX142" s="289"/>
      <c r="AY142" s="289"/>
      <c r="AZ142" s="289"/>
      <c r="BA142" s="289"/>
      <c r="BB142" s="289"/>
      <c r="BC142" s="289"/>
      <c r="BD142" s="289"/>
      <c r="BE142" s="289"/>
      <c r="BF142" s="289"/>
      <c r="BG142" s="289"/>
      <c r="BH142" s="289"/>
      <c r="BI142" s="289"/>
      <c r="BJ142" s="289"/>
      <c r="BK142" s="289"/>
      <c r="BL142" s="289"/>
      <c r="BM142" s="289"/>
      <c r="BN142" s="305"/>
      <c r="BO142" s="289"/>
      <c r="BP142" s="289"/>
      <c r="BQ142" s="289"/>
      <c r="BR142" s="289"/>
      <c r="BS142" s="289"/>
      <c r="BT142" s="289"/>
      <c r="BU142" s="289"/>
      <c r="BV142" s="289"/>
      <c r="BW142" s="289"/>
      <c r="BX142" s="289"/>
      <c r="BY142" s="289"/>
      <c r="BZ142" s="289"/>
      <c r="CA142" s="289"/>
      <c r="CB142" s="289"/>
      <c r="CC142" s="289"/>
      <c r="CD142" s="289"/>
      <c r="CE142" s="289"/>
      <c r="CF142" s="289"/>
      <c r="CG142" s="289"/>
      <c r="CH142" s="289"/>
      <c r="CI142" s="289"/>
      <c r="CJ142" s="289"/>
      <c r="CK142" s="289"/>
      <c r="CL142" s="289"/>
      <c r="CM142" s="289"/>
      <c r="CQ142" s="129"/>
    </row>
    <row r="143" spans="1:95" s="111" customFormat="1">
      <c r="B143" s="289" t="s">
        <v>567</v>
      </c>
      <c r="C143" s="624"/>
      <c r="D143" s="312" t="s">
        <v>668</v>
      </c>
      <c r="E143" s="378">
        <v>593444.85</v>
      </c>
      <c r="F143" s="312">
        <v>270952.5</v>
      </c>
      <c r="G143" s="312">
        <v>701301.5</v>
      </c>
      <c r="H143" s="312">
        <v>135682</v>
      </c>
      <c r="I143" s="312">
        <v>637822</v>
      </c>
      <c r="J143" s="312">
        <v>433246.75</v>
      </c>
      <c r="K143" s="312">
        <v>286218.40000000002</v>
      </c>
      <c r="L143" s="312">
        <v>690511.5</v>
      </c>
      <c r="M143" s="312">
        <v>426559.5</v>
      </c>
      <c r="N143" s="312">
        <v>1117593.3</v>
      </c>
      <c r="O143" s="312">
        <v>720758</v>
      </c>
      <c r="P143" s="312">
        <v>336849.3</v>
      </c>
      <c r="Q143" s="312">
        <v>4690630.03</v>
      </c>
      <c r="R143" s="312">
        <v>459707.05</v>
      </c>
      <c r="S143" s="312">
        <v>565098</v>
      </c>
      <c r="T143" s="312">
        <v>527630.80000000005</v>
      </c>
      <c r="U143" s="312">
        <v>244156</v>
      </c>
      <c r="V143" s="312">
        <v>313188</v>
      </c>
      <c r="W143" s="312">
        <v>181606</v>
      </c>
      <c r="X143" s="312">
        <v>91176</v>
      </c>
      <c r="Y143" s="312">
        <v>350771.4</v>
      </c>
      <c r="Z143" s="312">
        <v>129166.5</v>
      </c>
      <c r="AA143" s="312">
        <v>336436</v>
      </c>
      <c r="AB143" s="312">
        <v>286651.40000000002</v>
      </c>
      <c r="AC143" s="312">
        <v>54847</v>
      </c>
      <c r="AD143" s="312">
        <v>649961.53</v>
      </c>
      <c r="AE143" s="312">
        <v>561049</v>
      </c>
      <c r="AF143" s="378">
        <v>121070</v>
      </c>
      <c r="AG143" s="312">
        <v>267301</v>
      </c>
      <c r="AH143" s="312">
        <v>606106</v>
      </c>
      <c r="AI143" s="312">
        <v>274910</v>
      </c>
      <c r="AJ143" s="312">
        <v>358771.63</v>
      </c>
      <c r="AK143" s="312">
        <v>257095</v>
      </c>
      <c r="AL143" s="312">
        <v>535480.81999999995</v>
      </c>
      <c r="AM143" s="312">
        <v>5365739.0999999996</v>
      </c>
      <c r="AN143" s="312">
        <v>347315.12</v>
      </c>
      <c r="AO143" s="312">
        <v>238905</v>
      </c>
      <c r="AP143" s="312">
        <v>722958.6</v>
      </c>
      <c r="AQ143" s="312">
        <v>1033037</v>
      </c>
      <c r="AR143" s="312">
        <v>440549.3</v>
      </c>
      <c r="AS143" s="312">
        <v>174936</v>
      </c>
      <c r="AT143" s="312">
        <v>1306315.67</v>
      </c>
      <c r="AU143" s="312">
        <v>476925.86</v>
      </c>
      <c r="AV143" s="312">
        <v>504572.5</v>
      </c>
      <c r="AW143" s="312">
        <v>738490</v>
      </c>
      <c r="AX143" s="312">
        <v>208200</v>
      </c>
      <c r="AY143" s="312">
        <v>139182.54999999999</v>
      </c>
      <c r="AZ143" s="312">
        <v>9369.75</v>
      </c>
      <c r="BA143" s="312">
        <v>699355</v>
      </c>
      <c r="BB143" s="312">
        <v>238953.7</v>
      </c>
      <c r="BC143" s="312">
        <v>1649443.5</v>
      </c>
      <c r="BD143" s="312">
        <v>572290.68000000005</v>
      </c>
      <c r="BE143" s="312">
        <v>1215086.3</v>
      </c>
      <c r="BF143" s="312">
        <v>1042393.15</v>
      </c>
      <c r="BG143" s="312">
        <v>157453.5</v>
      </c>
      <c r="BH143" s="312">
        <v>919751.5</v>
      </c>
      <c r="BI143" s="312">
        <v>2908780.67</v>
      </c>
      <c r="BJ143" s="312">
        <v>406713.84</v>
      </c>
      <c r="BK143" s="312">
        <v>341748.66</v>
      </c>
      <c r="BL143" s="312">
        <v>1079940.06</v>
      </c>
      <c r="BM143" s="312">
        <v>400919</v>
      </c>
      <c r="BN143" s="312">
        <v>7325969.1100000003</v>
      </c>
      <c r="BO143" s="312">
        <v>404285.29</v>
      </c>
      <c r="BP143" s="312">
        <v>371002.4</v>
      </c>
      <c r="BQ143" s="312">
        <v>714584.6</v>
      </c>
      <c r="BR143" s="312">
        <v>500597</v>
      </c>
      <c r="BS143" s="312">
        <v>547859.25</v>
      </c>
      <c r="BT143" s="312">
        <v>3605279.58</v>
      </c>
      <c r="BU143" s="312">
        <v>382500</v>
      </c>
      <c r="BV143" s="312">
        <v>693942.2</v>
      </c>
      <c r="BW143" s="312">
        <v>695851.4</v>
      </c>
      <c r="BX143" s="312">
        <v>25604.85</v>
      </c>
      <c r="BY143" s="312">
        <v>680114.64</v>
      </c>
      <c r="BZ143" s="312">
        <v>153902.79999999999</v>
      </c>
      <c r="CA143" s="312">
        <v>131956.75</v>
      </c>
      <c r="CB143" s="312">
        <v>779160</v>
      </c>
      <c r="CC143" s="312">
        <v>982323.19</v>
      </c>
      <c r="CD143" s="312">
        <v>631531</v>
      </c>
      <c r="CE143" s="312">
        <v>1471914.3</v>
      </c>
      <c r="CF143" s="312">
        <v>574510.53</v>
      </c>
      <c r="CG143" s="312">
        <v>1711518.5</v>
      </c>
      <c r="CH143" s="312">
        <v>134860</v>
      </c>
      <c r="CI143" s="312">
        <v>598331</v>
      </c>
      <c r="CJ143" s="312">
        <v>360991</v>
      </c>
      <c r="CK143" s="312">
        <v>293812.75</v>
      </c>
      <c r="CL143" s="312">
        <v>1708747.21</v>
      </c>
      <c r="CM143" s="312">
        <v>1522944.4</v>
      </c>
      <c r="CN143" s="394">
        <v>507291.98</v>
      </c>
      <c r="CO143" s="131"/>
      <c r="CP143" s="131"/>
      <c r="CQ143" s="129"/>
    </row>
    <row r="144" spans="1:95" s="111" customFormat="1">
      <c r="B144" s="289" t="s">
        <v>568</v>
      </c>
      <c r="C144" s="618"/>
      <c r="D144" s="289" t="s">
        <v>557</v>
      </c>
      <c r="E144" s="374">
        <f>+E50</f>
        <v>31681273.75</v>
      </c>
      <c r="F144" s="289">
        <f t="shared" ref="F144:BQ144" si="66">+F50</f>
        <v>2508705</v>
      </c>
      <c r="G144" s="289">
        <f t="shared" si="66"/>
        <v>7536439</v>
      </c>
      <c r="H144" s="289">
        <f t="shared" si="66"/>
        <v>5336467</v>
      </c>
      <c r="I144" s="289">
        <f t="shared" si="66"/>
        <v>2480106</v>
      </c>
      <c r="J144" s="289">
        <f t="shared" si="66"/>
        <v>4410509</v>
      </c>
      <c r="K144" s="289">
        <f t="shared" si="66"/>
        <v>4723895.71</v>
      </c>
      <c r="L144" s="289">
        <f t="shared" si="66"/>
        <v>9810031</v>
      </c>
      <c r="M144" s="289">
        <f t="shared" si="66"/>
        <v>4621994</v>
      </c>
      <c r="N144" s="289">
        <f t="shared" si="66"/>
        <v>9978453</v>
      </c>
      <c r="O144" s="289">
        <f t="shared" si="66"/>
        <v>16335264</v>
      </c>
      <c r="P144" s="289">
        <f t="shared" si="66"/>
        <v>2300000</v>
      </c>
      <c r="Q144" s="289">
        <f t="shared" si="66"/>
        <v>37941451.299999997</v>
      </c>
      <c r="R144" s="289">
        <f t="shared" si="66"/>
        <v>5932980</v>
      </c>
      <c r="S144" s="289">
        <f t="shared" si="66"/>
        <v>6113888</v>
      </c>
      <c r="T144" s="289">
        <f t="shared" si="66"/>
        <v>5662605</v>
      </c>
      <c r="U144" s="289">
        <f t="shared" si="66"/>
        <v>5328988</v>
      </c>
      <c r="V144" s="289">
        <f t="shared" si="66"/>
        <v>2699292</v>
      </c>
      <c r="W144" s="289">
        <f t="shared" si="66"/>
        <v>3691965</v>
      </c>
      <c r="X144" s="289">
        <f t="shared" si="66"/>
        <v>27000</v>
      </c>
      <c r="Y144" s="289">
        <f t="shared" si="66"/>
        <v>17000000</v>
      </c>
      <c r="Z144" s="289">
        <f t="shared" si="66"/>
        <v>4016703.5</v>
      </c>
      <c r="AA144" s="289">
        <f t="shared" si="66"/>
        <v>8937628</v>
      </c>
      <c r="AB144" s="289">
        <f t="shared" si="66"/>
        <v>5697449</v>
      </c>
      <c r="AC144" s="289">
        <f t="shared" si="66"/>
        <v>3000689</v>
      </c>
      <c r="AD144" s="289">
        <f t="shared" si="66"/>
        <v>2655075</v>
      </c>
      <c r="AE144" s="289">
        <f t="shared" si="66"/>
        <v>5900000</v>
      </c>
      <c r="AF144" s="374">
        <f t="shared" si="66"/>
        <v>20000000</v>
      </c>
      <c r="AG144" s="289">
        <f t="shared" si="66"/>
        <v>2500000</v>
      </c>
      <c r="AH144" s="289">
        <f t="shared" si="66"/>
        <v>3581376</v>
      </c>
      <c r="AI144" s="289">
        <f t="shared" si="66"/>
        <v>8350000</v>
      </c>
      <c r="AJ144" s="289">
        <f t="shared" si="66"/>
        <v>3460000</v>
      </c>
      <c r="AK144" s="289">
        <f t="shared" si="66"/>
        <v>4620000</v>
      </c>
      <c r="AL144" s="289">
        <f t="shared" si="66"/>
        <v>2600000</v>
      </c>
      <c r="AM144" s="289">
        <f t="shared" si="66"/>
        <v>35045201.049999997</v>
      </c>
      <c r="AN144" s="289">
        <f t="shared" si="66"/>
        <v>4000000</v>
      </c>
      <c r="AO144" s="289">
        <f t="shared" si="66"/>
        <v>3561211</v>
      </c>
      <c r="AP144" s="289">
        <f t="shared" si="66"/>
        <v>6908117.21</v>
      </c>
      <c r="AQ144" s="289">
        <f t="shared" si="66"/>
        <v>6200000</v>
      </c>
      <c r="AR144" s="289">
        <f t="shared" si="66"/>
        <v>4269134.75</v>
      </c>
      <c r="AS144" s="289">
        <f t="shared" si="66"/>
        <v>1231869.5</v>
      </c>
      <c r="AT144" s="289">
        <f t="shared" si="66"/>
        <v>13578556.380000001</v>
      </c>
      <c r="AU144" s="289">
        <f t="shared" si="66"/>
        <v>4982517.42</v>
      </c>
      <c r="AV144" s="289">
        <f t="shared" si="66"/>
        <v>6120000</v>
      </c>
      <c r="AW144" s="289">
        <f t="shared" si="66"/>
        <v>7339990</v>
      </c>
      <c r="AX144" s="289">
        <f t="shared" si="66"/>
        <v>5857530</v>
      </c>
      <c r="AY144" s="289">
        <f t="shared" si="66"/>
        <v>2801102.33</v>
      </c>
      <c r="AZ144" s="289">
        <f t="shared" si="66"/>
        <v>4800000</v>
      </c>
      <c r="BA144" s="289">
        <f t="shared" si="66"/>
        <v>4524565</v>
      </c>
      <c r="BB144" s="289">
        <f t="shared" si="66"/>
        <v>3500000</v>
      </c>
      <c r="BC144" s="289">
        <f t="shared" si="66"/>
        <v>14634852.25</v>
      </c>
      <c r="BD144" s="289">
        <f t="shared" si="66"/>
        <v>3558789.25</v>
      </c>
      <c r="BE144" s="289">
        <f t="shared" si="66"/>
        <v>12100000</v>
      </c>
      <c r="BF144" s="289">
        <f t="shared" si="66"/>
        <v>5111084</v>
      </c>
      <c r="BG144" s="289">
        <f t="shared" si="66"/>
        <v>2865400</v>
      </c>
      <c r="BH144" s="289">
        <f t="shared" si="66"/>
        <v>5000000</v>
      </c>
      <c r="BI144" s="289">
        <f>+BI50</f>
        <v>21618984.050000001</v>
      </c>
      <c r="BJ144" s="289">
        <f t="shared" si="66"/>
        <v>3900000</v>
      </c>
      <c r="BK144" s="289">
        <f t="shared" si="66"/>
        <v>2708497.49</v>
      </c>
      <c r="BL144" s="289">
        <f t="shared" si="66"/>
        <v>4099116</v>
      </c>
      <c r="BM144" s="289">
        <f t="shared" si="66"/>
        <v>3654612.7</v>
      </c>
      <c r="BN144" s="289">
        <f t="shared" si="66"/>
        <v>15000000</v>
      </c>
      <c r="BO144" s="289">
        <f t="shared" si="66"/>
        <v>8990000</v>
      </c>
      <c r="BP144" s="289">
        <f t="shared" si="66"/>
        <v>5525990.5499999998</v>
      </c>
      <c r="BQ144" s="289">
        <f t="shared" si="66"/>
        <v>9644673.2799999993</v>
      </c>
      <c r="BR144" s="289">
        <f t="shared" ref="BR144:CN144" si="67">+BR50</f>
        <v>5812849</v>
      </c>
      <c r="BS144" s="289">
        <f t="shared" si="67"/>
        <v>7002564</v>
      </c>
      <c r="BT144" s="289">
        <f t="shared" si="67"/>
        <v>27000000</v>
      </c>
      <c r="BU144" s="289">
        <f t="shared" si="67"/>
        <v>5399380</v>
      </c>
      <c r="BV144" s="289">
        <f t="shared" si="67"/>
        <v>6236334</v>
      </c>
      <c r="BW144" s="289">
        <f t="shared" si="67"/>
        <v>7731097</v>
      </c>
      <c r="BX144" s="289">
        <f t="shared" si="67"/>
        <v>111473.60000000001</v>
      </c>
      <c r="BY144" s="289">
        <f t="shared" si="67"/>
        <v>5598640.9400000004</v>
      </c>
      <c r="BZ144" s="289">
        <f t="shared" si="67"/>
        <v>17793010</v>
      </c>
      <c r="CA144" s="289">
        <f t="shared" si="67"/>
        <v>0</v>
      </c>
      <c r="CB144" s="289">
        <f t="shared" si="67"/>
        <v>5927056</v>
      </c>
      <c r="CC144" s="289">
        <f t="shared" si="67"/>
        <v>4781120</v>
      </c>
      <c r="CD144" s="289">
        <f t="shared" si="67"/>
        <v>6829760</v>
      </c>
      <c r="CE144" s="289">
        <f t="shared" si="67"/>
        <v>12115673.119999999</v>
      </c>
      <c r="CF144" s="289">
        <f t="shared" si="67"/>
        <v>6388089</v>
      </c>
      <c r="CG144" s="289">
        <f t="shared" si="67"/>
        <v>11184232.5</v>
      </c>
      <c r="CH144" s="289">
        <f t="shared" si="67"/>
        <v>1315589</v>
      </c>
      <c r="CI144" s="289">
        <f t="shared" si="67"/>
        <v>3237980</v>
      </c>
      <c r="CJ144" s="289">
        <f t="shared" si="67"/>
        <v>3759641</v>
      </c>
      <c r="CK144" s="289">
        <f t="shared" si="67"/>
        <v>2823077.65</v>
      </c>
      <c r="CL144" s="289">
        <f t="shared" si="67"/>
        <v>23154783.879999999</v>
      </c>
      <c r="CM144" s="289">
        <f t="shared" si="67"/>
        <v>2550355.65</v>
      </c>
      <c r="CN144" s="389">
        <f t="shared" si="67"/>
        <v>2511789</v>
      </c>
      <c r="CQ144" s="129"/>
    </row>
    <row r="145" spans="1:101" s="111" customFormat="1">
      <c r="B145" s="289" t="s">
        <v>569</v>
      </c>
      <c r="C145" s="618"/>
      <c r="D145" s="289" t="s">
        <v>558</v>
      </c>
      <c r="E145" s="374">
        <f>+E144+E143</f>
        <v>32274718.600000001</v>
      </c>
      <c r="F145" s="289">
        <f t="shared" ref="F145:BQ145" si="68">+F144+F143</f>
        <v>2779657.5</v>
      </c>
      <c r="G145" s="289">
        <f t="shared" si="68"/>
        <v>8237740.5</v>
      </c>
      <c r="H145" s="289">
        <f t="shared" si="68"/>
        <v>5472149</v>
      </c>
      <c r="I145" s="289">
        <f t="shared" si="68"/>
        <v>3117928</v>
      </c>
      <c r="J145" s="289">
        <f t="shared" si="68"/>
        <v>4843755.75</v>
      </c>
      <c r="K145" s="289">
        <f t="shared" si="68"/>
        <v>5010114.1100000003</v>
      </c>
      <c r="L145" s="289">
        <f t="shared" si="68"/>
        <v>10500542.5</v>
      </c>
      <c r="M145" s="289">
        <f t="shared" si="68"/>
        <v>5048553.5</v>
      </c>
      <c r="N145" s="289">
        <f t="shared" si="68"/>
        <v>11096046.300000001</v>
      </c>
      <c r="O145" s="289">
        <f t="shared" si="68"/>
        <v>17056022</v>
      </c>
      <c r="P145" s="289">
        <f t="shared" si="68"/>
        <v>2636849.2999999998</v>
      </c>
      <c r="Q145" s="289">
        <f t="shared" si="68"/>
        <v>42632081.329999998</v>
      </c>
      <c r="R145" s="289">
        <f t="shared" si="68"/>
        <v>6392687.0499999998</v>
      </c>
      <c r="S145" s="289">
        <f t="shared" si="68"/>
        <v>6678986</v>
      </c>
      <c r="T145" s="289">
        <f t="shared" si="68"/>
        <v>6190235.7999999998</v>
      </c>
      <c r="U145" s="289">
        <f t="shared" si="68"/>
        <v>5573144</v>
      </c>
      <c r="V145" s="289">
        <f t="shared" si="68"/>
        <v>3012480</v>
      </c>
      <c r="W145" s="289">
        <f t="shared" si="68"/>
        <v>3873571</v>
      </c>
      <c r="X145" s="289">
        <f t="shared" si="68"/>
        <v>118176</v>
      </c>
      <c r="Y145" s="289">
        <f t="shared" si="68"/>
        <v>17350771.399999999</v>
      </c>
      <c r="Z145" s="289">
        <f t="shared" si="68"/>
        <v>4145870</v>
      </c>
      <c r="AA145" s="289">
        <f t="shared" si="68"/>
        <v>9274064</v>
      </c>
      <c r="AB145" s="289">
        <f t="shared" si="68"/>
        <v>5984100.4000000004</v>
      </c>
      <c r="AC145" s="289">
        <f t="shared" si="68"/>
        <v>3055536</v>
      </c>
      <c r="AD145" s="289">
        <f t="shared" si="68"/>
        <v>3305036.5300000003</v>
      </c>
      <c r="AE145" s="289">
        <f t="shared" si="68"/>
        <v>6461049</v>
      </c>
      <c r="AF145" s="374">
        <f t="shared" si="68"/>
        <v>20121070</v>
      </c>
      <c r="AG145" s="289">
        <f t="shared" si="68"/>
        <v>2767301</v>
      </c>
      <c r="AH145" s="289">
        <f t="shared" si="68"/>
        <v>4187482</v>
      </c>
      <c r="AI145" s="289">
        <f t="shared" si="68"/>
        <v>8624910</v>
      </c>
      <c r="AJ145" s="289">
        <f t="shared" si="68"/>
        <v>3818771.63</v>
      </c>
      <c r="AK145" s="289">
        <f t="shared" si="68"/>
        <v>4877095</v>
      </c>
      <c r="AL145" s="289">
        <f t="shared" si="68"/>
        <v>3135480.82</v>
      </c>
      <c r="AM145" s="289">
        <f t="shared" si="68"/>
        <v>40410940.149999999</v>
      </c>
      <c r="AN145" s="289">
        <f t="shared" si="68"/>
        <v>4347315.12</v>
      </c>
      <c r="AO145" s="289">
        <f t="shared" si="68"/>
        <v>3800116</v>
      </c>
      <c r="AP145" s="289">
        <f t="shared" si="68"/>
        <v>7631075.8099999996</v>
      </c>
      <c r="AQ145" s="289">
        <f t="shared" si="68"/>
        <v>7233037</v>
      </c>
      <c r="AR145" s="289">
        <f t="shared" si="68"/>
        <v>4709684.05</v>
      </c>
      <c r="AS145" s="289">
        <f t="shared" si="68"/>
        <v>1406805.5</v>
      </c>
      <c r="AT145" s="289">
        <f t="shared" si="68"/>
        <v>14884872.050000001</v>
      </c>
      <c r="AU145" s="289">
        <f t="shared" si="68"/>
        <v>5459443.2800000003</v>
      </c>
      <c r="AV145" s="289">
        <f t="shared" si="68"/>
        <v>6624572.5</v>
      </c>
      <c r="AW145" s="289">
        <f t="shared" si="68"/>
        <v>8078480</v>
      </c>
      <c r="AX145" s="289">
        <f t="shared" si="68"/>
        <v>6065730</v>
      </c>
      <c r="AY145" s="289">
        <f t="shared" si="68"/>
        <v>2940284.88</v>
      </c>
      <c r="AZ145" s="289">
        <f t="shared" si="68"/>
        <v>4809369.75</v>
      </c>
      <c r="BA145" s="289">
        <f t="shared" si="68"/>
        <v>5223920</v>
      </c>
      <c r="BB145" s="289">
        <f t="shared" si="68"/>
        <v>3738953.7</v>
      </c>
      <c r="BC145" s="289">
        <f t="shared" si="68"/>
        <v>16284295.75</v>
      </c>
      <c r="BD145" s="289">
        <f t="shared" si="68"/>
        <v>4131079.93</v>
      </c>
      <c r="BE145" s="289">
        <f t="shared" si="68"/>
        <v>13315086.300000001</v>
      </c>
      <c r="BF145" s="289">
        <f t="shared" si="68"/>
        <v>6153477.1500000004</v>
      </c>
      <c r="BG145" s="289">
        <f t="shared" si="68"/>
        <v>3022853.5</v>
      </c>
      <c r="BH145" s="289">
        <f t="shared" si="68"/>
        <v>5919751.5</v>
      </c>
      <c r="BI145" s="289">
        <f>+BI144+BI143</f>
        <v>24527764.719999999</v>
      </c>
      <c r="BJ145" s="289">
        <f t="shared" si="68"/>
        <v>4306713.84</v>
      </c>
      <c r="BK145" s="289">
        <f t="shared" si="68"/>
        <v>3050246.1500000004</v>
      </c>
      <c r="BL145" s="289">
        <f t="shared" si="68"/>
        <v>5179056.0600000005</v>
      </c>
      <c r="BM145" s="289">
        <f t="shared" si="68"/>
        <v>4055531.7</v>
      </c>
      <c r="BN145" s="289">
        <f t="shared" si="68"/>
        <v>22325969.109999999</v>
      </c>
      <c r="BO145" s="289">
        <f t="shared" si="68"/>
        <v>9394285.2899999991</v>
      </c>
      <c r="BP145" s="289">
        <f t="shared" si="68"/>
        <v>5896992.9500000002</v>
      </c>
      <c r="BQ145" s="289">
        <f t="shared" si="68"/>
        <v>10359257.879999999</v>
      </c>
      <c r="BR145" s="289">
        <f t="shared" ref="BR145:CN145" si="69">+BR144+BR143</f>
        <v>6313446</v>
      </c>
      <c r="BS145" s="289">
        <f t="shared" si="69"/>
        <v>7550423.25</v>
      </c>
      <c r="BT145" s="289">
        <f t="shared" si="69"/>
        <v>30605279.579999998</v>
      </c>
      <c r="BU145" s="289">
        <f t="shared" si="69"/>
        <v>5781880</v>
      </c>
      <c r="BV145" s="289">
        <f t="shared" si="69"/>
        <v>6930276.2000000002</v>
      </c>
      <c r="BW145" s="289">
        <f t="shared" si="69"/>
        <v>8426948.4000000004</v>
      </c>
      <c r="BX145" s="289">
        <f t="shared" si="69"/>
        <v>137078.45000000001</v>
      </c>
      <c r="BY145" s="289">
        <f t="shared" si="69"/>
        <v>6278755.5800000001</v>
      </c>
      <c r="BZ145" s="289">
        <f t="shared" si="69"/>
        <v>17946912.800000001</v>
      </c>
      <c r="CA145" s="289">
        <f t="shared" si="69"/>
        <v>131956.75</v>
      </c>
      <c r="CB145" s="289">
        <f t="shared" si="69"/>
        <v>6706216</v>
      </c>
      <c r="CC145" s="289">
        <f t="shared" si="69"/>
        <v>5763443.1899999995</v>
      </c>
      <c r="CD145" s="289">
        <f t="shared" si="69"/>
        <v>7461291</v>
      </c>
      <c r="CE145" s="289">
        <f t="shared" si="69"/>
        <v>13587587.42</v>
      </c>
      <c r="CF145" s="289">
        <f t="shared" si="69"/>
        <v>6962599.5300000003</v>
      </c>
      <c r="CG145" s="289">
        <f t="shared" si="69"/>
        <v>12895751</v>
      </c>
      <c r="CH145" s="289">
        <f t="shared" si="69"/>
        <v>1450449</v>
      </c>
      <c r="CI145" s="289">
        <f t="shared" si="69"/>
        <v>3836311</v>
      </c>
      <c r="CJ145" s="289">
        <f t="shared" si="69"/>
        <v>4120632</v>
      </c>
      <c r="CK145" s="289">
        <f t="shared" si="69"/>
        <v>3116890.4</v>
      </c>
      <c r="CL145" s="289">
        <f t="shared" si="69"/>
        <v>24863531.09</v>
      </c>
      <c r="CM145" s="289">
        <f t="shared" si="69"/>
        <v>4073300.05</v>
      </c>
      <c r="CN145" s="389">
        <f t="shared" si="69"/>
        <v>3019080.98</v>
      </c>
      <c r="CQ145" s="129"/>
    </row>
    <row r="146" spans="1:101" s="111" customFormat="1">
      <c r="B146" s="289" t="s">
        <v>617</v>
      </c>
      <c r="C146" s="618"/>
      <c r="D146" s="289" t="s">
        <v>559</v>
      </c>
      <c r="E146" s="374">
        <f>+E24+E103</f>
        <v>31831273.75</v>
      </c>
      <c r="F146" s="289">
        <f t="shared" ref="F146:BQ146" si="70">+F24+F103</f>
        <v>2733705</v>
      </c>
      <c r="G146" s="289">
        <f>+G24+G103</f>
        <v>7715700</v>
      </c>
      <c r="H146" s="289">
        <f t="shared" si="70"/>
        <v>5336467</v>
      </c>
      <c r="I146" s="289">
        <f t="shared" si="70"/>
        <v>1920500</v>
      </c>
      <c r="J146" s="289">
        <f t="shared" si="70"/>
        <v>3550000</v>
      </c>
      <c r="K146" s="289">
        <f t="shared" si="70"/>
        <v>3913895.71</v>
      </c>
      <c r="L146" s="289">
        <f t="shared" si="70"/>
        <v>9951915.5999999996</v>
      </c>
      <c r="M146" s="289">
        <f t="shared" si="70"/>
        <v>4725700</v>
      </c>
      <c r="N146" s="289">
        <f t="shared" si="70"/>
        <v>8392238</v>
      </c>
      <c r="O146" s="289">
        <f t="shared" si="70"/>
        <v>15000000</v>
      </c>
      <c r="P146" s="289">
        <f t="shared" si="70"/>
        <v>2300000</v>
      </c>
      <c r="Q146" s="289">
        <f t="shared" si="70"/>
        <v>36941451.299999997</v>
      </c>
      <c r="R146" s="289">
        <f t="shared" si="70"/>
        <v>5973128.4500000002</v>
      </c>
      <c r="S146" s="289">
        <f t="shared" si="70"/>
        <v>6113888</v>
      </c>
      <c r="T146" s="289">
        <f t="shared" si="70"/>
        <v>5775572.2000000002</v>
      </c>
      <c r="U146" s="289">
        <f t="shared" si="70"/>
        <v>5387421</v>
      </c>
      <c r="V146" s="289">
        <f t="shared" si="70"/>
        <v>2680120.42</v>
      </c>
      <c r="W146" s="289">
        <f>+W24+W103</f>
        <v>3844728</v>
      </c>
      <c r="X146" s="289">
        <f t="shared" si="70"/>
        <v>2027000</v>
      </c>
      <c r="Y146" s="289">
        <f t="shared" si="70"/>
        <v>15000000</v>
      </c>
      <c r="Z146" s="289">
        <f t="shared" si="70"/>
        <v>4009500</v>
      </c>
      <c r="AA146" s="289">
        <f t="shared" si="70"/>
        <v>7537463.5</v>
      </c>
      <c r="AB146" s="289">
        <f t="shared" si="70"/>
        <v>4190608.1</v>
      </c>
      <c r="AC146" s="289">
        <f t="shared" si="70"/>
        <v>2375520</v>
      </c>
      <c r="AD146" s="289">
        <f t="shared" si="70"/>
        <v>1672767</v>
      </c>
      <c r="AE146" s="289">
        <f t="shared" si="70"/>
        <v>5900000</v>
      </c>
      <c r="AF146" s="374">
        <f t="shared" si="70"/>
        <v>17000000</v>
      </c>
      <c r="AG146" s="289">
        <f t="shared" si="70"/>
        <v>2527074</v>
      </c>
      <c r="AH146" s="289">
        <f t="shared" si="70"/>
        <v>3587243</v>
      </c>
      <c r="AI146" s="289">
        <f t="shared" si="70"/>
        <v>8472900</v>
      </c>
      <c r="AJ146" s="289">
        <f t="shared" si="70"/>
        <v>3355650.55</v>
      </c>
      <c r="AK146" s="289">
        <f t="shared" si="70"/>
        <v>5000000</v>
      </c>
      <c r="AL146" s="289">
        <f t="shared" si="70"/>
        <v>2855646.42</v>
      </c>
      <c r="AM146" s="289">
        <f t="shared" si="70"/>
        <v>35045201.049999997</v>
      </c>
      <c r="AN146" s="289">
        <f t="shared" si="70"/>
        <v>3800000</v>
      </c>
      <c r="AO146" s="289">
        <f t="shared" si="70"/>
        <v>2200000</v>
      </c>
      <c r="AP146" s="289">
        <f t="shared" si="70"/>
        <v>7525000</v>
      </c>
      <c r="AQ146" s="289">
        <f t="shared" si="70"/>
        <v>6291938.5999999996</v>
      </c>
      <c r="AR146" s="289">
        <f t="shared" si="70"/>
        <v>3097771.4</v>
      </c>
      <c r="AS146" s="289">
        <f t="shared" si="70"/>
        <v>1231869.5</v>
      </c>
      <c r="AT146" s="289">
        <f t="shared" si="70"/>
        <v>14055116.270000001</v>
      </c>
      <c r="AU146" s="289">
        <f t="shared" si="70"/>
        <v>4995164.32</v>
      </c>
      <c r="AV146" s="289">
        <f t="shared" si="70"/>
        <v>6235173</v>
      </c>
      <c r="AW146" s="289">
        <f t="shared" si="70"/>
        <v>7100000</v>
      </c>
      <c r="AX146" s="289">
        <f t="shared" si="70"/>
        <v>5857530</v>
      </c>
      <c r="AY146" s="289">
        <f t="shared" si="70"/>
        <v>2754395.77</v>
      </c>
      <c r="AZ146" s="289">
        <f t="shared" si="70"/>
        <v>4800000</v>
      </c>
      <c r="BA146" s="289">
        <f t="shared" si="70"/>
        <v>4105143.7</v>
      </c>
      <c r="BB146" s="289">
        <f t="shared" si="70"/>
        <v>3000000</v>
      </c>
      <c r="BC146" s="289">
        <f t="shared" si="70"/>
        <v>15064394.91</v>
      </c>
      <c r="BD146" s="289">
        <f t="shared" si="70"/>
        <v>3201882.68</v>
      </c>
      <c r="BE146" s="289">
        <f t="shared" si="70"/>
        <v>12300000</v>
      </c>
      <c r="BF146" s="289">
        <f t="shared" si="70"/>
        <v>10984322.710000001</v>
      </c>
      <c r="BG146" s="289">
        <f t="shared" si="70"/>
        <v>2917802.75</v>
      </c>
      <c r="BH146" s="289">
        <f t="shared" si="70"/>
        <v>4637630.91</v>
      </c>
      <c r="BI146" s="289">
        <f>+BI24+BI103</f>
        <v>21618985.050000001</v>
      </c>
      <c r="BJ146" s="289">
        <f t="shared" si="70"/>
        <v>3330000</v>
      </c>
      <c r="BK146" s="289">
        <f t="shared" si="70"/>
        <v>2808497.49</v>
      </c>
      <c r="BL146" s="289">
        <f t="shared" si="70"/>
        <v>3984357.4</v>
      </c>
      <c r="BM146" s="289">
        <f t="shared" si="70"/>
        <v>3195182</v>
      </c>
      <c r="BN146" s="289">
        <f t="shared" si="70"/>
        <v>15200000</v>
      </c>
      <c r="BO146" s="289">
        <f t="shared" si="70"/>
        <v>9111820.1400000006</v>
      </c>
      <c r="BP146" s="289">
        <f t="shared" si="70"/>
        <v>5704498.6899999995</v>
      </c>
      <c r="BQ146" s="289">
        <f t="shared" si="70"/>
        <v>9644673.2799999993</v>
      </c>
      <c r="BR146" s="289">
        <f t="shared" ref="BR146:CN146" si="71">+BR24+BR103</f>
        <v>5920149</v>
      </c>
      <c r="BS146" s="289">
        <f t="shared" si="71"/>
        <v>5139500</v>
      </c>
      <c r="BT146" s="289">
        <f t="shared" si="71"/>
        <v>27000000</v>
      </c>
      <c r="BU146" s="289">
        <f t="shared" si="71"/>
        <v>5085094.63</v>
      </c>
      <c r="BV146" s="289">
        <f t="shared" si="71"/>
        <v>4868300.9000000004</v>
      </c>
      <c r="BW146" s="289">
        <f t="shared" si="71"/>
        <v>6006398</v>
      </c>
      <c r="BX146" s="289">
        <f>+BX24+BX103</f>
        <v>72508.899999999994</v>
      </c>
      <c r="BY146" s="289">
        <f t="shared" si="71"/>
        <v>5244775</v>
      </c>
      <c r="BZ146" s="289">
        <f t="shared" si="71"/>
        <v>15511528</v>
      </c>
      <c r="CA146" s="289">
        <f t="shared" si="71"/>
        <v>3255244.67</v>
      </c>
      <c r="CB146" s="289">
        <f t="shared" si="71"/>
        <v>4978181.5</v>
      </c>
      <c r="CC146" s="289">
        <f t="shared" si="71"/>
        <v>4644875.9400000004</v>
      </c>
      <c r="CD146" s="289">
        <f t="shared" si="71"/>
        <v>7080518</v>
      </c>
      <c r="CE146" s="289">
        <f t="shared" si="71"/>
        <v>12515973.220000001</v>
      </c>
      <c r="CF146" s="289">
        <f t="shared" si="71"/>
        <v>5435788.96</v>
      </c>
      <c r="CG146" s="289">
        <f t="shared" si="71"/>
        <v>9154445.5300000012</v>
      </c>
      <c r="CH146" s="289">
        <f t="shared" si="71"/>
        <v>1400000</v>
      </c>
      <c r="CI146" s="289">
        <f t="shared" si="71"/>
        <v>2841378.86</v>
      </c>
      <c r="CJ146" s="289">
        <f t="shared" si="71"/>
        <v>3010709.05</v>
      </c>
      <c r="CK146" s="289">
        <f t="shared" si="71"/>
        <v>412067.6</v>
      </c>
      <c r="CL146" s="289">
        <f t="shared" si="71"/>
        <v>22765610.109999999</v>
      </c>
      <c r="CM146" s="289">
        <f t="shared" si="71"/>
        <v>2509058.2000000002</v>
      </c>
      <c r="CN146" s="389">
        <f t="shared" si="71"/>
        <v>2248129.21</v>
      </c>
      <c r="CQ146" s="129"/>
    </row>
    <row r="147" spans="1:101" s="111" customFormat="1">
      <c r="B147" s="289" t="s">
        <v>570</v>
      </c>
      <c r="C147" s="618"/>
      <c r="D147" s="289" t="s">
        <v>560</v>
      </c>
      <c r="E147" s="374">
        <f>+E145-E146</f>
        <v>443444.85000000149</v>
      </c>
      <c r="F147" s="289">
        <f t="shared" ref="F147:BQ147" si="72">+F145-F146</f>
        <v>45952.5</v>
      </c>
      <c r="G147" s="289">
        <f t="shared" si="72"/>
        <v>522040.5</v>
      </c>
      <c r="H147" s="289">
        <f t="shared" si="72"/>
        <v>135682</v>
      </c>
      <c r="I147" s="289">
        <f t="shared" si="72"/>
        <v>1197428</v>
      </c>
      <c r="J147" s="289">
        <f t="shared" si="72"/>
        <v>1293755.75</v>
      </c>
      <c r="K147" s="289">
        <f t="shared" si="72"/>
        <v>1096218.4000000004</v>
      </c>
      <c r="L147" s="289">
        <f t="shared" si="72"/>
        <v>548626.90000000037</v>
      </c>
      <c r="M147" s="289">
        <f t="shared" si="72"/>
        <v>322853.5</v>
      </c>
      <c r="N147" s="289">
        <f t="shared" si="72"/>
        <v>2703808.3000000007</v>
      </c>
      <c r="O147" s="289">
        <f t="shared" si="72"/>
        <v>2056022</v>
      </c>
      <c r="P147" s="289">
        <f t="shared" si="72"/>
        <v>336849.29999999981</v>
      </c>
      <c r="Q147" s="289">
        <f t="shared" si="72"/>
        <v>5690630.0300000012</v>
      </c>
      <c r="R147" s="289">
        <f t="shared" si="72"/>
        <v>419558.59999999963</v>
      </c>
      <c r="S147" s="289">
        <f t="shared" si="72"/>
        <v>565098</v>
      </c>
      <c r="T147" s="289">
        <f t="shared" si="72"/>
        <v>414663.59999999963</v>
      </c>
      <c r="U147" s="289">
        <f t="shared" si="72"/>
        <v>185723</v>
      </c>
      <c r="V147" s="390">
        <f t="shared" si="72"/>
        <v>332359.58000000007</v>
      </c>
      <c r="W147" s="390">
        <f>+W145-W146</f>
        <v>28843</v>
      </c>
      <c r="X147" s="289">
        <f t="shared" si="72"/>
        <v>-1908824</v>
      </c>
      <c r="Y147" s="289">
        <f t="shared" si="72"/>
        <v>2350771.3999999985</v>
      </c>
      <c r="Z147" s="289">
        <f t="shared" si="72"/>
        <v>136370</v>
      </c>
      <c r="AA147" s="289">
        <f t="shared" si="72"/>
        <v>1736600.5</v>
      </c>
      <c r="AB147" s="289">
        <f t="shared" si="72"/>
        <v>1793492.3000000003</v>
      </c>
      <c r="AC147" s="289">
        <f t="shared" si="72"/>
        <v>680016</v>
      </c>
      <c r="AD147" s="289">
        <f t="shared" si="72"/>
        <v>1632269.5300000003</v>
      </c>
      <c r="AE147" s="289">
        <f t="shared" si="72"/>
        <v>561049</v>
      </c>
      <c r="AF147" s="374">
        <f t="shared" si="72"/>
        <v>3121070</v>
      </c>
      <c r="AG147" s="289">
        <f t="shared" si="72"/>
        <v>240227</v>
      </c>
      <c r="AH147" s="289">
        <f t="shared" si="72"/>
        <v>600239</v>
      </c>
      <c r="AI147" s="289">
        <f t="shared" si="72"/>
        <v>152010</v>
      </c>
      <c r="AJ147" s="289">
        <f t="shared" si="72"/>
        <v>463121.08000000007</v>
      </c>
      <c r="AK147" s="289">
        <f t="shared" si="72"/>
        <v>-122905</v>
      </c>
      <c r="AL147" s="289">
        <f t="shared" si="72"/>
        <v>279834.39999999991</v>
      </c>
      <c r="AM147" s="289">
        <f t="shared" si="72"/>
        <v>5365739.1000000015</v>
      </c>
      <c r="AN147" s="289">
        <f t="shared" si="72"/>
        <v>547315.12000000011</v>
      </c>
      <c r="AO147" s="289">
        <f t="shared" si="72"/>
        <v>1600116</v>
      </c>
      <c r="AP147" s="289">
        <f t="shared" si="72"/>
        <v>106075.80999999959</v>
      </c>
      <c r="AQ147" s="289">
        <f t="shared" si="72"/>
        <v>941098.40000000037</v>
      </c>
      <c r="AR147" s="289">
        <f t="shared" si="72"/>
        <v>1611912.65</v>
      </c>
      <c r="AS147" s="289">
        <f t="shared" si="72"/>
        <v>174936</v>
      </c>
      <c r="AT147" s="289">
        <f t="shared" si="72"/>
        <v>829755.77999999933</v>
      </c>
      <c r="AU147" s="289">
        <f t="shared" si="72"/>
        <v>464278.95999999996</v>
      </c>
      <c r="AV147" s="289">
        <f t="shared" si="72"/>
        <v>389399.5</v>
      </c>
      <c r="AW147" s="289">
        <f t="shared" si="72"/>
        <v>978480</v>
      </c>
      <c r="AX147" s="289">
        <f t="shared" si="72"/>
        <v>208200</v>
      </c>
      <c r="AY147" s="390">
        <f t="shared" si="72"/>
        <v>185889.10999999987</v>
      </c>
      <c r="AZ147" s="289">
        <f t="shared" si="72"/>
        <v>9369.75</v>
      </c>
      <c r="BA147" s="289">
        <f t="shared" si="72"/>
        <v>1118776.2999999998</v>
      </c>
      <c r="BB147" s="289">
        <f t="shared" si="72"/>
        <v>738953.70000000019</v>
      </c>
      <c r="BC147" s="289">
        <f t="shared" si="72"/>
        <v>1219900.8399999999</v>
      </c>
      <c r="BD147" s="289">
        <f t="shared" si="72"/>
        <v>929197.25</v>
      </c>
      <c r="BE147" s="354">
        <f t="shared" si="72"/>
        <v>1015086.3000000007</v>
      </c>
      <c r="BF147" s="444">
        <f t="shared" si="72"/>
        <v>-4830845.5600000005</v>
      </c>
      <c r="BG147" s="289">
        <f t="shared" si="72"/>
        <v>105050.75</v>
      </c>
      <c r="BH147" s="390">
        <f t="shared" si="72"/>
        <v>1282120.5899999999</v>
      </c>
      <c r="BI147" s="289">
        <f t="shared" si="72"/>
        <v>2908779.6699999981</v>
      </c>
      <c r="BJ147" s="289">
        <f t="shared" si="72"/>
        <v>976713.83999999985</v>
      </c>
      <c r="BK147" s="289">
        <f t="shared" si="72"/>
        <v>241748.66000000015</v>
      </c>
      <c r="BL147" s="289">
        <f t="shared" si="72"/>
        <v>1194698.6600000006</v>
      </c>
      <c r="BM147" s="289">
        <f t="shared" si="72"/>
        <v>860349.70000000019</v>
      </c>
      <c r="BN147" s="390">
        <f t="shared" si="72"/>
        <v>7125969.1099999994</v>
      </c>
      <c r="BO147" s="289">
        <f t="shared" si="72"/>
        <v>282465.14999999851</v>
      </c>
      <c r="BP147" s="289">
        <f t="shared" si="72"/>
        <v>192494.26000000071</v>
      </c>
      <c r="BQ147" s="289">
        <f t="shared" si="72"/>
        <v>714584.59999999963</v>
      </c>
      <c r="BR147" s="289">
        <f t="shared" ref="BR147:CN147" si="73">+BR145-BR146</f>
        <v>393297</v>
      </c>
      <c r="BS147" s="289">
        <f t="shared" si="73"/>
        <v>2410923.25</v>
      </c>
      <c r="BT147" s="289">
        <f t="shared" si="73"/>
        <v>3605279.5799999982</v>
      </c>
      <c r="BU147" s="289">
        <f t="shared" si="73"/>
        <v>696785.37000000011</v>
      </c>
      <c r="BV147" s="289">
        <f t="shared" si="73"/>
        <v>2061975.2999999998</v>
      </c>
      <c r="BW147" s="289">
        <f t="shared" si="73"/>
        <v>2420550.4000000004</v>
      </c>
      <c r="BX147" s="289">
        <f t="shared" si="73"/>
        <v>64569.550000000017</v>
      </c>
      <c r="BY147" s="289">
        <f t="shared" si="73"/>
        <v>1033980.5800000001</v>
      </c>
      <c r="BZ147" s="289">
        <f t="shared" si="73"/>
        <v>2435384.8000000007</v>
      </c>
      <c r="CA147" s="289">
        <f t="shared" si="73"/>
        <v>-3123287.92</v>
      </c>
      <c r="CB147" s="289">
        <f t="shared" si="73"/>
        <v>1728034.5</v>
      </c>
      <c r="CC147" s="289">
        <f t="shared" si="73"/>
        <v>1118567.2499999991</v>
      </c>
      <c r="CD147" s="289">
        <f t="shared" si="73"/>
        <v>380773</v>
      </c>
      <c r="CE147" s="289">
        <f t="shared" si="73"/>
        <v>1071614.1999999993</v>
      </c>
      <c r="CF147" s="289">
        <f t="shared" si="73"/>
        <v>1526810.5700000003</v>
      </c>
      <c r="CG147" s="289">
        <f t="shared" si="73"/>
        <v>3741305.4699999988</v>
      </c>
      <c r="CH147" s="289">
        <f t="shared" si="73"/>
        <v>50449</v>
      </c>
      <c r="CI147" s="289">
        <f t="shared" si="73"/>
        <v>994932.14000000013</v>
      </c>
      <c r="CJ147" s="289">
        <f t="shared" si="73"/>
        <v>1109922.9500000002</v>
      </c>
      <c r="CK147" s="289">
        <f t="shared" si="73"/>
        <v>2704822.8</v>
      </c>
      <c r="CL147" s="289">
        <f t="shared" si="73"/>
        <v>2097920.9800000004</v>
      </c>
      <c r="CM147" s="289">
        <f t="shared" si="73"/>
        <v>1564241.8499999996</v>
      </c>
      <c r="CN147" s="389">
        <f t="shared" si="73"/>
        <v>770951.77</v>
      </c>
      <c r="CQ147" s="129"/>
    </row>
    <row r="148" spans="1:101" s="111" customFormat="1">
      <c r="B148" s="289"/>
      <c r="C148" s="618"/>
      <c r="D148" s="289"/>
      <c r="E148" s="374"/>
      <c r="F148" s="289"/>
      <c r="G148" s="289"/>
      <c r="H148" s="289"/>
      <c r="I148" s="289"/>
      <c r="J148" s="289"/>
      <c r="K148" s="289"/>
      <c r="L148" s="289"/>
      <c r="M148" s="289"/>
      <c r="N148" s="289"/>
      <c r="O148" s="289"/>
      <c r="P148" s="289"/>
      <c r="Q148" s="289"/>
      <c r="R148" s="289"/>
      <c r="S148" s="289"/>
      <c r="T148" s="289"/>
      <c r="U148" s="289"/>
      <c r="V148" s="289"/>
      <c r="W148" s="289"/>
      <c r="X148" s="276"/>
      <c r="Y148" s="289"/>
      <c r="Z148" s="289"/>
      <c r="AA148" s="289"/>
      <c r="AB148" s="289"/>
      <c r="AC148" s="289"/>
      <c r="AD148" s="289"/>
      <c r="AE148" s="289"/>
      <c r="AF148" s="374"/>
      <c r="AG148" s="289"/>
      <c r="AH148" s="289"/>
      <c r="AI148" s="289"/>
      <c r="AJ148" s="289"/>
      <c r="AK148" s="289"/>
      <c r="AL148" s="289"/>
      <c r="AM148" s="289"/>
      <c r="AN148" s="289"/>
      <c r="AO148" s="289"/>
      <c r="AP148" s="289"/>
      <c r="AQ148" s="289"/>
      <c r="AR148" s="289"/>
      <c r="AS148" s="289"/>
      <c r="AT148" s="289"/>
      <c r="AU148" s="289"/>
      <c r="AV148" s="289"/>
      <c r="AW148" s="289"/>
      <c r="AX148" s="289"/>
      <c r="AY148" s="289"/>
      <c r="AZ148" s="289"/>
      <c r="BA148" s="289"/>
      <c r="BB148" s="289"/>
      <c r="BC148" s="289"/>
      <c r="BD148" s="289"/>
      <c r="BE148" s="289"/>
      <c r="BF148" s="289"/>
      <c r="BG148" s="289"/>
      <c r="BH148" s="289"/>
      <c r="BI148" s="289"/>
      <c r="BJ148" s="289"/>
      <c r="BK148" s="289"/>
      <c r="BL148" s="289"/>
      <c r="BM148" s="289"/>
      <c r="BN148" s="305"/>
      <c r="BO148" s="289"/>
      <c r="BP148" s="289"/>
      <c r="BQ148" s="289"/>
      <c r="BR148" s="289"/>
      <c r="BS148" s="289"/>
      <c r="BT148" s="289"/>
      <c r="BU148" s="289"/>
      <c r="BV148" s="289"/>
      <c r="BW148" s="289"/>
      <c r="BX148" s="289"/>
      <c r="BY148" s="289"/>
      <c r="BZ148" s="289"/>
      <c r="CA148" s="289"/>
      <c r="CB148" s="289"/>
      <c r="CC148" s="289"/>
      <c r="CQ148" s="129"/>
    </row>
    <row r="149" spans="1:101" s="111" customFormat="1">
      <c r="B149" s="289"/>
      <c r="C149" s="618"/>
      <c r="D149" s="306" t="s">
        <v>730</v>
      </c>
      <c r="E149" s="374">
        <f>E43</f>
        <v>222399917.68000001</v>
      </c>
      <c r="F149" s="374">
        <f t="shared" ref="F149:BN149" si="74">F43-(F40+F41)</f>
        <v>69213765.140000001</v>
      </c>
      <c r="G149" s="374">
        <f t="shared" si="74"/>
        <v>66003041.969999999</v>
      </c>
      <c r="H149" s="374">
        <f>H43</f>
        <v>43071050.25</v>
      </c>
      <c r="I149" s="374">
        <f>I43</f>
        <v>24203624.800000001</v>
      </c>
      <c r="J149" s="374">
        <f>J43</f>
        <v>19072902.390000001</v>
      </c>
      <c r="K149" s="374">
        <f t="shared" si="74"/>
        <v>60642140.159999996</v>
      </c>
      <c r="L149" s="374">
        <f>L43</f>
        <v>76303358.730000004</v>
      </c>
      <c r="M149" s="374">
        <f t="shared" si="74"/>
        <v>54101904.059999995</v>
      </c>
      <c r="N149" s="374">
        <f t="shared" si="74"/>
        <v>60027389.599999994</v>
      </c>
      <c r="O149" s="374">
        <f>O43</f>
        <v>2813754.2</v>
      </c>
      <c r="P149" s="374">
        <f>P43</f>
        <v>5978206.6699999999</v>
      </c>
      <c r="Q149" s="374">
        <f t="shared" si="74"/>
        <v>216640980.25</v>
      </c>
      <c r="R149" s="374">
        <f>R43</f>
        <v>46138400.909999996</v>
      </c>
      <c r="S149" s="374">
        <f>S43</f>
        <v>29634092.140000001</v>
      </c>
      <c r="T149" s="374">
        <f>T43</f>
        <v>92848732.090000004</v>
      </c>
      <c r="U149" s="374">
        <f>U43</f>
        <v>46821184.630000003</v>
      </c>
      <c r="V149" s="374">
        <f t="shared" si="74"/>
        <v>40395949.259999998</v>
      </c>
      <c r="W149" s="374">
        <f t="shared" si="74"/>
        <v>44854821.060000002</v>
      </c>
      <c r="X149" s="374">
        <f>X43</f>
        <v>9250794.5700000003</v>
      </c>
      <c r="Y149" s="374">
        <f>Y43</f>
        <v>209217590.53999999</v>
      </c>
      <c r="Z149" s="374">
        <f t="shared" si="74"/>
        <v>71108974.939999998</v>
      </c>
      <c r="AA149" s="374">
        <f t="shared" ref="AA149:AJ149" si="75">AA43</f>
        <v>20623180.710000001</v>
      </c>
      <c r="AB149" s="374">
        <f t="shared" si="75"/>
        <v>27560206.57</v>
      </c>
      <c r="AC149" s="374">
        <f t="shared" si="75"/>
        <v>6957636.1799999997</v>
      </c>
      <c r="AD149" s="374">
        <f t="shared" si="75"/>
        <v>21267930.760000002</v>
      </c>
      <c r="AE149" s="374">
        <f t="shared" si="75"/>
        <v>29122551.25</v>
      </c>
      <c r="AF149" s="374">
        <f t="shared" si="75"/>
        <v>9482522.2799999993</v>
      </c>
      <c r="AG149" s="374">
        <f t="shared" si="75"/>
        <v>18000820.039999999</v>
      </c>
      <c r="AH149" s="374">
        <f t="shared" si="75"/>
        <v>13097543.869999999</v>
      </c>
      <c r="AI149" s="374">
        <f t="shared" si="75"/>
        <v>9940401.0399999991</v>
      </c>
      <c r="AJ149" s="374">
        <f t="shared" si="75"/>
        <v>14486677.529999999</v>
      </c>
      <c r="AK149" s="374">
        <f t="shared" si="74"/>
        <v>65427763</v>
      </c>
      <c r="AL149" s="374">
        <f>AL43</f>
        <v>17502629.34</v>
      </c>
      <c r="AM149" s="374">
        <f>AM43</f>
        <v>459173832.88999999</v>
      </c>
      <c r="AN149" s="374">
        <f t="shared" si="74"/>
        <v>62192742.870000005</v>
      </c>
      <c r="AO149" s="374">
        <f t="shared" si="74"/>
        <v>36002736.450000003</v>
      </c>
      <c r="AP149" s="374">
        <f>AP43</f>
        <v>51673668.850000001</v>
      </c>
      <c r="AQ149" s="374">
        <f>AQ43</f>
        <v>38231172.539999999</v>
      </c>
      <c r="AR149" s="374">
        <f>AR43</f>
        <v>27022429.48</v>
      </c>
      <c r="AS149" s="374">
        <f t="shared" si="74"/>
        <v>19342929.649999999</v>
      </c>
      <c r="AT149" s="374">
        <f>AT43</f>
        <v>79965247.879999995</v>
      </c>
      <c r="AU149" s="374">
        <f t="shared" si="74"/>
        <v>56541182.729999997</v>
      </c>
      <c r="AV149" s="374">
        <f>AV43</f>
        <v>13527380.85</v>
      </c>
      <c r="AW149" s="374">
        <f>AW43</f>
        <v>12973567.869999999</v>
      </c>
      <c r="AX149" s="374">
        <f t="shared" si="74"/>
        <v>48774673.93</v>
      </c>
      <c r="AY149" s="374">
        <f>AY43</f>
        <v>16383748.58</v>
      </c>
      <c r="AZ149" s="374">
        <f>AZ43</f>
        <v>37920457.100000001</v>
      </c>
      <c r="BA149" s="374">
        <f>BA43</f>
        <v>19407835.940000001</v>
      </c>
      <c r="BB149" s="374">
        <f t="shared" si="74"/>
        <v>71880453.310000002</v>
      </c>
      <c r="BC149" s="374">
        <f t="shared" si="74"/>
        <v>275558383.55000001</v>
      </c>
      <c r="BD149" s="374">
        <f t="shared" si="74"/>
        <v>76865522.24000001</v>
      </c>
      <c r="BE149" s="374">
        <f t="shared" si="74"/>
        <v>802253350.13</v>
      </c>
      <c r="BF149" s="374">
        <f t="shared" si="74"/>
        <v>61758187.129999995</v>
      </c>
      <c r="BG149" s="374">
        <f>BG43</f>
        <v>4739386.0199999996</v>
      </c>
      <c r="BH149" s="374">
        <f>BH43</f>
        <v>21435934.32</v>
      </c>
      <c r="BI149" s="374">
        <f>BI43</f>
        <v>27381641.25</v>
      </c>
      <c r="BJ149" s="374">
        <f t="shared" si="74"/>
        <v>40850511.32</v>
      </c>
      <c r="BK149" s="374">
        <f>BK43</f>
        <v>1341285.3700000001</v>
      </c>
      <c r="BL149" s="374">
        <f t="shared" si="74"/>
        <v>35811583.590000004</v>
      </c>
      <c r="BM149" s="374">
        <f t="shared" si="74"/>
        <v>25618409.170000002</v>
      </c>
      <c r="BN149" s="374">
        <f t="shared" si="74"/>
        <v>447390531.26999998</v>
      </c>
      <c r="BO149" s="374">
        <f>BO43</f>
        <v>53551001.049999997</v>
      </c>
      <c r="BP149" s="374">
        <f>BP43</f>
        <v>43347825.490000002</v>
      </c>
      <c r="BQ149" s="374">
        <f>BQ43</f>
        <v>43267240.609999999</v>
      </c>
      <c r="BR149" s="374">
        <f t="shared" ref="BR149:CC149" si="76">BR43-(BR40+BR41)</f>
        <v>47436464.25</v>
      </c>
      <c r="BS149" s="374">
        <f>BS43</f>
        <v>29175662.57</v>
      </c>
      <c r="BT149" s="374">
        <f t="shared" si="76"/>
        <v>1847002885.5</v>
      </c>
      <c r="BU149" s="374">
        <f>BU43</f>
        <v>10821717.76</v>
      </c>
      <c r="BV149" s="374">
        <f>BV43</f>
        <v>5601911.4100000001</v>
      </c>
      <c r="BW149" s="374">
        <f>BW43</f>
        <v>168612796.77000001</v>
      </c>
      <c r="BX149" s="374">
        <f t="shared" si="76"/>
        <v>32978102.310000002</v>
      </c>
      <c r="BY149" s="374">
        <f>BY43</f>
        <v>6594901.6900000004</v>
      </c>
      <c r="BZ149" s="374">
        <f t="shared" si="76"/>
        <v>27127047.949999999</v>
      </c>
      <c r="CA149" s="374">
        <f>CA43</f>
        <v>8036219.4199999999</v>
      </c>
      <c r="CB149" s="374">
        <f>CB43</f>
        <v>5102297.62</v>
      </c>
      <c r="CC149" s="374">
        <f t="shared" si="76"/>
        <v>43554923.109999999</v>
      </c>
      <c r="CD149" s="374">
        <f t="shared" ref="CD149:CN149" si="77">CD43</f>
        <v>42823322.890000001</v>
      </c>
      <c r="CE149" s="374">
        <f t="shared" si="77"/>
        <v>20776413.710000001</v>
      </c>
      <c r="CF149" s="374">
        <f t="shared" si="77"/>
        <v>67963375.819999993</v>
      </c>
      <c r="CG149" s="374">
        <f t="shared" si="77"/>
        <v>63035627.030000001</v>
      </c>
      <c r="CH149" s="374">
        <f t="shared" si="77"/>
        <v>10135267.41</v>
      </c>
      <c r="CI149" s="374">
        <f t="shared" si="77"/>
        <v>10455761.4</v>
      </c>
      <c r="CJ149" s="374">
        <f t="shared" si="77"/>
        <v>17396948.510000002</v>
      </c>
      <c r="CK149" s="374">
        <f t="shared" si="77"/>
        <v>3616950.02</v>
      </c>
      <c r="CL149" s="374">
        <f t="shared" si="77"/>
        <v>25157376.329999998</v>
      </c>
      <c r="CM149" s="374">
        <f t="shared" si="77"/>
        <v>8156847.8799999999</v>
      </c>
      <c r="CN149" s="374">
        <f t="shared" si="77"/>
        <v>22806479.449999999</v>
      </c>
      <c r="CQ149" s="129"/>
    </row>
    <row r="150" spans="1:101" s="111" customFormat="1">
      <c r="B150" s="289"/>
      <c r="C150" s="618"/>
      <c r="D150" s="306" t="s">
        <v>731</v>
      </c>
      <c r="E150" s="374">
        <f>SUM(E21:E31)+E33+E34</f>
        <v>971465258.06999993</v>
      </c>
      <c r="F150" s="374">
        <f t="shared" ref="F150:BQ150" si="78">SUM(F21:F31)+F33+F34</f>
        <v>122049242.52000001</v>
      </c>
      <c r="G150" s="374">
        <f t="shared" si="78"/>
        <v>118726525</v>
      </c>
      <c r="H150" s="374">
        <f t="shared" si="78"/>
        <v>105565089.41999999</v>
      </c>
      <c r="I150" s="374">
        <f t="shared" si="78"/>
        <v>69322463.189999998</v>
      </c>
      <c r="J150" s="374">
        <f t="shared" si="78"/>
        <v>116387200</v>
      </c>
      <c r="K150" s="374">
        <f t="shared" si="78"/>
        <v>160092240.70000002</v>
      </c>
      <c r="L150" s="374">
        <f t="shared" si="78"/>
        <v>251327308.45999998</v>
      </c>
      <c r="M150" s="374">
        <f t="shared" si="78"/>
        <v>115012721</v>
      </c>
      <c r="N150" s="374">
        <f t="shared" si="78"/>
        <v>136634240</v>
      </c>
      <c r="O150" s="374">
        <f t="shared" si="78"/>
        <v>293788486.95999998</v>
      </c>
      <c r="P150" s="374">
        <f t="shared" si="78"/>
        <v>41656449.359999999</v>
      </c>
      <c r="Q150" s="374">
        <f t="shared" si="78"/>
        <v>719425451.28000009</v>
      </c>
      <c r="R150" s="374">
        <f t="shared" si="78"/>
        <v>120264368.51000002</v>
      </c>
      <c r="S150" s="374">
        <f t="shared" si="78"/>
        <v>206514971.81</v>
      </c>
      <c r="T150" s="374">
        <f t="shared" si="78"/>
        <v>248612377.63000003</v>
      </c>
      <c r="U150" s="374">
        <f t="shared" si="78"/>
        <v>132759699.65000001</v>
      </c>
      <c r="V150" s="374">
        <f t="shared" si="78"/>
        <v>116878363.81000002</v>
      </c>
      <c r="W150" s="374">
        <f t="shared" si="78"/>
        <v>112995081.42999999</v>
      </c>
      <c r="X150" s="374">
        <f t="shared" si="78"/>
        <v>65066464</v>
      </c>
      <c r="Y150" s="374">
        <f t="shared" si="78"/>
        <v>1237600000</v>
      </c>
      <c r="Z150" s="374">
        <f t="shared" si="78"/>
        <v>91558920.909999996</v>
      </c>
      <c r="AA150" s="374">
        <f t="shared" si="78"/>
        <v>159707249.5</v>
      </c>
      <c r="AB150" s="374">
        <f t="shared" si="78"/>
        <v>118611570.68000001</v>
      </c>
      <c r="AC150" s="374">
        <f t="shared" si="78"/>
        <v>59570969.130000003</v>
      </c>
      <c r="AD150" s="374">
        <f t="shared" si="78"/>
        <v>85020062.349999994</v>
      </c>
      <c r="AE150" s="374">
        <f t="shared" si="78"/>
        <v>92700000</v>
      </c>
      <c r="AF150" s="374">
        <f t="shared" si="78"/>
        <v>309900000</v>
      </c>
      <c r="AG150" s="374">
        <f t="shared" si="78"/>
        <v>86480000</v>
      </c>
      <c r="AH150" s="374">
        <f t="shared" si="78"/>
        <v>89595707.979999989</v>
      </c>
      <c r="AI150" s="374">
        <f t="shared" si="78"/>
        <v>120579748.40000001</v>
      </c>
      <c r="AJ150" s="374">
        <f t="shared" si="78"/>
        <v>196674409.31</v>
      </c>
      <c r="AK150" s="374">
        <f t="shared" si="78"/>
        <v>103785990.88000001</v>
      </c>
      <c r="AL150" s="374">
        <f t="shared" si="78"/>
        <v>64982092</v>
      </c>
      <c r="AM150" s="374">
        <f t="shared" si="78"/>
        <v>2464906738.3699994</v>
      </c>
      <c r="AN150" s="374">
        <f t="shared" si="78"/>
        <v>123083380.24000001</v>
      </c>
      <c r="AO150" s="374">
        <f t="shared" si="78"/>
        <v>79808814.569999993</v>
      </c>
      <c r="AP150" s="374">
        <f t="shared" si="78"/>
        <v>230739677.77000004</v>
      </c>
      <c r="AQ150" s="374">
        <f t="shared" si="78"/>
        <v>197011066.16</v>
      </c>
      <c r="AR150" s="374">
        <f t="shared" si="78"/>
        <v>110986781.78999999</v>
      </c>
      <c r="AS150" s="374">
        <f t="shared" si="78"/>
        <v>51220086.070000015</v>
      </c>
      <c r="AT150" s="374">
        <f t="shared" si="78"/>
        <v>515029015.39999998</v>
      </c>
      <c r="AU150" s="374">
        <f t="shared" si="78"/>
        <v>115771055.55000001</v>
      </c>
      <c r="AV150" s="374">
        <f t="shared" si="78"/>
        <v>169896596</v>
      </c>
      <c r="AW150" s="374">
        <f t="shared" si="78"/>
        <v>192249949.34999999</v>
      </c>
      <c r="AX150" s="374">
        <f t="shared" si="78"/>
        <v>113362211.49000002</v>
      </c>
      <c r="AY150" s="374">
        <f t="shared" si="78"/>
        <v>70094947.050000012</v>
      </c>
      <c r="AZ150" s="374">
        <f t="shared" si="78"/>
        <v>117153067.78999999</v>
      </c>
      <c r="BA150" s="374">
        <f t="shared" si="78"/>
        <v>98679862.620000005</v>
      </c>
      <c r="BB150" s="374">
        <f t="shared" si="78"/>
        <v>84991707.61999999</v>
      </c>
      <c r="BC150" s="374">
        <f t="shared" si="78"/>
        <v>694533076.39999998</v>
      </c>
      <c r="BD150" s="374">
        <f t="shared" si="78"/>
        <v>88482547.350000009</v>
      </c>
      <c r="BE150" s="374">
        <f t="shared" si="78"/>
        <v>1237020000</v>
      </c>
      <c r="BF150" s="374">
        <f t="shared" si="78"/>
        <v>297456957.29000002</v>
      </c>
      <c r="BG150" s="374">
        <f t="shared" si="78"/>
        <v>93010793.590000004</v>
      </c>
      <c r="BH150" s="374">
        <f t="shared" si="78"/>
        <v>108551043.82999998</v>
      </c>
      <c r="BI150" s="374">
        <f t="shared" si="78"/>
        <v>660692645.76999998</v>
      </c>
      <c r="BJ150" s="374">
        <f t="shared" si="78"/>
        <v>71549468.189999983</v>
      </c>
      <c r="BK150" s="374">
        <f t="shared" si="78"/>
        <v>59467634.059999995</v>
      </c>
      <c r="BL150" s="374">
        <f t="shared" si="78"/>
        <v>95588622.359999985</v>
      </c>
      <c r="BM150" s="374">
        <f t="shared" si="78"/>
        <v>74918785.359999985</v>
      </c>
      <c r="BN150" s="374">
        <f t="shared" si="78"/>
        <v>796000000</v>
      </c>
      <c r="BO150" s="374">
        <f t="shared" si="78"/>
        <v>183251097.22999999</v>
      </c>
      <c r="BP150" s="374">
        <f t="shared" si="78"/>
        <v>130079098.8</v>
      </c>
      <c r="BQ150" s="374">
        <f t="shared" si="78"/>
        <v>208187654.22</v>
      </c>
      <c r="BR150" s="374">
        <f t="shared" ref="BR150:CN150" si="79">SUM(BR21:BR31)+BR33+BR34</f>
        <v>153857968.83999997</v>
      </c>
      <c r="BS150" s="374">
        <f t="shared" si="79"/>
        <v>102017077.03000002</v>
      </c>
      <c r="BT150" s="374">
        <f t="shared" si="79"/>
        <v>3724077049</v>
      </c>
      <c r="BU150" s="374">
        <f t="shared" si="79"/>
        <v>169500207.40000001</v>
      </c>
      <c r="BV150" s="374">
        <f t="shared" si="79"/>
        <v>131127369</v>
      </c>
      <c r="BW150" s="374">
        <f t="shared" si="79"/>
        <v>598438410.52999985</v>
      </c>
      <c r="BX150" s="374">
        <f t="shared" si="79"/>
        <v>47005035.780000001</v>
      </c>
      <c r="BY150" s="374">
        <f t="shared" si="79"/>
        <v>137603985.66</v>
      </c>
      <c r="BZ150" s="374">
        <f t="shared" si="79"/>
        <v>336025104.19</v>
      </c>
      <c r="CA150" s="374">
        <f t="shared" si="79"/>
        <v>90902880.019999996</v>
      </c>
      <c r="CB150" s="374">
        <f t="shared" si="79"/>
        <v>95251644.850000024</v>
      </c>
      <c r="CC150" s="374">
        <f t="shared" si="79"/>
        <v>126901374</v>
      </c>
      <c r="CD150" s="374">
        <f t="shared" si="79"/>
        <v>157794674.28</v>
      </c>
      <c r="CE150" s="374">
        <f t="shared" si="79"/>
        <v>322317619.72000003</v>
      </c>
      <c r="CF150" s="374">
        <f t="shared" si="79"/>
        <v>169662494.93000001</v>
      </c>
      <c r="CG150" s="374">
        <f t="shared" si="79"/>
        <v>285936657.16000003</v>
      </c>
      <c r="CH150" s="374">
        <f t="shared" si="79"/>
        <v>85200773.170000002</v>
      </c>
      <c r="CI150" s="374">
        <f t="shared" si="79"/>
        <v>82602399.930000037</v>
      </c>
      <c r="CJ150" s="374">
        <f t="shared" si="79"/>
        <v>70513981.719999999</v>
      </c>
      <c r="CK150" s="374">
        <f t="shared" si="79"/>
        <v>73498224.88000001</v>
      </c>
      <c r="CL150" s="374">
        <f t="shared" si="79"/>
        <v>387863043.76999998</v>
      </c>
      <c r="CM150" s="374">
        <f t="shared" si="79"/>
        <v>61391375.109999992</v>
      </c>
      <c r="CN150" s="374">
        <f t="shared" si="79"/>
        <v>58412445.349999994</v>
      </c>
      <c r="CQ150" s="129"/>
    </row>
    <row r="151" spans="1:101" s="111" customFormat="1">
      <c r="B151" s="289"/>
      <c r="C151" s="618"/>
      <c r="D151" s="306" t="s">
        <v>732</v>
      </c>
      <c r="E151" s="374">
        <f>(E149/(E150/12))</f>
        <v>2.7471893513331351</v>
      </c>
      <c r="F151" s="289">
        <f t="shared" ref="F151:AJ151" si="80">F43/(F36/12)</f>
        <v>6.048944019643633</v>
      </c>
      <c r="G151" s="289">
        <f t="shared" si="80"/>
        <v>6.2273430602231503</v>
      </c>
      <c r="H151" s="289">
        <f t="shared" si="80"/>
        <v>4.6080964730463068</v>
      </c>
      <c r="I151" s="289">
        <f t="shared" si="80"/>
        <v>3.859464827764044</v>
      </c>
      <c r="J151" s="289">
        <f t="shared" si="80"/>
        <v>1.9044700362879303</v>
      </c>
      <c r="K151" s="289">
        <f t="shared" si="80"/>
        <v>4.5220625627800954</v>
      </c>
      <c r="L151" s="289">
        <f t="shared" si="80"/>
        <v>3.4644279714511712</v>
      </c>
      <c r="M151" s="289">
        <f t="shared" si="80"/>
        <v>5.1863926557199278</v>
      </c>
      <c r="N151" s="289">
        <f t="shared" si="80"/>
        <v>5.1923192861268221</v>
      </c>
      <c r="O151" s="289">
        <f t="shared" si="80"/>
        <v>0.10614986641829008</v>
      </c>
      <c r="P151" s="289">
        <f t="shared" si="80"/>
        <v>1.4799966097003068</v>
      </c>
      <c r="Q151" s="289">
        <f t="shared" si="80"/>
        <v>3.1537554319141652</v>
      </c>
      <c r="R151" s="289">
        <f t="shared" si="80"/>
        <v>4.3410426193240488</v>
      </c>
      <c r="S151" s="289">
        <f t="shared" si="80"/>
        <v>1.6673190516665064</v>
      </c>
      <c r="T151" s="289">
        <f t="shared" si="80"/>
        <v>4.1267391346357272</v>
      </c>
      <c r="U151" s="289">
        <f t="shared" si="80"/>
        <v>4.0070547909114458</v>
      </c>
      <c r="V151" s="289">
        <f t="shared" si="80"/>
        <v>3.8389908472584535</v>
      </c>
      <c r="W151" s="289">
        <f t="shared" si="80"/>
        <v>4.3911815654656889</v>
      </c>
      <c r="X151" s="289">
        <f t="shared" si="80"/>
        <v>1.616588684466721</v>
      </c>
      <c r="Y151" s="289">
        <f t="shared" si="80"/>
        <v>1.8768117563579276</v>
      </c>
      <c r="Z151" s="289">
        <f t="shared" si="80"/>
        <v>6.827107671581067</v>
      </c>
      <c r="AA151" s="289">
        <f t="shared" si="80"/>
        <v>1.4357937220630785</v>
      </c>
      <c r="AB151" s="289">
        <f t="shared" si="80"/>
        <v>2.5895574979211236</v>
      </c>
      <c r="AC151" s="289">
        <f t="shared" si="80"/>
        <v>1.2966927555086558</v>
      </c>
      <c r="AD151" s="289">
        <f t="shared" si="80"/>
        <v>2.8108956985541393</v>
      </c>
      <c r="AE151" s="289">
        <f t="shared" si="80"/>
        <v>3.5617062739956089</v>
      </c>
      <c r="AF151" s="374">
        <f t="shared" si="80"/>
        <v>0.34492351427705359</v>
      </c>
      <c r="AG151" s="289">
        <f t="shared" si="80"/>
        <v>2.3873766631299733</v>
      </c>
      <c r="AH151" s="289">
        <f t="shared" si="80"/>
        <v>1.6521451183900364</v>
      </c>
      <c r="AI151" s="289">
        <f t="shared" si="80"/>
        <v>0.92298749468241303</v>
      </c>
      <c r="AJ151" s="289">
        <f t="shared" si="80"/>
        <v>0.83518099912319455</v>
      </c>
      <c r="AK151" s="289">
        <f t="shared" ref="AK151:BP151" si="81">AK43/(AK36/12)</f>
        <v>5.8880544874911047</v>
      </c>
      <c r="AL151" s="289">
        <f t="shared" si="81"/>
        <v>2.8913401578533686</v>
      </c>
      <c r="AM151" s="289">
        <f t="shared" si="81"/>
        <v>2.0986159974975775</v>
      </c>
      <c r="AN151" s="289">
        <f t="shared" si="81"/>
        <v>4.9731606281290768</v>
      </c>
      <c r="AO151" s="289">
        <f t="shared" si="81"/>
        <v>5.2464719168657545</v>
      </c>
      <c r="AP151" s="289">
        <f t="shared" si="81"/>
        <v>2.5898904344539009</v>
      </c>
      <c r="AQ151" s="289">
        <f t="shared" si="81"/>
        <v>2.1773381409087902</v>
      </c>
      <c r="AR151" s="289">
        <f t="shared" si="81"/>
        <v>2.7829567747837238</v>
      </c>
      <c r="AS151" s="289">
        <f t="shared" si="81"/>
        <v>3.411172867667585</v>
      </c>
      <c r="AT151" s="289">
        <f t="shared" si="81"/>
        <v>1.7003382170399413</v>
      </c>
      <c r="AU151" s="289">
        <f t="shared" si="81"/>
        <v>5.0650487363193779</v>
      </c>
      <c r="AV151" s="289">
        <f t="shared" si="81"/>
        <v>0.89303343613091624</v>
      </c>
      <c r="AW151" s="289">
        <f t="shared" si="81"/>
        <v>0.75749910557360434</v>
      </c>
      <c r="AX151" s="289">
        <f t="shared" si="81"/>
        <v>4.2841864471523374</v>
      </c>
      <c r="AY151" s="289">
        <f>AY43/(AY36/12)</f>
        <v>2.5954739441695369</v>
      </c>
      <c r="AZ151" s="289">
        <f t="shared" si="81"/>
        <v>3.6286084211394849</v>
      </c>
      <c r="BA151" s="289">
        <f t="shared" si="81"/>
        <v>2.2056960129436356</v>
      </c>
      <c r="BB151" s="289">
        <f t="shared" si="81"/>
        <v>6.8827842791908926</v>
      </c>
      <c r="BC151" s="289">
        <f t="shared" si="81"/>
        <v>4.1679741456622228</v>
      </c>
      <c r="BD151" s="289">
        <f t="shared" si="81"/>
        <v>7.2041017499096727</v>
      </c>
      <c r="BE151" s="289">
        <f t="shared" si="81"/>
        <v>6.4710141504145637</v>
      </c>
      <c r="BF151" s="289">
        <f t="shared" si="81"/>
        <v>2.4463816606995294</v>
      </c>
      <c r="BG151" s="289">
        <f t="shared" si="81"/>
        <v>0.58338072761812731</v>
      </c>
      <c r="BH151" s="289">
        <f t="shared" si="81"/>
        <v>2.0318570281222454</v>
      </c>
      <c r="BI151" s="289">
        <f t="shared" si="81"/>
        <v>0.44621812123841281</v>
      </c>
      <c r="BJ151" s="289">
        <f t="shared" si="81"/>
        <v>4.7916475785327153</v>
      </c>
      <c r="BK151" s="289">
        <f t="shared" si="81"/>
        <v>0.23751813413462819</v>
      </c>
      <c r="BL151" s="289">
        <f t="shared" si="81"/>
        <v>3.4244113161588592</v>
      </c>
      <c r="BM151" s="289">
        <f t="shared" si="81"/>
        <v>3.0343814861252012</v>
      </c>
      <c r="BN151" s="289">
        <f t="shared" si="81"/>
        <v>6.1387573787499994</v>
      </c>
      <c r="BO151" s="289">
        <f t="shared" si="81"/>
        <v>3.2847296528740024</v>
      </c>
      <c r="BP151" s="289">
        <f t="shared" si="81"/>
        <v>3.8118841959669165</v>
      </c>
      <c r="BQ151" s="289">
        <f t="shared" ref="BQ151:CN151" si="82">BQ43/(BQ36/12)</f>
        <v>2.3218735003272446</v>
      </c>
      <c r="BR151" s="289">
        <f t="shared" si="82"/>
        <v>3.2554362321238215</v>
      </c>
      <c r="BS151" s="289">
        <f t="shared" si="82"/>
        <v>3.1297532226058826</v>
      </c>
      <c r="BT151" s="289">
        <f t="shared" si="82"/>
        <v>5.5666794772159101</v>
      </c>
      <c r="BU151" s="289">
        <f t="shared" si="82"/>
        <v>0.7205051775574971</v>
      </c>
      <c r="BV151" s="289">
        <f>BV43/(BV36/12)</f>
        <v>0.48905305657023801</v>
      </c>
      <c r="BW151" s="289">
        <f t="shared" si="82"/>
        <v>3.0241005657577302</v>
      </c>
      <c r="BX151" s="289">
        <f t="shared" si="82"/>
        <v>5.4268429601313386</v>
      </c>
      <c r="BY151" s="289">
        <f t="shared" si="82"/>
        <v>0.5305341851837414</v>
      </c>
      <c r="BZ151" s="289">
        <f t="shared" si="82"/>
        <v>0.85894200857872927</v>
      </c>
      <c r="CA151" s="289">
        <f t="shared" si="82"/>
        <v>0.98997327720425166</v>
      </c>
      <c r="CB151" s="289">
        <f>CB43/(CB36/12)</f>
        <v>0.61079952372746349</v>
      </c>
      <c r="CC151" s="289">
        <f t="shared" si="82"/>
        <v>3.3936939500612406</v>
      </c>
      <c r="CD151" s="389">
        <f t="shared" si="82"/>
        <v>3.0372112676041483</v>
      </c>
      <c r="CE151" s="389">
        <f t="shared" si="82"/>
        <v>0.71032315300910021</v>
      </c>
      <c r="CF151" s="389">
        <f t="shared" si="82"/>
        <v>4.5489546901466706</v>
      </c>
      <c r="CG151" s="389">
        <f t="shared" si="82"/>
        <v>2.427682635516716</v>
      </c>
      <c r="CH151" s="389">
        <f t="shared" si="82"/>
        <v>1.3248754626475647</v>
      </c>
      <c r="CI151" s="389">
        <f t="shared" si="82"/>
        <v>1.4420346137272304</v>
      </c>
      <c r="CJ151" s="389">
        <f t="shared" si="82"/>
        <v>2.738260154186182</v>
      </c>
      <c r="CK151" s="389" t="e">
        <f t="shared" si="82"/>
        <v>#DIV/0!</v>
      </c>
      <c r="CL151" s="389">
        <f t="shared" si="82"/>
        <v>0.70931349739097027</v>
      </c>
      <c r="CM151" s="389">
        <f t="shared" si="82"/>
        <v>1.418950772568037</v>
      </c>
      <c r="CN151" s="389">
        <f t="shared" si="82"/>
        <v>4.2004027736172329</v>
      </c>
      <c r="CQ151" s="129"/>
    </row>
    <row r="152" spans="1:101">
      <c r="B152" s="275"/>
      <c r="C152" s="605"/>
      <c r="D152" s="275"/>
      <c r="E152" s="367"/>
      <c r="F152" s="286"/>
      <c r="G152" s="286"/>
      <c r="H152" s="286"/>
      <c r="I152" s="286"/>
      <c r="J152" s="286"/>
      <c r="K152" s="286"/>
      <c r="L152" s="286"/>
      <c r="M152" s="286"/>
      <c r="N152" s="286"/>
      <c r="O152" s="286"/>
      <c r="P152" s="286"/>
      <c r="Q152" s="286"/>
      <c r="R152" s="286"/>
      <c r="S152" s="286"/>
      <c r="T152" s="286"/>
      <c r="U152" s="286"/>
      <c r="V152" s="286"/>
      <c r="W152" s="286"/>
      <c r="X152" s="275"/>
      <c r="Y152" s="286"/>
      <c r="Z152" s="286"/>
      <c r="AA152" s="286"/>
      <c r="AB152" s="286"/>
      <c r="AC152" s="286"/>
      <c r="AD152" s="286"/>
      <c r="AE152" s="286"/>
      <c r="AF152" s="367"/>
      <c r="AG152" s="286"/>
      <c r="AH152" s="286"/>
      <c r="AI152" s="286"/>
      <c r="AJ152" s="286"/>
      <c r="AK152" s="286"/>
      <c r="AL152" s="286"/>
      <c r="AM152" s="286"/>
      <c r="AN152" s="286"/>
      <c r="AO152" s="286"/>
      <c r="AP152" s="286"/>
      <c r="AQ152" s="286"/>
      <c r="AR152" s="286"/>
      <c r="AS152" s="286"/>
      <c r="AT152" s="286"/>
      <c r="AU152" s="286"/>
      <c r="AV152" s="286"/>
      <c r="AW152" s="286"/>
      <c r="AX152" s="286"/>
      <c r="AY152" s="286"/>
      <c r="AZ152" s="286"/>
      <c r="BA152" s="286"/>
      <c r="BB152" s="286"/>
      <c r="BC152" s="286"/>
      <c r="BD152" s="286"/>
      <c r="BE152" s="286"/>
      <c r="BF152" s="286"/>
      <c r="BG152" s="286"/>
      <c r="BH152" s="286"/>
      <c r="BI152" s="286"/>
      <c r="BJ152" s="286"/>
      <c r="BK152" s="286"/>
      <c r="BL152" s="286"/>
      <c r="BM152" s="286"/>
      <c r="BN152" s="286"/>
      <c r="BO152" s="286"/>
      <c r="BP152" s="286"/>
      <c r="BQ152" s="286"/>
      <c r="BR152" s="286"/>
      <c r="BS152" s="286"/>
      <c r="BT152" s="286"/>
      <c r="BU152" s="286"/>
      <c r="BV152" s="286"/>
      <c r="BW152" s="286"/>
      <c r="BX152" s="286"/>
      <c r="BY152" s="286"/>
      <c r="BZ152" s="286"/>
      <c r="CA152" s="286"/>
      <c r="CB152" s="286"/>
      <c r="CC152" s="286"/>
    </row>
    <row r="153" spans="1:101" s="395" customFormat="1">
      <c r="C153" s="625" t="s">
        <v>418</v>
      </c>
      <c r="D153" s="395" t="s">
        <v>618</v>
      </c>
      <c r="E153" s="490">
        <f>E47</f>
        <v>129999985.51000001</v>
      </c>
      <c r="F153" s="397">
        <f t="shared" ref="F153:AJ153" si="83">F47</f>
        <v>11561554.52</v>
      </c>
      <c r="G153" s="397">
        <f t="shared" si="83"/>
        <v>12430126.67</v>
      </c>
      <c r="H153" s="397">
        <f t="shared" si="83"/>
        <v>7771543</v>
      </c>
      <c r="I153" s="397">
        <f t="shared" si="83"/>
        <v>5602246.29</v>
      </c>
      <c r="J153" s="397">
        <f t="shared" si="83"/>
        <v>16458212.539999999</v>
      </c>
      <c r="K153" s="397">
        <f t="shared" si="83"/>
        <v>12615259.68</v>
      </c>
      <c r="L153" s="397">
        <f t="shared" si="83"/>
        <v>28240425</v>
      </c>
      <c r="M153" s="397">
        <f t="shared" si="83"/>
        <v>10356360</v>
      </c>
      <c r="N153" s="397">
        <f t="shared" si="83"/>
        <v>11122038.9</v>
      </c>
      <c r="O153" s="397">
        <f t="shared" si="83"/>
        <v>30940512.460000001</v>
      </c>
      <c r="P153" s="397">
        <f t="shared" si="83"/>
        <v>4500000</v>
      </c>
      <c r="Q153" s="397">
        <f t="shared" si="83"/>
        <v>88497586.859999999</v>
      </c>
      <c r="R153" s="397">
        <f t="shared" si="83"/>
        <v>15354360.41</v>
      </c>
      <c r="S153" s="397">
        <f t="shared" si="83"/>
        <v>13687901.26</v>
      </c>
      <c r="T153" s="397">
        <f t="shared" si="83"/>
        <v>35535157.240000002</v>
      </c>
      <c r="U153" s="397">
        <f t="shared" si="83"/>
        <v>9122009.7699999996</v>
      </c>
      <c r="V153" s="397">
        <f t="shared" si="83"/>
        <v>12999464.130000001</v>
      </c>
      <c r="W153" s="397">
        <f t="shared" si="83"/>
        <v>10021532.49</v>
      </c>
      <c r="X153" s="397">
        <f t="shared" si="83"/>
        <v>150000</v>
      </c>
      <c r="Y153" s="397">
        <f t="shared" si="83"/>
        <v>190000000</v>
      </c>
      <c r="Z153" s="397">
        <f t="shared" si="83"/>
        <v>6005665.0300000003</v>
      </c>
      <c r="AA153" s="397">
        <f t="shared" si="83"/>
        <v>22016034.780000001</v>
      </c>
      <c r="AB153" s="397">
        <f t="shared" si="83"/>
        <v>8998965.1600000001</v>
      </c>
      <c r="AC153" s="397">
        <f t="shared" si="83"/>
        <v>4400001.51</v>
      </c>
      <c r="AD153" s="397">
        <f t="shared" si="83"/>
        <v>6016600</v>
      </c>
      <c r="AE153" s="397">
        <f t="shared" si="83"/>
        <v>10000000</v>
      </c>
      <c r="AF153" s="396">
        <f t="shared" si="83"/>
        <v>38000000</v>
      </c>
      <c r="AG153" s="397">
        <f t="shared" si="83"/>
        <v>6500000</v>
      </c>
      <c r="AH153" s="397">
        <f t="shared" si="83"/>
        <v>7414537.2999999998</v>
      </c>
      <c r="AI153" s="397">
        <f t="shared" si="83"/>
        <v>8670000</v>
      </c>
      <c r="AJ153" s="397">
        <f t="shared" si="83"/>
        <v>21963010.079999998</v>
      </c>
      <c r="AK153" s="397">
        <f t="shared" ref="AK153:BP153" si="84">AK47</f>
        <v>9760000</v>
      </c>
      <c r="AL153" s="397">
        <f t="shared" si="84"/>
        <v>4500000</v>
      </c>
      <c r="AM153" s="397">
        <f t="shared" si="84"/>
        <v>500685246.47000003</v>
      </c>
      <c r="AN153" s="397">
        <f t="shared" si="84"/>
        <v>7800000</v>
      </c>
      <c r="AO153" s="397">
        <f t="shared" si="84"/>
        <v>8791024.2200000007</v>
      </c>
      <c r="AP153" s="397">
        <f t="shared" si="84"/>
        <v>24360919.539999999</v>
      </c>
      <c r="AQ153" s="397">
        <f t="shared" si="84"/>
        <v>19641859.149999999</v>
      </c>
      <c r="AR153" s="397">
        <f t="shared" si="84"/>
        <v>9483810.2200000007</v>
      </c>
      <c r="AS153" s="397">
        <f t="shared" si="84"/>
        <v>2856781.35</v>
      </c>
      <c r="AT153" s="397">
        <f t="shared" si="84"/>
        <v>68413650.870000005</v>
      </c>
      <c r="AU153" s="397">
        <f t="shared" si="84"/>
        <v>6230082</v>
      </c>
      <c r="AV153" s="397">
        <f t="shared" si="84"/>
        <v>18870000</v>
      </c>
      <c r="AW153" s="397">
        <f t="shared" si="84"/>
        <v>16250000</v>
      </c>
      <c r="AX153" s="397">
        <f t="shared" si="84"/>
        <v>6633370.4699999997</v>
      </c>
      <c r="AY153" s="397">
        <f t="shared" si="84"/>
        <v>3800000</v>
      </c>
      <c r="AZ153" s="397">
        <f t="shared" si="84"/>
        <v>8054386.1900000004</v>
      </c>
      <c r="BA153" s="397">
        <f t="shared" si="84"/>
        <v>8171641.8600000003</v>
      </c>
      <c r="BB153" s="397">
        <f t="shared" si="84"/>
        <v>6700000</v>
      </c>
      <c r="BC153" s="397">
        <f t="shared" si="84"/>
        <v>102549931.11</v>
      </c>
      <c r="BD153" s="397">
        <f t="shared" si="84"/>
        <v>7650000</v>
      </c>
      <c r="BE153" s="397">
        <f t="shared" si="84"/>
        <v>233000000</v>
      </c>
      <c r="BF153" s="397">
        <f t="shared" si="84"/>
        <v>30748455.59</v>
      </c>
      <c r="BG153" s="397">
        <f t="shared" si="84"/>
        <v>7028457.0499999998</v>
      </c>
      <c r="BH153" s="397">
        <f t="shared" si="84"/>
        <v>10000000</v>
      </c>
      <c r="BI153" s="397">
        <f t="shared" si="84"/>
        <v>77120109.75</v>
      </c>
      <c r="BJ153" s="397">
        <f t="shared" si="84"/>
        <v>5600000</v>
      </c>
      <c r="BK153" s="397">
        <f t="shared" si="84"/>
        <v>4842070.91</v>
      </c>
      <c r="BL153" s="397">
        <f t="shared" si="84"/>
        <v>11441068.199999999</v>
      </c>
      <c r="BM153" s="397">
        <f t="shared" si="84"/>
        <v>8892566.9800000004</v>
      </c>
      <c r="BN153" s="397">
        <f t="shared" si="84"/>
        <v>100000000</v>
      </c>
      <c r="BO153" s="397">
        <f t="shared" si="84"/>
        <v>21124313.289999999</v>
      </c>
      <c r="BP153" s="397">
        <f t="shared" si="84"/>
        <v>13966958.09</v>
      </c>
      <c r="BQ153" s="397">
        <f t="shared" ref="BQ153:CN153" si="85">BQ47</f>
        <v>24856030.350000001</v>
      </c>
      <c r="BR153" s="397">
        <f t="shared" si="85"/>
        <v>15642640.35</v>
      </c>
      <c r="BS153" s="397">
        <f t="shared" si="85"/>
        <v>11272505.380000001</v>
      </c>
      <c r="BT153" s="397">
        <f t="shared" si="85"/>
        <v>750000000</v>
      </c>
      <c r="BU153" s="397">
        <f t="shared" si="85"/>
        <v>15514275.6</v>
      </c>
      <c r="BV153" s="397">
        <f t="shared" si="85"/>
        <v>12363064.07</v>
      </c>
      <c r="BW153" s="397">
        <f t="shared" si="85"/>
        <v>94000000</v>
      </c>
      <c r="BX153" s="397">
        <f t="shared" si="85"/>
        <v>1117406.98</v>
      </c>
      <c r="BY153" s="397">
        <f t="shared" si="85"/>
        <v>15900000</v>
      </c>
      <c r="BZ153" s="397">
        <f t="shared" si="85"/>
        <v>46188951.009999998</v>
      </c>
      <c r="CA153" s="397">
        <f t="shared" si="85"/>
        <v>181400</v>
      </c>
      <c r="CB153" s="397">
        <f t="shared" si="85"/>
        <v>6976077.2599999998</v>
      </c>
      <c r="CC153" s="397">
        <f t="shared" si="85"/>
        <v>10152203.140000001</v>
      </c>
      <c r="CD153" s="397">
        <f t="shared" si="85"/>
        <v>16958608.399999999</v>
      </c>
      <c r="CE153" s="397">
        <f t="shared" si="85"/>
        <v>36848303.640000001</v>
      </c>
      <c r="CF153" s="397">
        <f t="shared" si="85"/>
        <v>14950500</v>
      </c>
      <c r="CG153" s="397">
        <f t="shared" si="85"/>
        <v>3825699700</v>
      </c>
      <c r="CH153" s="397">
        <f t="shared" si="85"/>
        <v>7969795.3300000001</v>
      </c>
      <c r="CI153" s="397">
        <f t="shared" si="85"/>
        <v>5285535.38</v>
      </c>
      <c r="CJ153" s="397">
        <f t="shared" si="85"/>
        <v>5402481.5999999996</v>
      </c>
      <c r="CK153" s="397">
        <f t="shared" si="85"/>
        <v>4861207.26</v>
      </c>
      <c r="CL153" s="397">
        <f t="shared" si="85"/>
        <v>46075619.719999999</v>
      </c>
      <c r="CM153" s="397">
        <f t="shared" si="85"/>
        <v>6974039.4400000004</v>
      </c>
      <c r="CN153" s="397">
        <f t="shared" si="85"/>
        <v>4310232.62</v>
      </c>
      <c r="CQ153" s="398"/>
    </row>
    <row r="154" spans="1:101" s="395" customFormat="1">
      <c r="A154" s="395" t="s">
        <v>549</v>
      </c>
      <c r="B154" s="643" t="s">
        <v>667</v>
      </c>
      <c r="C154" s="626" t="s">
        <v>505</v>
      </c>
      <c r="D154" s="399" t="s">
        <v>550</v>
      </c>
      <c r="E154" s="491">
        <v>0</v>
      </c>
      <c r="F154" s="479">
        <v>0</v>
      </c>
      <c r="G154" s="479">
        <v>0</v>
      </c>
      <c r="H154" s="479">
        <v>0</v>
      </c>
      <c r="I154" s="480">
        <v>0</v>
      </c>
      <c r="J154" s="480">
        <v>0</v>
      </c>
      <c r="K154" s="480">
        <v>0</v>
      </c>
      <c r="L154" s="480">
        <v>0</v>
      </c>
      <c r="M154" s="480">
        <v>0</v>
      </c>
      <c r="N154" s="480">
        <v>0</v>
      </c>
      <c r="O154" s="480">
        <v>0</v>
      </c>
      <c r="P154" s="480">
        <v>0</v>
      </c>
      <c r="Q154" s="480">
        <v>0</v>
      </c>
      <c r="R154" s="480">
        <v>0</v>
      </c>
      <c r="S154" s="480">
        <v>0</v>
      </c>
      <c r="T154" s="480">
        <v>0</v>
      </c>
      <c r="U154" s="480">
        <v>0</v>
      </c>
      <c r="V154" s="480">
        <v>0</v>
      </c>
      <c r="W154" s="480">
        <v>0</v>
      </c>
      <c r="X154" s="481">
        <v>0</v>
      </c>
      <c r="Y154" s="482">
        <v>0</v>
      </c>
      <c r="Z154" s="482">
        <v>0</v>
      </c>
      <c r="AA154" s="482">
        <v>0</v>
      </c>
      <c r="AB154" s="482">
        <v>0</v>
      </c>
      <c r="AC154" s="482">
        <v>0</v>
      </c>
      <c r="AD154" s="482">
        <v>0</v>
      </c>
      <c r="AE154" s="482">
        <v>0</v>
      </c>
      <c r="AF154" s="525">
        <v>0</v>
      </c>
      <c r="AG154" s="482">
        <v>0</v>
      </c>
      <c r="AH154" s="482">
        <v>0</v>
      </c>
      <c r="AI154" s="482">
        <v>0</v>
      </c>
      <c r="AJ154" s="482">
        <v>0</v>
      </c>
      <c r="AK154" s="482">
        <v>0</v>
      </c>
      <c r="AL154" s="482">
        <v>0</v>
      </c>
      <c r="AM154" s="482">
        <v>0</v>
      </c>
      <c r="AN154" s="482">
        <v>0</v>
      </c>
      <c r="AO154" s="482">
        <v>0</v>
      </c>
      <c r="AP154" s="482">
        <v>0</v>
      </c>
      <c r="AQ154" s="482">
        <v>0</v>
      </c>
      <c r="AR154" s="482">
        <v>0</v>
      </c>
      <c r="AS154" s="482">
        <v>0</v>
      </c>
      <c r="AT154" s="482">
        <v>0</v>
      </c>
      <c r="AU154" s="482">
        <v>0</v>
      </c>
      <c r="AV154" s="482">
        <v>0</v>
      </c>
      <c r="AW154" s="482">
        <v>0</v>
      </c>
      <c r="AX154" s="482">
        <v>0</v>
      </c>
      <c r="AY154" s="482">
        <v>0</v>
      </c>
      <c r="AZ154" s="482">
        <v>0</v>
      </c>
      <c r="BA154" s="482">
        <v>0</v>
      </c>
      <c r="BB154" s="482">
        <v>0</v>
      </c>
      <c r="BC154" s="482">
        <v>0</v>
      </c>
      <c r="BD154" s="482">
        <v>0</v>
      </c>
      <c r="BE154" s="482">
        <v>0</v>
      </c>
      <c r="BF154" s="482">
        <v>0</v>
      </c>
      <c r="BG154" s="482">
        <v>0</v>
      </c>
      <c r="BH154" s="482">
        <v>0</v>
      </c>
      <c r="BI154" s="482">
        <v>0</v>
      </c>
      <c r="BJ154" s="482">
        <v>0</v>
      </c>
      <c r="BK154" s="482">
        <v>0</v>
      </c>
      <c r="BL154" s="482">
        <v>0</v>
      </c>
      <c r="BM154" s="482">
        <v>0</v>
      </c>
      <c r="BN154" s="482">
        <v>0</v>
      </c>
      <c r="BO154" s="482">
        <v>0</v>
      </c>
      <c r="BP154" s="482">
        <v>0</v>
      </c>
      <c r="BQ154" s="482">
        <v>0</v>
      </c>
      <c r="BR154" s="482">
        <v>0</v>
      </c>
      <c r="BS154" s="482">
        <v>0</v>
      </c>
      <c r="BT154" s="482">
        <v>0</v>
      </c>
      <c r="BU154" s="482">
        <v>0</v>
      </c>
      <c r="BV154" s="482">
        <v>0</v>
      </c>
      <c r="BW154" s="482">
        <v>0</v>
      </c>
      <c r="BX154" s="482">
        <v>0</v>
      </c>
      <c r="BY154" s="482">
        <v>0</v>
      </c>
      <c r="BZ154" s="482">
        <v>0</v>
      </c>
      <c r="CA154" s="482">
        <v>0</v>
      </c>
      <c r="CB154" s="482">
        <v>0</v>
      </c>
      <c r="CC154" s="482">
        <v>0</v>
      </c>
      <c r="CD154" s="482">
        <v>0</v>
      </c>
      <c r="CE154" s="482">
        <v>0</v>
      </c>
      <c r="CF154" s="482">
        <v>0</v>
      </c>
      <c r="CG154" s="482">
        <v>0</v>
      </c>
      <c r="CH154" s="482">
        <v>0</v>
      </c>
      <c r="CI154" s="482">
        <v>0</v>
      </c>
      <c r="CJ154" s="482">
        <v>0</v>
      </c>
      <c r="CK154" s="482">
        <v>0</v>
      </c>
      <c r="CL154" s="482">
        <v>0</v>
      </c>
      <c r="CM154" s="482">
        <v>0</v>
      </c>
      <c r="CN154" s="482">
        <v>0</v>
      </c>
      <c r="CO154" s="394"/>
      <c r="CP154" s="394"/>
      <c r="CQ154" s="394"/>
      <c r="CR154" s="394"/>
      <c r="CS154" s="397"/>
      <c r="CT154" s="397"/>
      <c r="CW154" s="398"/>
    </row>
    <row r="155" spans="1:101" s="395" customFormat="1">
      <c r="A155" s="395" t="s">
        <v>549</v>
      </c>
      <c r="B155" s="644"/>
      <c r="C155" s="625" t="s">
        <v>506</v>
      </c>
      <c r="D155" s="400" t="s">
        <v>551</v>
      </c>
      <c r="E155" s="492">
        <v>0</v>
      </c>
      <c r="F155" s="483">
        <v>0</v>
      </c>
      <c r="G155" s="483">
        <v>0</v>
      </c>
      <c r="H155" s="483">
        <v>0</v>
      </c>
      <c r="I155" s="483">
        <v>0</v>
      </c>
      <c r="J155" s="483">
        <v>0</v>
      </c>
      <c r="K155" s="483">
        <v>0</v>
      </c>
      <c r="L155" s="483">
        <v>0</v>
      </c>
      <c r="M155" s="483">
        <v>0</v>
      </c>
      <c r="N155" s="483">
        <v>0</v>
      </c>
      <c r="O155" s="483">
        <v>0</v>
      </c>
      <c r="P155" s="483">
        <v>0</v>
      </c>
      <c r="Q155" s="483">
        <v>0</v>
      </c>
      <c r="R155" s="483">
        <v>0</v>
      </c>
      <c r="S155" s="483">
        <v>0</v>
      </c>
      <c r="T155" s="483">
        <v>0</v>
      </c>
      <c r="U155" s="483">
        <v>0</v>
      </c>
      <c r="V155" s="483">
        <v>0</v>
      </c>
      <c r="W155" s="483">
        <v>0</v>
      </c>
      <c r="X155" s="484">
        <v>0</v>
      </c>
      <c r="Y155" s="485">
        <v>0</v>
      </c>
      <c r="Z155" s="485">
        <v>0</v>
      </c>
      <c r="AA155" s="485">
        <v>0</v>
      </c>
      <c r="AB155" s="485">
        <v>0</v>
      </c>
      <c r="AC155" s="485">
        <v>0</v>
      </c>
      <c r="AD155" s="485">
        <v>0</v>
      </c>
      <c r="AE155" s="485">
        <v>0</v>
      </c>
      <c r="AF155" s="526">
        <v>0</v>
      </c>
      <c r="AG155" s="485">
        <v>0</v>
      </c>
      <c r="AH155" s="485">
        <v>0</v>
      </c>
      <c r="AI155" s="485">
        <v>0</v>
      </c>
      <c r="AJ155" s="485">
        <v>0</v>
      </c>
      <c r="AK155" s="485">
        <v>0</v>
      </c>
      <c r="AL155" s="485">
        <v>0</v>
      </c>
      <c r="AM155" s="485">
        <v>0</v>
      </c>
      <c r="AN155" s="485">
        <v>0</v>
      </c>
      <c r="AO155" s="485">
        <v>0</v>
      </c>
      <c r="AP155" s="485">
        <v>0</v>
      </c>
      <c r="AQ155" s="485">
        <v>0</v>
      </c>
      <c r="AR155" s="485">
        <v>0</v>
      </c>
      <c r="AS155" s="485">
        <v>0</v>
      </c>
      <c r="AT155" s="485">
        <v>0</v>
      </c>
      <c r="AU155" s="485">
        <v>0</v>
      </c>
      <c r="AV155" s="485">
        <v>0</v>
      </c>
      <c r="AW155" s="485">
        <v>0</v>
      </c>
      <c r="AX155" s="485">
        <v>0</v>
      </c>
      <c r="AY155" s="485">
        <v>0</v>
      </c>
      <c r="AZ155" s="485">
        <v>0</v>
      </c>
      <c r="BA155" s="485">
        <v>0</v>
      </c>
      <c r="BB155" s="485">
        <v>0</v>
      </c>
      <c r="BC155" s="485">
        <v>0</v>
      </c>
      <c r="BD155" s="485">
        <v>0</v>
      </c>
      <c r="BE155" s="485">
        <v>0</v>
      </c>
      <c r="BF155" s="485">
        <v>0</v>
      </c>
      <c r="BG155" s="485">
        <v>0</v>
      </c>
      <c r="BH155" s="485">
        <v>0</v>
      </c>
      <c r="BI155" s="485">
        <v>0</v>
      </c>
      <c r="BJ155" s="485">
        <v>0</v>
      </c>
      <c r="BK155" s="485">
        <v>0</v>
      </c>
      <c r="BL155" s="485">
        <v>0</v>
      </c>
      <c r="BM155" s="485">
        <v>0</v>
      </c>
      <c r="BN155" s="485">
        <v>0</v>
      </c>
      <c r="BO155" s="485">
        <v>0</v>
      </c>
      <c r="BP155" s="485">
        <v>0</v>
      </c>
      <c r="BQ155" s="485">
        <v>0</v>
      </c>
      <c r="BR155" s="485">
        <v>0</v>
      </c>
      <c r="BS155" s="485">
        <v>0</v>
      </c>
      <c r="BT155" s="485">
        <v>0</v>
      </c>
      <c r="BU155" s="485">
        <v>0</v>
      </c>
      <c r="BV155" s="485">
        <v>0</v>
      </c>
      <c r="BW155" s="485">
        <v>0</v>
      </c>
      <c r="BX155" s="485">
        <v>0</v>
      </c>
      <c r="BY155" s="485">
        <v>0</v>
      </c>
      <c r="BZ155" s="485">
        <v>0</v>
      </c>
      <c r="CA155" s="485">
        <v>0</v>
      </c>
      <c r="CB155" s="485">
        <v>0</v>
      </c>
      <c r="CC155" s="485">
        <v>0</v>
      </c>
      <c r="CD155" s="485">
        <v>0</v>
      </c>
      <c r="CE155" s="485">
        <v>0</v>
      </c>
      <c r="CF155" s="485">
        <v>0</v>
      </c>
      <c r="CG155" s="485">
        <v>0</v>
      </c>
      <c r="CH155" s="485">
        <v>0</v>
      </c>
      <c r="CI155" s="485">
        <v>0</v>
      </c>
      <c r="CJ155" s="485">
        <v>0</v>
      </c>
      <c r="CK155" s="485">
        <v>0</v>
      </c>
      <c r="CL155" s="485">
        <v>0</v>
      </c>
      <c r="CM155" s="485">
        <v>0</v>
      </c>
      <c r="CN155" s="485">
        <v>0</v>
      </c>
      <c r="CS155" s="397"/>
      <c r="CT155" s="397"/>
      <c r="CW155" s="398"/>
    </row>
    <row r="156" spans="1:101" s="395" customFormat="1">
      <c r="B156" s="645"/>
      <c r="C156" s="627" t="s">
        <v>507</v>
      </c>
      <c r="D156" s="401" t="s">
        <v>508</v>
      </c>
      <c r="E156" s="493">
        <v>33877360.060000002</v>
      </c>
      <c r="F156" s="486">
        <v>1899167.4</v>
      </c>
      <c r="G156" s="486">
        <v>2071603.58</v>
      </c>
      <c r="H156" s="486">
        <v>2239961.7799999998</v>
      </c>
      <c r="I156" s="486">
        <v>3162019.77</v>
      </c>
      <c r="J156" s="486">
        <v>5082946.2</v>
      </c>
      <c r="K156" s="486">
        <v>2559759.02</v>
      </c>
      <c r="L156" s="486">
        <v>1326582.06</v>
      </c>
      <c r="M156" s="486">
        <v>1752891.87</v>
      </c>
      <c r="N156" s="486">
        <v>2230530.42</v>
      </c>
      <c r="O156" s="486">
        <v>23241639.559999999</v>
      </c>
      <c r="P156" s="486">
        <v>2965534.86</v>
      </c>
      <c r="Q156" s="486">
        <v>11410231.050000001</v>
      </c>
      <c r="R156" s="486">
        <v>2245062.27</v>
      </c>
      <c r="S156" s="486">
        <v>4575777.83</v>
      </c>
      <c r="T156" s="486">
        <v>9020831.0399999991</v>
      </c>
      <c r="U156" s="486">
        <v>2472860.69</v>
      </c>
      <c r="V156" s="486">
        <v>3349154.63</v>
      </c>
      <c r="W156" s="486">
        <v>5400</v>
      </c>
      <c r="X156" s="487">
        <v>1199529.9099999999</v>
      </c>
      <c r="Y156" s="485">
        <v>77851041.340000004</v>
      </c>
      <c r="Z156" s="485">
        <v>746175.36</v>
      </c>
      <c r="AA156" s="485">
        <v>10814239.07</v>
      </c>
      <c r="AB156" s="485">
        <v>4744481.82</v>
      </c>
      <c r="AC156" s="485">
        <v>1901358</v>
      </c>
      <c r="AD156" s="485">
        <v>1482100.76</v>
      </c>
      <c r="AE156" s="485">
        <v>2541916.7999999998</v>
      </c>
      <c r="AF156" s="526">
        <v>25166841.57</v>
      </c>
      <c r="AG156" s="485">
        <v>6412590.3399999999</v>
      </c>
      <c r="AH156" s="485">
        <v>4530204.01</v>
      </c>
      <c r="AI156" s="485">
        <v>4159992.21</v>
      </c>
      <c r="AJ156" s="485">
        <v>21968865.609999999</v>
      </c>
      <c r="AK156" s="485">
        <v>4385537.5999999996</v>
      </c>
      <c r="AL156" s="485">
        <v>2875602.59</v>
      </c>
      <c r="AM156" s="485">
        <v>155926800.16999999</v>
      </c>
      <c r="AN156" s="485">
        <v>1420702.7</v>
      </c>
      <c r="AO156" s="485">
        <v>2329066.89</v>
      </c>
      <c r="AP156" s="485">
        <v>11810926.09</v>
      </c>
      <c r="AQ156" s="485">
        <v>4958740.04</v>
      </c>
      <c r="AR156" s="485">
        <v>1768877.39</v>
      </c>
      <c r="AS156" s="485">
        <v>533050.13</v>
      </c>
      <c r="AT156" s="485">
        <v>9963298.8200000003</v>
      </c>
      <c r="AU156" s="485">
        <v>2272132.94</v>
      </c>
      <c r="AV156" s="485">
        <v>14023645.68</v>
      </c>
      <c r="AW156" s="485">
        <v>9390829.0399999991</v>
      </c>
      <c r="AX156" s="485">
        <v>1093562.3899999999</v>
      </c>
      <c r="AY156" s="485">
        <v>1512165.24</v>
      </c>
      <c r="AZ156" s="485">
        <v>3058542.72</v>
      </c>
      <c r="BA156" s="485">
        <v>4879894.0599999996</v>
      </c>
      <c r="BB156" s="485">
        <v>53569</v>
      </c>
      <c r="BC156" s="485">
        <v>8050328.8899999997</v>
      </c>
      <c r="BD156" s="485">
        <v>259684.6</v>
      </c>
      <c r="BE156" s="485">
        <v>17368891.260000002</v>
      </c>
      <c r="BF156" s="485">
        <v>15555740.41</v>
      </c>
      <c r="BG156" s="485">
        <v>6032099.4299999997</v>
      </c>
      <c r="BH156" s="485">
        <v>4468565.7</v>
      </c>
      <c r="BI156" s="485">
        <v>50316502.340000004</v>
      </c>
      <c r="BJ156" s="485">
        <v>1213999.3500000001</v>
      </c>
      <c r="BK156" s="485">
        <v>3044418.25</v>
      </c>
      <c r="BL156" s="485">
        <v>5603080.2300000004</v>
      </c>
      <c r="BM156" s="485">
        <v>2244991.37</v>
      </c>
      <c r="BN156" s="485">
        <v>23780013.280000001</v>
      </c>
      <c r="BO156" s="485">
        <v>10606419.710000001</v>
      </c>
      <c r="BP156" s="485">
        <v>3569492.39</v>
      </c>
      <c r="BQ156" s="485">
        <v>21007452.34</v>
      </c>
      <c r="BR156" s="485">
        <v>5561907.3899999997</v>
      </c>
      <c r="BS156" s="485">
        <v>4704376.12</v>
      </c>
      <c r="BT156" s="485">
        <v>93010686.329999998</v>
      </c>
      <c r="BU156" s="485">
        <v>9651766.0399999991</v>
      </c>
      <c r="BV156" s="485">
        <v>10044388.029999999</v>
      </c>
      <c r="BW156" s="485">
        <v>58456332.619999997</v>
      </c>
      <c r="BX156" s="485">
        <v>587481.5</v>
      </c>
      <c r="BY156" s="485">
        <v>10313850.07</v>
      </c>
      <c r="BZ156" s="485">
        <v>27376284.870000001</v>
      </c>
      <c r="CA156" s="485">
        <v>3455472.23</v>
      </c>
      <c r="CB156" s="485">
        <v>6927738.5999999996</v>
      </c>
      <c r="CC156" s="485">
        <v>3099752.75</v>
      </c>
      <c r="CD156" s="485">
        <v>11834352.82</v>
      </c>
      <c r="CE156" s="485">
        <v>23316444.09</v>
      </c>
      <c r="CF156" s="485">
        <v>6866137.9900000002</v>
      </c>
      <c r="CG156" s="485">
        <v>18419093.68</v>
      </c>
      <c r="CH156" s="485">
        <v>3889873.15</v>
      </c>
      <c r="CI156" s="485">
        <v>6144431.79</v>
      </c>
      <c r="CJ156" s="485">
        <v>4199729.92</v>
      </c>
      <c r="CK156" s="485">
        <v>3484412.56</v>
      </c>
      <c r="CL156" s="485">
        <v>26372193.989999998</v>
      </c>
      <c r="CM156" s="485">
        <v>3352824.82</v>
      </c>
      <c r="CN156" s="485">
        <v>2212015.4</v>
      </c>
      <c r="CS156" s="397"/>
      <c r="CT156" s="397"/>
      <c r="CW156" s="398"/>
    </row>
    <row r="157" spans="1:101" s="402" customFormat="1">
      <c r="C157" s="628"/>
      <c r="D157" s="402" t="s">
        <v>509</v>
      </c>
      <c r="E157" s="494">
        <f>SUM(E153:E156)</f>
        <v>163877345.56999999</v>
      </c>
      <c r="F157" s="404">
        <f t="shared" ref="F157:BQ157" si="86">SUM(F153:F156)</f>
        <v>13460721.92</v>
      </c>
      <c r="G157" s="404">
        <f t="shared" si="86"/>
        <v>14501730.25</v>
      </c>
      <c r="H157" s="404">
        <f t="shared" si="86"/>
        <v>10011504.779999999</v>
      </c>
      <c r="I157" s="404">
        <f t="shared" si="86"/>
        <v>8764266.0600000005</v>
      </c>
      <c r="J157" s="404">
        <f t="shared" si="86"/>
        <v>21541158.739999998</v>
      </c>
      <c r="K157" s="404">
        <f t="shared" si="86"/>
        <v>15175018.699999999</v>
      </c>
      <c r="L157" s="404">
        <f t="shared" si="86"/>
        <v>29567007.059999999</v>
      </c>
      <c r="M157" s="404">
        <f t="shared" si="86"/>
        <v>12109251.870000001</v>
      </c>
      <c r="N157" s="404">
        <f t="shared" si="86"/>
        <v>13352569.32</v>
      </c>
      <c r="O157" s="404">
        <f t="shared" si="86"/>
        <v>54182152.019999996</v>
      </c>
      <c r="P157" s="404">
        <f t="shared" si="86"/>
        <v>7465534.8599999994</v>
      </c>
      <c r="Q157" s="404">
        <f t="shared" si="86"/>
        <v>99907817.909999996</v>
      </c>
      <c r="R157" s="404">
        <f t="shared" si="86"/>
        <v>17599422.68</v>
      </c>
      <c r="S157" s="404">
        <f t="shared" si="86"/>
        <v>18263679.09</v>
      </c>
      <c r="T157" s="404">
        <f t="shared" si="86"/>
        <v>44555988.280000001</v>
      </c>
      <c r="U157" s="404">
        <f t="shared" si="86"/>
        <v>11594870.459999999</v>
      </c>
      <c r="V157" s="404">
        <f t="shared" si="86"/>
        <v>16348618.760000002</v>
      </c>
      <c r="W157" s="404">
        <f t="shared" si="86"/>
        <v>10026932.49</v>
      </c>
      <c r="X157" s="404">
        <f>SUM(X153:X156)</f>
        <v>1349529.91</v>
      </c>
      <c r="Y157" s="404">
        <f t="shared" si="86"/>
        <v>267851041.34</v>
      </c>
      <c r="Z157" s="404">
        <f t="shared" si="86"/>
        <v>6751840.3900000006</v>
      </c>
      <c r="AA157" s="404">
        <f t="shared" si="86"/>
        <v>32830273.850000001</v>
      </c>
      <c r="AB157" s="404">
        <f t="shared" si="86"/>
        <v>13743446.98</v>
      </c>
      <c r="AC157" s="404">
        <f t="shared" si="86"/>
        <v>6301359.5099999998</v>
      </c>
      <c r="AD157" s="404">
        <f t="shared" si="86"/>
        <v>7498700.7599999998</v>
      </c>
      <c r="AE157" s="404">
        <f t="shared" si="86"/>
        <v>12541916.800000001</v>
      </c>
      <c r="AF157" s="403">
        <f t="shared" si="86"/>
        <v>63166841.57</v>
      </c>
      <c r="AG157" s="404">
        <f t="shared" si="86"/>
        <v>12912590.34</v>
      </c>
      <c r="AH157" s="404">
        <f t="shared" si="86"/>
        <v>11944741.309999999</v>
      </c>
      <c r="AI157" s="404">
        <f t="shared" si="86"/>
        <v>12829992.210000001</v>
      </c>
      <c r="AJ157" s="404">
        <f t="shared" si="86"/>
        <v>43931875.689999998</v>
      </c>
      <c r="AK157" s="404">
        <f t="shared" si="86"/>
        <v>14145537.6</v>
      </c>
      <c r="AL157" s="404">
        <f t="shared" si="86"/>
        <v>7375602.5899999999</v>
      </c>
      <c r="AM157" s="404">
        <f t="shared" si="86"/>
        <v>656612046.63999999</v>
      </c>
      <c r="AN157" s="404">
        <f t="shared" si="86"/>
        <v>9220702.6999999993</v>
      </c>
      <c r="AO157" s="404">
        <f t="shared" si="86"/>
        <v>11120091.110000001</v>
      </c>
      <c r="AP157" s="404">
        <f t="shared" si="86"/>
        <v>36171845.629999995</v>
      </c>
      <c r="AQ157" s="404">
        <f t="shared" si="86"/>
        <v>24600599.189999998</v>
      </c>
      <c r="AR157" s="404">
        <f t="shared" si="86"/>
        <v>11252687.610000001</v>
      </c>
      <c r="AS157" s="404">
        <f t="shared" si="86"/>
        <v>3389831.48</v>
      </c>
      <c r="AT157" s="404">
        <f t="shared" si="86"/>
        <v>78376949.689999998</v>
      </c>
      <c r="AU157" s="404">
        <f t="shared" si="86"/>
        <v>8502214.9399999995</v>
      </c>
      <c r="AV157" s="404">
        <f t="shared" si="86"/>
        <v>32893645.68</v>
      </c>
      <c r="AW157" s="404">
        <f t="shared" si="86"/>
        <v>25640829.039999999</v>
      </c>
      <c r="AX157" s="404">
        <f>SUM(AX153:AX156)</f>
        <v>7726932.8599999994</v>
      </c>
      <c r="AY157" s="404">
        <f t="shared" si="86"/>
        <v>5312165.24</v>
      </c>
      <c r="AZ157" s="404">
        <f t="shared" si="86"/>
        <v>11112928.91</v>
      </c>
      <c r="BA157" s="404">
        <f t="shared" si="86"/>
        <v>13051535.92</v>
      </c>
      <c r="BB157" s="404">
        <f t="shared" si="86"/>
        <v>6753569</v>
      </c>
      <c r="BC157" s="404">
        <f t="shared" si="86"/>
        <v>110600260</v>
      </c>
      <c r="BD157" s="404">
        <f t="shared" si="86"/>
        <v>7909684.5999999996</v>
      </c>
      <c r="BE157" s="404">
        <f t="shared" si="86"/>
        <v>250368891.25999999</v>
      </c>
      <c r="BF157" s="404">
        <f t="shared" si="86"/>
        <v>46304196</v>
      </c>
      <c r="BG157" s="404">
        <f t="shared" si="86"/>
        <v>13060556.48</v>
      </c>
      <c r="BH157" s="404">
        <f t="shared" si="86"/>
        <v>14468565.699999999</v>
      </c>
      <c r="BI157" s="404">
        <f t="shared" si="86"/>
        <v>127436612.09</v>
      </c>
      <c r="BJ157" s="404">
        <f t="shared" si="86"/>
        <v>6813999.3499999996</v>
      </c>
      <c r="BK157" s="404">
        <f t="shared" si="86"/>
        <v>7886489.1600000001</v>
      </c>
      <c r="BL157" s="404">
        <f t="shared" si="86"/>
        <v>17044148.43</v>
      </c>
      <c r="BM157" s="404">
        <f t="shared" si="86"/>
        <v>11137558.350000001</v>
      </c>
      <c r="BN157" s="404">
        <f t="shared" si="86"/>
        <v>123780013.28</v>
      </c>
      <c r="BO157" s="404">
        <f t="shared" si="86"/>
        <v>31730733</v>
      </c>
      <c r="BP157" s="404">
        <f t="shared" si="86"/>
        <v>17536450.48</v>
      </c>
      <c r="BQ157" s="404">
        <f t="shared" si="86"/>
        <v>45863482.689999998</v>
      </c>
      <c r="BR157" s="404">
        <f t="shared" ref="BR157:CN157" si="87">SUM(BR153:BR156)</f>
        <v>21204547.739999998</v>
      </c>
      <c r="BS157" s="404">
        <f t="shared" si="87"/>
        <v>15976881.5</v>
      </c>
      <c r="BT157" s="404">
        <f t="shared" si="87"/>
        <v>843010686.33000004</v>
      </c>
      <c r="BU157" s="404">
        <f t="shared" si="87"/>
        <v>25166041.640000001</v>
      </c>
      <c r="BV157" s="404">
        <f t="shared" si="87"/>
        <v>22407452.100000001</v>
      </c>
      <c r="BW157" s="404">
        <f t="shared" si="87"/>
        <v>152456332.62</v>
      </c>
      <c r="BX157" s="404">
        <f t="shared" si="87"/>
        <v>1704888.48</v>
      </c>
      <c r="BY157" s="404">
        <f t="shared" si="87"/>
        <v>26213850.07</v>
      </c>
      <c r="BZ157" s="404">
        <f t="shared" si="87"/>
        <v>73565235.879999995</v>
      </c>
      <c r="CA157" s="404">
        <f t="shared" si="87"/>
        <v>3636872.23</v>
      </c>
      <c r="CB157" s="404">
        <f t="shared" si="87"/>
        <v>13903815.859999999</v>
      </c>
      <c r="CC157" s="404">
        <f t="shared" si="87"/>
        <v>13251955.890000001</v>
      </c>
      <c r="CD157" s="404">
        <f t="shared" si="87"/>
        <v>28792961.219999999</v>
      </c>
      <c r="CE157" s="404">
        <f t="shared" si="87"/>
        <v>60164747.730000004</v>
      </c>
      <c r="CF157" s="404">
        <f t="shared" si="87"/>
        <v>21816637.990000002</v>
      </c>
      <c r="CG157" s="404">
        <f t="shared" si="87"/>
        <v>3844118793.6799998</v>
      </c>
      <c r="CH157" s="404">
        <f t="shared" si="87"/>
        <v>11859668.48</v>
      </c>
      <c r="CI157" s="404">
        <f t="shared" si="87"/>
        <v>11429967.17</v>
      </c>
      <c r="CJ157" s="404">
        <f t="shared" si="87"/>
        <v>9602211.5199999996</v>
      </c>
      <c r="CK157" s="404">
        <f t="shared" si="87"/>
        <v>8345619.8200000003</v>
      </c>
      <c r="CL157" s="404">
        <f t="shared" si="87"/>
        <v>72447813.709999993</v>
      </c>
      <c r="CM157" s="404">
        <f t="shared" si="87"/>
        <v>10326864.26</v>
      </c>
      <c r="CN157" s="404">
        <f t="shared" si="87"/>
        <v>6522248.0199999996</v>
      </c>
      <c r="CQ157" s="405"/>
    </row>
    <row r="158" spans="1:101" s="402" customFormat="1">
      <c r="C158" s="628" t="s">
        <v>420</v>
      </c>
      <c r="D158" s="402" t="s">
        <v>511</v>
      </c>
      <c r="E158" s="494">
        <f>E68</f>
        <v>133387729.52</v>
      </c>
      <c r="F158" s="404">
        <f t="shared" ref="F158:BQ158" si="88">F68</f>
        <v>10000000</v>
      </c>
      <c r="G158" s="404">
        <f t="shared" si="88"/>
        <v>12500000</v>
      </c>
      <c r="H158" s="404">
        <f t="shared" si="88"/>
        <v>7508628.5899999999</v>
      </c>
      <c r="I158" s="404">
        <f t="shared" si="88"/>
        <v>6500000</v>
      </c>
      <c r="J158" s="404">
        <f t="shared" si="88"/>
        <v>17000000</v>
      </c>
      <c r="K158" s="404">
        <f t="shared" si="88"/>
        <v>14011444.800000001</v>
      </c>
      <c r="L158" s="404">
        <f t="shared" si="88"/>
        <v>28549007.059999999</v>
      </c>
      <c r="M158" s="404">
        <f t="shared" si="88"/>
        <v>10620000</v>
      </c>
      <c r="N158" s="404">
        <f t="shared" si="88"/>
        <v>12684940.85</v>
      </c>
      <c r="O158" s="404">
        <f t="shared" si="88"/>
        <v>32509291.210000001</v>
      </c>
      <c r="P158" s="404">
        <f t="shared" si="88"/>
        <v>4500000</v>
      </c>
      <c r="Q158" s="404">
        <f t="shared" si="88"/>
        <v>83907817.909999996</v>
      </c>
      <c r="R158" s="404">
        <f t="shared" si="88"/>
        <v>12399689.99</v>
      </c>
      <c r="S158" s="404">
        <f t="shared" si="88"/>
        <v>12784575.359999999</v>
      </c>
      <c r="T158" s="404">
        <f t="shared" si="88"/>
        <v>33904759.490000002</v>
      </c>
      <c r="U158" s="404">
        <f t="shared" si="88"/>
        <v>9000000</v>
      </c>
      <c r="V158" s="404">
        <f t="shared" si="88"/>
        <v>13078895.01</v>
      </c>
      <c r="W158" s="404">
        <f t="shared" si="88"/>
        <v>9024239.2100000009</v>
      </c>
      <c r="X158" s="404">
        <f t="shared" si="88"/>
        <v>3500000</v>
      </c>
      <c r="Y158" s="404">
        <f t="shared" si="88"/>
        <v>150000000</v>
      </c>
      <c r="Z158" s="404">
        <f t="shared" si="88"/>
        <v>5401472.3099999996</v>
      </c>
      <c r="AA158" s="404">
        <f t="shared" si="88"/>
        <v>15000000</v>
      </c>
      <c r="AB158" s="404">
        <f t="shared" si="88"/>
        <v>11267274.25</v>
      </c>
      <c r="AC158" s="404">
        <f t="shared" si="88"/>
        <v>3200000</v>
      </c>
      <c r="AD158" s="404">
        <f t="shared" si="88"/>
        <v>4000000</v>
      </c>
      <c r="AE158" s="404">
        <f t="shared" si="88"/>
        <v>9000000</v>
      </c>
      <c r="AF158" s="403">
        <f t="shared" si="88"/>
        <v>38000000</v>
      </c>
      <c r="AG158" s="404">
        <f t="shared" si="88"/>
        <v>5000000</v>
      </c>
      <c r="AH158" s="404">
        <f t="shared" si="88"/>
        <v>9000000</v>
      </c>
      <c r="AI158" s="404">
        <f t="shared" si="88"/>
        <v>8494992.2100000009</v>
      </c>
      <c r="AJ158" s="404">
        <f t="shared" si="88"/>
        <v>10982968.92</v>
      </c>
      <c r="AK158" s="404">
        <f t="shared" si="88"/>
        <v>14140170.6</v>
      </c>
      <c r="AL158" s="404">
        <f t="shared" si="88"/>
        <v>5075602.59</v>
      </c>
      <c r="AM158" s="404">
        <f t="shared" si="88"/>
        <v>500685246.47000003</v>
      </c>
      <c r="AN158" s="404">
        <f t="shared" si="88"/>
        <v>8500000</v>
      </c>
      <c r="AO158" s="404">
        <f t="shared" si="88"/>
        <v>6000000</v>
      </c>
      <c r="AP158" s="404">
        <f t="shared" si="88"/>
        <v>26000000</v>
      </c>
      <c r="AQ158" s="404">
        <f t="shared" si="88"/>
        <v>21000000</v>
      </c>
      <c r="AR158" s="404">
        <f t="shared" si="88"/>
        <v>8000000</v>
      </c>
      <c r="AS158" s="404">
        <f t="shared" si="88"/>
        <v>3050848.33</v>
      </c>
      <c r="AT158" s="404">
        <f t="shared" si="88"/>
        <v>58390707.840000004</v>
      </c>
      <c r="AU158" s="404">
        <f t="shared" si="88"/>
        <v>7405000</v>
      </c>
      <c r="AV158" s="404">
        <f t="shared" si="88"/>
        <v>22200000</v>
      </c>
      <c r="AW158" s="404">
        <f t="shared" si="88"/>
        <v>16410627.98</v>
      </c>
      <c r="AX158" s="404">
        <f t="shared" si="88"/>
        <v>7608629.3099999996</v>
      </c>
      <c r="AY158" s="404">
        <f t="shared" si="88"/>
        <v>4500000</v>
      </c>
      <c r="AZ158" s="404">
        <f t="shared" si="88"/>
        <v>8000000</v>
      </c>
      <c r="BA158" s="404">
        <f t="shared" si="88"/>
        <v>7178344.75</v>
      </c>
      <c r="BB158" s="404">
        <f t="shared" si="88"/>
        <v>6000000</v>
      </c>
      <c r="BC158" s="404">
        <f t="shared" si="88"/>
        <v>119549571.45999999</v>
      </c>
      <c r="BD158" s="404">
        <f t="shared" si="88"/>
        <v>7909684.5999999996</v>
      </c>
      <c r="BE158" s="404">
        <f t="shared" si="88"/>
        <v>233000000</v>
      </c>
      <c r="BF158" s="404">
        <f t="shared" si="88"/>
        <v>30748445.59</v>
      </c>
      <c r="BG158" s="404">
        <f t="shared" si="88"/>
        <v>7500000</v>
      </c>
      <c r="BH158" s="404">
        <f t="shared" si="88"/>
        <v>10000000</v>
      </c>
      <c r="BI158" s="404">
        <f t="shared" si="88"/>
        <v>74720109.75</v>
      </c>
      <c r="BJ158" s="404">
        <f t="shared" si="88"/>
        <v>4357534.63</v>
      </c>
      <c r="BK158" s="404">
        <f t="shared" si="88"/>
        <v>3000000</v>
      </c>
      <c r="BL158" s="404">
        <f t="shared" si="88"/>
        <v>17044148.43</v>
      </c>
      <c r="BM158" s="404">
        <f t="shared" si="88"/>
        <v>9000000</v>
      </c>
      <c r="BN158" s="404">
        <f t="shared" si="88"/>
        <v>103150011.06999999</v>
      </c>
      <c r="BO158" s="404">
        <f t="shared" si="88"/>
        <v>18000000</v>
      </c>
      <c r="BP158" s="404">
        <f t="shared" si="88"/>
        <v>14000000</v>
      </c>
      <c r="BQ158" s="404">
        <f t="shared" si="88"/>
        <v>21007452.34</v>
      </c>
      <c r="BR158" s="404">
        <f t="shared" ref="BR158:CN158" si="89">BR68</f>
        <v>10602273.869999999</v>
      </c>
      <c r="BS158" s="404">
        <f t="shared" si="89"/>
        <v>10384972.970000001</v>
      </c>
      <c r="BT158" s="404">
        <f>BT68</f>
        <v>857904740.5</v>
      </c>
      <c r="BU158" s="404">
        <f t="shared" si="89"/>
        <v>14596304.15</v>
      </c>
      <c r="BV158" s="404">
        <f t="shared" si="89"/>
        <v>18041430.420000002</v>
      </c>
      <c r="BW158" s="404">
        <f t="shared" si="89"/>
        <v>70000000</v>
      </c>
      <c r="BX158" s="404">
        <f t="shared" si="89"/>
        <v>853944.24</v>
      </c>
      <c r="BY158" s="404">
        <f t="shared" si="89"/>
        <v>15996984.210000001</v>
      </c>
      <c r="BZ158" s="404">
        <f t="shared" si="89"/>
        <v>40000000</v>
      </c>
      <c r="CA158" s="404">
        <f t="shared" si="89"/>
        <v>6808164.8300000001</v>
      </c>
      <c r="CB158" s="404">
        <f t="shared" si="89"/>
        <v>6976077.2599999998</v>
      </c>
      <c r="CC158" s="404">
        <f t="shared" si="89"/>
        <v>11347955</v>
      </c>
      <c r="CD158" s="404">
        <f t="shared" si="89"/>
        <v>10485013.390000001</v>
      </c>
      <c r="CE158" s="404">
        <f t="shared" si="89"/>
        <v>35316444.090000004</v>
      </c>
      <c r="CF158" s="404">
        <f t="shared" si="89"/>
        <v>21816637.989999998</v>
      </c>
      <c r="CG158" s="404">
        <f t="shared" si="89"/>
        <v>39673263.479999997</v>
      </c>
      <c r="CH158" s="404">
        <f t="shared" si="89"/>
        <v>6000000</v>
      </c>
      <c r="CI158" s="404">
        <f t="shared" si="89"/>
        <v>2285993.4300000002</v>
      </c>
      <c r="CJ158" s="404">
        <f t="shared" si="89"/>
        <v>6527115.3899999997</v>
      </c>
      <c r="CK158" s="404">
        <f t="shared" si="89"/>
        <v>564000</v>
      </c>
      <c r="CL158" s="404">
        <f t="shared" si="89"/>
        <v>35683761.009999998</v>
      </c>
      <c r="CM158" s="404">
        <f t="shared" si="89"/>
        <v>6973202.0199999996</v>
      </c>
      <c r="CN158" s="404">
        <f t="shared" si="89"/>
        <v>4423670.46</v>
      </c>
      <c r="CQ158" s="405"/>
    </row>
    <row r="159" spans="1:101" s="406" customFormat="1">
      <c r="C159" s="629"/>
      <c r="D159" s="406" t="s">
        <v>510</v>
      </c>
      <c r="E159" s="495">
        <f>E157-E158</f>
        <v>30489616.049999997</v>
      </c>
      <c r="F159" s="359">
        <f t="shared" ref="F159:BQ159" si="90">F157-F158</f>
        <v>3460721.92</v>
      </c>
      <c r="G159" s="359">
        <f t="shared" si="90"/>
        <v>2001730.25</v>
      </c>
      <c r="H159" s="359">
        <f t="shared" si="90"/>
        <v>2502876.1899999995</v>
      </c>
      <c r="I159" s="359">
        <f t="shared" si="90"/>
        <v>2264266.0600000005</v>
      </c>
      <c r="J159" s="359">
        <f t="shared" si="90"/>
        <v>4541158.7399999984</v>
      </c>
      <c r="K159" s="359">
        <f t="shared" si="90"/>
        <v>1163573.8999999985</v>
      </c>
      <c r="L159" s="359">
        <f t="shared" si="90"/>
        <v>1018000</v>
      </c>
      <c r="M159" s="359">
        <f t="shared" si="90"/>
        <v>1489251.870000001</v>
      </c>
      <c r="N159" s="359">
        <f t="shared" si="90"/>
        <v>667628.47000000067</v>
      </c>
      <c r="O159" s="359">
        <f t="shared" si="90"/>
        <v>21672860.809999995</v>
      </c>
      <c r="P159" s="359">
        <f t="shared" si="90"/>
        <v>2965534.8599999994</v>
      </c>
      <c r="Q159" s="359">
        <f t="shared" si="90"/>
        <v>16000000</v>
      </c>
      <c r="R159" s="359">
        <f t="shared" si="90"/>
        <v>5199732.6899999995</v>
      </c>
      <c r="S159" s="359">
        <f t="shared" si="90"/>
        <v>5479103.7300000004</v>
      </c>
      <c r="T159" s="359">
        <f t="shared" si="90"/>
        <v>10651228.789999999</v>
      </c>
      <c r="U159" s="359">
        <f t="shared" si="90"/>
        <v>2594870.459999999</v>
      </c>
      <c r="V159" s="359">
        <f t="shared" si="90"/>
        <v>3269723.7500000019</v>
      </c>
      <c r="W159" s="359">
        <f t="shared" si="90"/>
        <v>1002693.2799999993</v>
      </c>
      <c r="X159" s="359">
        <f t="shared" si="90"/>
        <v>-2150470.09</v>
      </c>
      <c r="Y159" s="359">
        <f t="shared" si="90"/>
        <v>117851041.34</v>
      </c>
      <c r="Z159" s="359">
        <f t="shared" si="90"/>
        <v>1350368.080000001</v>
      </c>
      <c r="AA159" s="359">
        <f t="shared" si="90"/>
        <v>17830273.850000001</v>
      </c>
      <c r="AB159" s="359">
        <f t="shared" si="90"/>
        <v>2476172.7300000004</v>
      </c>
      <c r="AC159" s="359">
        <f t="shared" si="90"/>
        <v>3101359.51</v>
      </c>
      <c r="AD159" s="359">
        <f t="shared" si="90"/>
        <v>3498700.76</v>
      </c>
      <c r="AE159" s="359">
        <f t="shared" si="90"/>
        <v>3541916.8000000007</v>
      </c>
      <c r="AF159" s="407">
        <f t="shared" si="90"/>
        <v>25166841.57</v>
      </c>
      <c r="AG159" s="359">
        <f t="shared" si="90"/>
        <v>7912590.3399999999</v>
      </c>
      <c r="AH159" s="359">
        <f t="shared" si="90"/>
        <v>2944741.3099999987</v>
      </c>
      <c r="AI159" s="359">
        <f t="shared" si="90"/>
        <v>4335000</v>
      </c>
      <c r="AJ159" s="359">
        <f t="shared" si="90"/>
        <v>32948906.769999996</v>
      </c>
      <c r="AK159" s="359">
        <f t="shared" si="90"/>
        <v>5367</v>
      </c>
      <c r="AL159" s="359">
        <f t="shared" si="90"/>
        <v>2300000</v>
      </c>
      <c r="AM159" s="359">
        <f t="shared" si="90"/>
        <v>155926800.16999996</v>
      </c>
      <c r="AN159" s="359">
        <f t="shared" si="90"/>
        <v>720702.69999999925</v>
      </c>
      <c r="AO159" s="359">
        <f t="shared" si="90"/>
        <v>5120091.1100000013</v>
      </c>
      <c r="AP159" s="359">
        <f t="shared" si="90"/>
        <v>10171845.629999995</v>
      </c>
      <c r="AQ159" s="359">
        <f t="shared" si="90"/>
        <v>3600599.1899999976</v>
      </c>
      <c r="AR159" s="359">
        <f t="shared" si="90"/>
        <v>3252687.6100000013</v>
      </c>
      <c r="AS159" s="359">
        <f t="shared" si="90"/>
        <v>338983.14999999991</v>
      </c>
      <c r="AT159" s="359">
        <f t="shared" si="90"/>
        <v>19986241.849999994</v>
      </c>
      <c r="AU159" s="359">
        <f t="shared" si="90"/>
        <v>1097214.9399999995</v>
      </c>
      <c r="AV159" s="359">
        <f t="shared" si="90"/>
        <v>10693645.68</v>
      </c>
      <c r="AW159" s="359">
        <f t="shared" si="90"/>
        <v>9230201.0599999987</v>
      </c>
      <c r="AX159" s="359">
        <f t="shared" si="90"/>
        <v>118303.54999999981</v>
      </c>
      <c r="AY159" s="359">
        <f t="shared" si="90"/>
        <v>812165.24000000022</v>
      </c>
      <c r="AZ159" s="359">
        <f t="shared" si="90"/>
        <v>3112928.91</v>
      </c>
      <c r="BA159" s="359">
        <f t="shared" si="90"/>
        <v>5873191.1699999999</v>
      </c>
      <c r="BB159" s="359">
        <f t="shared" si="90"/>
        <v>753569</v>
      </c>
      <c r="BC159" s="410">
        <f t="shared" si="90"/>
        <v>-8949311.4599999934</v>
      </c>
      <c r="BD159" s="359">
        <f t="shared" si="90"/>
        <v>0</v>
      </c>
      <c r="BE159" s="359">
        <f t="shared" si="90"/>
        <v>17368891.25999999</v>
      </c>
      <c r="BF159" s="359">
        <f t="shared" si="90"/>
        <v>15555750.41</v>
      </c>
      <c r="BG159" s="359">
        <f t="shared" si="90"/>
        <v>5560556.4800000004</v>
      </c>
      <c r="BH159" s="359">
        <f t="shared" si="90"/>
        <v>4468565.6999999993</v>
      </c>
      <c r="BI159" s="359">
        <f t="shared" si="90"/>
        <v>52716502.340000004</v>
      </c>
      <c r="BJ159" s="359">
        <f t="shared" si="90"/>
        <v>2456464.7199999997</v>
      </c>
      <c r="BK159" s="359">
        <f t="shared" si="90"/>
        <v>4886489.16</v>
      </c>
      <c r="BL159" s="359">
        <f t="shared" si="90"/>
        <v>0</v>
      </c>
      <c r="BM159" s="359">
        <f t="shared" si="90"/>
        <v>2137558.3500000015</v>
      </c>
      <c r="BN159" s="359">
        <f t="shared" si="90"/>
        <v>20630002.210000008</v>
      </c>
      <c r="BO159" s="359">
        <f t="shared" si="90"/>
        <v>13730733</v>
      </c>
      <c r="BP159" s="359">
        <f t="shared" si="90"/>
        <v>3536450.4800000004</v>
      </c>
      <c r="BQ159" s="359">
        <f t="shared" si="90"/>
        <v>24856030.349999998</v>
      </c>
      <c r="BR159" s="359">
        <f t="shared" ref="BR159:CN159" si="91">BR157-BR158</f>
        <v>10602273.869999999</v>
      </c>
      <c r="BS159" s="359">
        <f t="shared" si="91"/>
        <v>5591908.5299999993</v>
      </c>
      <c r="BT159" s="410">
        <f t="shared" si="91"/>
        <v>-14894054.169999957</v>
      </c>
      <c r="BU159" s="359">
        <f t="shared" si="91"/>
        <v>10569737.49</v>
      </c>
      <c r="BV159" s="359">
        <f t="shared" si="91"/>
        <v>4366021.68</v>
      </c>
      <c r="BW159" s="359">
        <f t="shared" si="91"/>
        <v>82456332.620000005</v>
      </c>
      <c r="BX159" s="359">
        <f t="shared" si="91"/>
        <v>850944.24</v>
      </c>
      <c r="BY159" s="359">
        <f t="shared" si="91"/>
        <v>10216865.859999999</v>
      </c>
      <c r="BZ159" s="359">
        <f t="shared" si="91"/>
        <v>33565235.879999995</v>
      </c>
      <c r="CA159" s="359">
        <f t="shared" si="91"/>
        <v>-3171292.6</v>
      </c>
      <c r="CB159" s="359">
        <f t="shared" si="91"/>
        <v>6927738.5999999996</v>
      </c>
      <c r="CC159" s="359">
        <f t="shared" si="91"/>
        <v>1904000.8900000006</v>
      </c>
      <c r="CD159" s="359">
        <f t="shared" si="91"/>
        <v>18307947.829999998</v>
      </c>
      <c r="CE159" s="359">
        <f t="shared" si="91"/>
        <v>24848303.640000001</v>
      </c>
      <c r="CF159" s="410">
        <f t="shared" si="91"/>
        <v>0</v>
      </c>
      <c r="CG159" s="359">
        <f t="shared" si="91"/>
        <v>3804445530.1999998</v>
      </c>
      <c r="CH159" s="359">
        <f t="shared" si="91"/>
        <v>5859668.4800000004</v>
      </c>
      <c r="CI159" s="359">
        <f t="shared" si="91"/>
        <v>9143973.7400000002</v>
      </c>
      <c r="CJ159" s="359">
        <f t="shared" si="91"/>
        <v>3075096.13</v>
      </c>
      <c r="CK159" s="359">
        <f t="shared" si="91"/>
        <v>7781619.8200000003</v>
      </c>
      <c r="CL159" s="359">
        <f t="shared" si="91"/>
        <v>36764052.699999996</v>
      </c>
      <c r="CM159" s="359">
        <f t="shared" si="91"/>
        <v>3353662.24</v>
      </c>
      <c r="CN159" s="359">
        <f t="shared" si="91"/>
        <v>2098577.5599999996</v>
      </c>
      <c r="CO159" s="408"/>
      <c r="CQ159" s="409"/>
    </row>
    <row r="160" spans="1:101">
      <c r="D160" s="275"/>
      <c r="E160" s="367"/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75"/>
      <c r="Y160" s="286"/>
      <c r="Z160" s="286"/>
      <c r="AA160" s="286"/>
      <c r="AB160" s="286"/>
      <c r="AC160" s="286"/>
      <c r="AD160" s="286"/>
      <c r="AE160" s="286"/>
      <c r="AF160" s="367"/>
      <c r="AG160" s="286"/>
      <c r="AH160" s="286"/>
      <c r="AI160" s="286"/>
      <c r="AJ160" s="286"/>
      <c r="AK160" s="286"/>
      <c r="AL160" s="286"/>
      <c r="AM160" s="286"/>
      <c r="AN160" s="286"/>
      <c r="AO160" s="286"/>
      <c r="AP160" s="286"/>
      <c r="AQ160" s="286"/>
      <c r="AR160" s="286"/>
      <c r="AS160" s="286"/>
      <c r="AT160" s="286"/>
      <c r="AU160" s="286"/>
      <c r="AV160" s="286"/>
      <c r="AW160" s="286"/>
      <c r="AX160" s="286"/>
      <c r="AY160" s="286"/>
      <c r="AZ160" s="286"/>
      <c r="BA160" s="286"/>
      <c r="BB160" s="286"/>
      <c r="BC160" s="286"/>
      <c r="BD160" s="286"/>
      <c r="BE160" s="286"/>
      <c r="BF160" s="286"/>
      <c r="BG160" s="313"/>
      <c r="BH160" s="280"/>
      <c r="BI160" s="280"/>
      <c r="BJ160" s="280"/>
      <c r="BK160" s="286"/>
      <c r="BL160" s="286"/>
      <c r="BM160" s="286"/>
      <c r="BN160" s="286"/>
      <c r="BO160" s="286"/>
      <c r="BP160" s="286"/>
      <c r="BQ160" s="286"/>
      <c r="BR160" s="286"/>
      <c r="BS160" s="286"/>
      <c r="BT160" s="286"/>
      <c r="BU160" s="286"/>
      <c r="BV160" s="286"/>
      <c r="BW160" s="286"/>
      <c r="BX160" s="286"/>
      <c r="BY160" s="286"/>
      <c r="BZ160" s="286"/>
      <c r="CA160" s="286"/>
      <c r="CB160" s="286"/>
      <c r="CC160" s="286"/>
    </row>
    <row r="161" spans="1:95">
      <c r="D161" s="275"/>
      <c r="E161" s="367"/>
      <c r="F161" s="286"/>
      <c r="G161" s="286"/>
      <c r="H161" s="286"/>
      <c r="I161" s="286"/>
      <c r="J161" s="286"/>
      <c r="K161" s="286"/>
      <c r="L161" s="286"/>
      <c r="M161" s="286"/>
      <c r="N161" s="286"/>
      <c r="O161" s="286"/>
      <c r="P161" s="286"/>
      <c r="Q161" s="286"/>
      <c r="R161" s="286"/>
      <c r="S161" s="286"/>
      <c r="T161" s="286"/>
      <c r="U161" s="286"/>
      <c r="V161" s="286"/>
      <c r="W161" s="286"/>
      <c r="X161" s="275"/>
      <c r="Y161" s="286"/>
      <c r="Z161" s="286"/>
      <c r="AA161" s="286"/>
      <c r="AB161" s="286"/>
      <c r="AC161" s="286"/>
      <c r="AD161" s="286"/>
      <c r="AE161" s="286"/>
      <c r="AF161" s="367"/>
      <c r="AG161" s="286"/>
      <c r="AH161" s="286"/>
      <c r="AI161" s="286"/>
      <c r="AJ161" s="286"/>
      <c r="AK161" s="286"/>
      <c r="AL161" s="286"/>
      <c r="AM161" s="286"/>
      <c r="AN161" s="286"/>
      <c r="AO161" s="286"/>
      <c r="AP161" s="286"/>
      <c r="AQ161" s="286"/>
      <c r="AR161" s="286"/>
      <c r="AS161" s="286"/>
      <c r="AT161" s="286"/>
      <c r="AU161" s="286"/>
      <c r="AV161" s="286"/>
      <c r="AW161" s="286"/>
      <c r="AX161" s="286"/>
      <c r="AY161" s="286"/>
      <c r="AZ161" s="286"/>
      <c r="BA161" s="286"/>
      <c r="BB161" s="286"/>
      <c r="BC161" s="286"/>
      <c r="BD161" s="286"/>
      <c r="BE161" s="286"/>
      <c r="BF161" s="286"/>
      <c r="BG161" s="286"/>
      <c r="BH161" s="286"/>
      <c r="BI161" s="286"/>
      <c r="BJ161" s="286"/>
      <c r="BK161" s="286"/>
      <c r="BL161" s="286"/>
      <c r="BM161" s="286"/>
      <c r="BN161" s="286"/>
      <c r="BO161" s="286"/>
      <c r="BP161" s="286"/>
      <c r="BQ161" s="286"/>
      <c r="BR161" s="286"/>
      <c r="BS161" s="286"/>
      <c r="BT161" s="286"/>
      <c r="BU161" s="286"/>
      <c r="BV161" s="286"/>
      <c r="BW161" s="286"/>
      <c r="BX161" s="286"/>
      <c r="BY161" s="286"/>
      <c r="BZ161" s="286"/>
      <c r="CA161" s="286"/>
      <c r="CB161" s="286"/>
      <c r="CC161" s="286"/>
    </row>
    <row r="162" spans="1:95">
      <c r="D162" s="275"/>
      <c r="E162" s="367"/>
      <c r="F162" s="286"/>
      <c r="G162" s="286"/>
      <c r="H162" s="286"/>
      <c r="I162" s="286"/>
      <c r="J162" s="286"/>
      <c r="K162" s="641"/>
      <c r="L162" s="641"/>
      <c r="M162" s="286"/>
      <c r="N162" s="286"/>
      <c r="O162" s="286"/>
      <c r="P162" s="286"/>
      <c r="Q162" s="286"/>
      <c r="R162" s="286"/>
      <c r="S162" s="286"/>
      <c r="T162" s="286"/>
      <c r="U162" s="286"/>
      <c r="V162" s="286"/>
      <c r="W162" s="286"/>
      <c r="X162" s="275"/>
      <c r="Y162" s="286"/>
      <c r="Z162" s="286"/>
      <c r="AA162" s="286"/>
      <c r="AB162" s="286"/>
      <c r="AC162" s="286"/>
      <c r="AD162" s="286"/>
      <c r="AE162" s="286"/>
      <c r="AF162" s="367"/>
      <c r="AG162" s="286"/>
      <c r="AH162" s="286"/>
      <c r="AI162" s="286"/>
      <c r="AJ162" s="286"/>
      <c r="AK162" s="286"/>
      <c r="AL162" s="286"/>
      <c r="AM162" s="286"/>
      <c r="AN162" s="286"/>
      <c r="AO162" s="286"/>
      <c r="AP162" s="286"/>
      <c r="AQ162" s="286"/>
      <c r="AR162" s="286"/>
      <c r="AS162" s="286"/>
      <c r="AT162" s="286"/>
      <c r="AU162" s="286"/>
      <c r="AV162" s="286"/>
      <c r="AW162" s="286"/>
      <c r="AX162" s="286"/>
      <c r="AY162" s="286"/>
      <c r="AZ162" s="286"/>
      <c r="BA162" s="286"/>
      <c r="BB162" s="286"/>
      <c r="BC162" s="286"/>
      <c r="BD162" s="286"/>
      <c r="BE162" s="286"/>
      <c r="BF162" s="286"/>
      <c r="BG162" s="286"/>
      <c r="BH162" s="286"/>
      <c r="BI162" s="286"/>
      <c r="BJ162" s="286"/>
      <c r="BK162" s="286"/>
      <c r="BL162" s="286"/>
      <c r="BM162" s="286"/>
      <c r="BN162" s="286"/>
      <c r="BO162" s="286"/>
      <c r="BP162" s="286"/>
      <c r="BQ162" s="286"/>
      <c r="BR162" s="286"/>
      <c r="BS162" s="286"/>
      <c r="BT162" s="286"/>
      <c r="BU162" s="286"/>
      <c r="BV162" s="286"/>
      <c r="BW162" s="286"/>
      <c r="BX162" s="286"/>
      <c r="BY162" s="286"/>
      <c r="BZ162" s="286"/>
      <c r="CA162" s="286"/>
      <c r="CB162" s="286"/>
      <c r="CC162" s="286"/>
    </row>
    <row r="163" spans="1:95">
      <c r="C163" s="630"/>
      <c r="D163" s="314"/>
      <c r="E163" s="379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  <c r="Q163" s="316"/>
      <c r="R163" s="316"/>
      <c r="S163" s="316"/>
      <c r="T163" s="316"/>
      <c r="U163" s="316"/>
      <c r="V163" s="316"/>
      <c r="W163" s="316"/>
      <c r="X163" s="316"/>
      <c r="Y163" s="317"/>
      <c r="Z163" s="317"/>
      <c r="AA163" s="317"/>
      <c r="AB163" s="317"/>
      <c r="AC163" s="317"/>
      <c r="AD163" s="317"/>
      <c r="AE163" s="317"/>
      <c r="AF163" s="527"/>
      <c r="AG163" s="317"/>
      <c r="AH163" s="317"/>
      <c r="AI163" s="317"/>
      <c r="AJ163" s="317"/>
      <c r="AK163" s="317"/>
      <c r="AL163" s="317"/>
      <c r="AM163" s="318"/>
      <c r="AN163" s="318"/>
      <c r="AO163" s="318"/>
      <c r="AP163" s="318"/>
      <c r="AQ163" s="318"/>
      <c r="AR163" s="318"/>
      <c r="AS163" s="318"/>
      <c r="AT163" s="318"/>
      <c r="AU163" s="318"/>
      <c r="AV163" s="318"/>
      <c r="AW163" s="318"/>
      <c r="AX163" s="318"/>
      <c r="AY163" s="318"/>
      <c r="AZ163" s="318"/>
      <c r="BA163" s="318"/>
      <c r="BB163" s="318"/>
      <c r="BC163" s="318"/>
      <c r="BD163" s="318"/>
      <c r="BE163" s="319"/>
      <c r="BF163" s="319"/>
      <c r="BG163" s="319"/>
      <c r="BH163" s="319"/>
      <c r="BI163" s="319"/>
      <c r="BJ163" s="319"/>
      <c r="BK163" s="319"/>
      <c r="BL163" s="319"/>
      <c r="BM163" s="319"/>
      <c r="BN163" s="320"/>
      <c r="BO163" s="320"/>
      <c r="BP163" s="320"/>
      <c r="BQ163" s="320"/>
      <c r="BR163" s="320"/>
      <c r="BS163" s="320"/>
      <c r="BT163" s="321"/>
      <c r="BU163" s="321"/>
      <c r="BV163" s="321"/>
      <c r="BW163" s="321"/>
      <c r="BX163" s="321"/>
      <c r="BY163" s="321"/>
      <c r="BZ163" s="321"/>
      <c r="CA163" s="321"/>
      <c r="CB163" s="321"/>
      <c r="CC163" s="321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</row>
    <row r="164" spans="1:95" s="198" customFormat="1" ht="22.8">
      <c r="A164" s="197"/>
      <c r="C164" s="631">
        <v>2101020199.135</v>
      </c>
      <c r="D164" s="322" t="s">
        <v>682</v>
      </c>
      <c r="E164" s="380">
        <v>19987463.379999999</v>
      </c>
      <c r="F164" s="323">
        <v>782679.01</v>
      </c>
      <c r="G164" s="323">
        <v>462186.35</v>
      </c>
      <c r="H164" s="323">
        <v>398559</v>
      </c>
      <c r="I164" s="323">
        <v>1130593.1200000001</v>
      </c>
      <c r="J164" s="323">
        <v>1439741.8</v>
      </c>
      <c r="K164" s="323">
        <v>563672.93999999994</v>
      </c>
      <c r="L164" s="323">
        <v>3901533.13</v>
      </c>
      <c r="M164" s="323">
        <v>728096.3</v>
      </c>
      <c r="N164" s="323">
        <v>360599.4</v>
      </c>
      <c r="O164" s="323">
        <v>16145086.810000001</v>
      </c>
      <c r="P164" s="323">
        <v>753714.73</v>
      </c>
      <c r="Q164" s="323">
        <v>18193576.030000001</v>
      </c>
      <c r="R164" s="323">
        <v>806396.65</v>
      </c>
      <c r="S164" s="323">
        <v>2814606.93</v>
      </c>
      <c r="T164" s="323">
        <v>6085923.4000000004</v>
      </c>
      <c r="U164" s="323">
        <v>592628.9</v>
      </c>
      <c r="V164" s="323">
        <v>612649.6</v>
      </c>
      <c r="W164" s="323">
        <v>177032.15</v>
      </c>
      <c r="X164" s="323">
        <v>362187.3</v>
      </c>
      <c r="Y164" s="323">
        <v>91139265.849999994</v>
      </c>
      <c r="Z164" s="323">
        <v>471869.71</v>
      </c>
      <c r="AA164" s="323">
        <v>4489922.45</v>
      </c>
      <c r="AB164" s="323">
        <v>2175230.79</v>
      </c>
      <c r="AC164" s="323">
        <v>707462.17</v>
      </c>
      <c r="AD164" s="323">
        <v>421643.75</v>
      </c>
      <c r="AE164" s="323">
        <v>1195719.8999999999</v>
      </c>
      <c r="AF164" s="380">
        <v>7105470.7400000002</v>
      </c>
      <c r="AG164" s="323">
        <v>1477687.6</v>
      </c>
      <c r="AH164" s="323">
        <v>1928890</v>
      </c>
      <c r="AI164" s="323">
        <v>1622125.9</v>
      </c>
      <c r="AJ164" s="323">
        <v>4755683.1900000004</v>
      </c>
      <c r="AK164" s="323">
        <v>1387855.66</v>
      </c>
      <c r="AL164" s="323">
        <v>656234.1</v>
      </c>
      <c r="AM164" s="323">
        <v>119444483.22</v>
      </c>
      <c r="AN164" s="323">
        <v>774270.9</v>
      </c>
      <c r="AO164" s="323">
        <v>807649.5</v>
      </c>
      <c r="AP164" s="323">
        <v>12060671.800000001</v>
      </c>
      <c r="AQ164" s="323">
        <v>2973927.5</v>
      </c>
      <c r="AR164" s="323">
        <v>342947.3</v>
      </c>
      <c r="AS164" s="323">
        <v>26083.7</v>
      </c>
      <c r="AT164" s="323">
        <v>5275540.8</v>
      </c>
      <c r="AU164" s="323">
        <v>969100.6</v>
      </c>
      <c r="AV164" s="323">
        <v>4147087.74</v>
      </c>
      <c r="AW164" s="323">
        <v>1754232.1</v>
      </c>
      <c r="AX164" s="323">
        <v>442498.68</v>
      </c>
      <c r="AY164" s="323">
        <v>1124837.6000000001</v>
      </c>
      <c r="AZ164" s="323">
        <v>531944.18000000005</v>
      </c>
      <c r="BA164" s="323">
        <v>1734254.96</v>
      </c>
      <c r="BB164" s="323">
        <v>95700</v>
      </c>
      <c r="BC164" s="323">
        <v>6753961.8499999996</v>
      </c>
      <c r="BD164" s="323">
        <v>188637.9</v>
      </c>
      <c r="BE164" s="323">
        <v>26649776.239999998</v>
      </c>
      <c r="BF164" s="323">
        <v>5988307.2800000003</v>
      </c>
      <c r="BG164" s="323">
        <v>1928581.3</v>
      </c>
      <c r="BH164" s="323">
        <v>1614843.32</v>
      </c>
      <c r="BI164" s="323">
        <v>67609535.980000004</v>
      </c>
      <c r="BJ164" s="323">
        <v>638623.09</v>
      </c>
      <c r="BK164" s="323">
        <v>2710001.9</v>
      </c>
      <c r="BL164" s="323">
        <v>1190073.3500000001</v>
      </c>
      <c r="BM164" s="323">
        <v>1033391</v>
      </c>
      <c r="BN164" s="323">
        <v>27926019.329999998</v>
      </c>
      <c r="BO164" s="323">
        <v>4073041.76</v>
      </c>
      <c r="BP164" s="323">
        <v>1195375.07</v>
      </c>
      <c r="BQ164" s="323">
        <v>10625678.68</v>
      </c>
      <c r="BR164" s="323">
        <v>4088672.1</v>
      </c>
      <c r="BS164" s="323">
        <v>1985890.1</v>
      </c>
      <c r="BT164" s="323">
        <v>223293690.30000001</v>
      </c>
      <c r="BU164" s="323">
        <v>4098770.98</v>
      </c>
      <c r="BV164" s="323">
        <v>3506228.32</v>
      </c>
      <c r="BW164" s="323">
        <v>33949827.619999997</v>
      </c>
      <c r="BX164" s="323">
        <v>368859.93</v>
      </c>
      <c r="BY164" s="323">
        <v>2614541.38</v>
      </c>
      <c r="BZ164" s="323">
        <v>9969646.1600000001</v>
      </c>
      <c r="CA164" s="323">
        <v>1407950.38</v>
      </c>
      <c r="CB164" s="323">
        <v>1974365.9</v>
      </c>
      <c r="CC164" s="323">
        <v>859210.66</v>
      </c>
      <c r="CD164" s="416">
        <v>2755491.78</v>
      </c>
      <c r="CE164" s="416">
        <v>10065393.949999999</v>
      </c>
      <c r="CF164" s="416">
        <v>3514688.5</v>
      </c>
      <c r="CG164" s="416">
        <v>4740592.1399999997</v>
      </c>
      <c r="CH164" s="416">
        <v>1768481.16</v>
      </c>
      <c r="CI164" s="416">
        <v>1181876.72</v>
      </c>
      <c r="CJ164" s="416">
        <v>885017.59999999998</v>
      </c>
      <c r="CK164" s="416">
        <v>1062463.77</v>
      </c>
      <c r="CL164" s="416">
        <v>9616781.9000000004</v>
      </c>
      <c r="CM164" s="416">
        <v>1417166.55</v>
      </c>
      <c r="CN164" s="416">
        <v>1127123.4099999999</v>
      </c>
    </row>
    <row r="165" spans="1:95" s="198" customFormat="1" ht="22.8">
      <c r="A165" s="201"/>
      <c r="C165" s="632"/>
      <c r="D165" s="324" t="s">
        <v>619</v>
      </c>
      <c r="E165" s="381">
        <f>E49</f>
        <v>80398762.060000002</v>
      </c>
      <c r="F165" s="325">
        <f t="shared" ref="F165:BP165" si="92">F49</f>
        <v>4844211.12</v>
      </c>
      <c r="G165" s="325">
        <f t="shared" si="92"/>
        <v>3040018.7</v>
      </c>
      <c r="H165" s="325">
        <f t="shared" si="92"/>
        <v>1502091</v>
      </c>
      <c r="I165" s="325">
        <f t="shared" si="92"/>
        <v>471550</v>
      </c>
      <c r="J165" s="325">
        <f t="shared" si="92"/>
        <v>3172844</v>
      </c>
      <c r="K165" s="325">
        <f t="shared" si="92"/>
        <v>3116196.37</v>
      </c>
      <c r="L165" s="325">
        <f t="shared" si="92"/>
        <v>8752953</v>
      </c>
      <c r="M165" s="325">
        <f t="shared" si="92"/>
        <v>3287540</v>
      </c>
      <c r="N165" s="325">
        <f t="shared" si="92"/>
        <v>1820627.2</v>
      </c>
      <c r="O165" s="325">
        <f t="shared" si="92"/>
        <v>19291055.02</v>
      </c>
      <c r="P165" s="325">
        <f t="shared" si="92"/>
        <v>1283686.33</v>
      </c>
      <c r="Q165" s="325">
        <f t="shared" si="92"/>
        <v>109722221.01000001</v>
      </c>
      <c r="R165" s="325">
        <f t="shared" si="92"/>
        <v>4628400</v>
      </c>
      <c r="S165" s="325">
        <f t="shared" si="92"/>
        <v>5000000</v>
      </c>
      <c r="T165" s="325">
        <f t="shared" si="92"/>
        <v>13841857.189999999</v>
      </c>
      <c r="U165" s="325">
        <f t="shared" si="92"/>
        <v>3303816.9</v>
      </c>
      <c r="V165" s="325">
        <f t="shared" si="92"/>
        <v>4116661.35</v>
      </c>
      <c r="W165" s="325">
        <f t="shared" si="92"/>
        <v>4449863.74</v>
      </c>
      <c r="X165" s="325">
        <f t="shared" si="92"/>
        <v>60000</v>
      </c>
      <c r="Y165" s="325">
        <f t="shared" si="92"/>
        <v>150000000</v>
      </c>
      <c r="Z165" s="325">
        <f t="shared" si="92"/>
        <v>3436155.65</v>
      </c>
      <c r="AA165" s="325">
        <f t="shared" si="92"/>
        <v>7564759.7699999996</v>
      </c>
      <c r="AB165" s="325">
        <f t="shared" si="92"/>
        <v>5700902.3300000001</v>
      </c>
      <c r="AC165" s="325">
        <f t="shared" si="92"/>
        <v>1564925.68</v>
      </c>
      <c r="AD165" s="325">
        <f t="shared" si="92"/>
        <v>2376829.71</v>
      </c>
      <c r="AE165" s="325">
        <f t="shared" si="92"/>
        <v>4500000</v>
      </c>
      <c r="AF165" s="381">
        <f t="shared" si="92"/>
        <v>14000000</v>
      </c>
      <c r="AG165" s="325">
        <f t="shared" si="92"/>
        <v>3400000</v>
      </c>
      <c r="AH165" s="325">
        <f t="shared" si="92"/>
        <v>2774052.78</v>
      </c>
      <c r="AI165" s="325">
        <f t="shared" si="92"/>
        <v>5000000</v>
      </c>
      <c r="AJ165" s="325">
        <f t="shared" si="92"/>
        <v>10351239.060000001</v>
      </c>
      <c r="AK165" s="325">
        <f t="shared" si="92"/>
        <v>3800000</v>
      </c>
      <c r="AL165" s="325">
        <f t="shared" si="92"/>
        <v>1600000</v>
      </c>
      <c r="AM165" s="325">
        <f t="shared" si="92"/>
        <v>324242155.77999997</v>
      </c>
      <c r="AN165" s="325">
        <f t="shared" si="92"/>
        <v>6000000</v>
      </c>
      <c r="AO165" s="325">
        <f t="shared" si="92"/>
        <v>2183762.7000000002</v>
      </c>
      <c r="AP165" s="325">
        <f t="shared" si="92"/>
        <v>12890623.16</v>
      </c>
      <c r="AQ165" s="325">
        <f t="shared" si="92"/>
        <v>12394806.93</v>
      </c>
      <c r="AR165" s="325">
        <f t="shared" si="92"/>
        <v>3258278.84</v>
      </c>
      <c r="AS165" s="325">
        <f t="shared" si="92"/>
        <v>950830</v>
      </c>
      <c r="AT165" s="325">
        <f t="shared" si="92"/>
        <v>30723635.039999999</v>
      </c>
      <c r="AU165" s="325">
        <f t="shared" si="92"/>
        <v>4548355.43</v>
      </c>
      <c r="AV165" s="325">
        <f t="shared" si="92"/>
        <v>5344800</v>
      </c>
      <c r="AW165" s="325">
        <f t="shared" si="92"/>
        <v>8347343</v>
      </c>
      <c r="AX165" s="325">
        <f t="shared" si="92"/>
        <v>4104711</v>
      </c>
      <c r="AY165" s="325">
        <f t="shared" si="92"/>
        <v>2300000</v>
      </c>
      <c r="AZ165" s="325">
        <f t="shared" si="92"/>
        <v>3961470.07</v>
      </c>
      <c r="BA165" s="325">
        <f t="shared" si="92"/>
        <v>3266006.76</v>
      </c>
      <c r="BB165" s="325">
        <f t="shared" si="92"/>
        <v>3500000</v>
      </c>
      <c r="BC165" s="325">
        <f t="shared" si="92"/>
        <v>17102807.43</v>
      </c>
      <c r="BD165" s="325">
        <f t="shared" si="92"/>
        <v>4606176.49</v>
      </c>
      <c r="BE165" s="325">
        <f t="shared" si="92"/>
        <v>115000000</v>
      </c>
      <c r="BF165" s="325">
        <f t="shared" si="92"/>
        <v>13956792.130000001</v>
      </c>
      <c r="BG165" s="325">
        <f t="shared" si="92"/>
        <v>2673248.37</v>
      </c>
      <c r="BH165" s="325">
        <f t="shared" si="92"/>
        <v>3400000</v>
      </c>
      <c r="BI165" s="325">
        <f t="shared" si="92"/>
        <v>83092231.400000006</v>
      </c>
      <c r="BJ165" s="325">
        <f t="shared" si="92"/>
        <v>2508839.94</v>
      </c>
      <c r="BK165" s="325">
        <f t="shared" si="92"/>
        <v>1818182.25</v>
      </c>
      <c r="BL165" s="325">
        <f t="shared" si="92"/>
        <v>7415615.5999999996</v>
      </c>
      <c r="BM165" s="325">
        <f t="shared" si="92"/>
        <v>4250478.71</v>
      </c>
      <c r="BN165" s="325">
        <f t="shared" si="92"/>
        <v>84900000</v>
      </c>
      <c r="BO165" s="325">
        <f t="shared" si="92"/>
        <v>7686277.0300000003</v>
      </c>
      <c r="BP165" s="325">
        <f t="shared" si="92"/>
        <v>4498524.0199999996</v>
      </c>
      <c r="BQ165" s="325">
        <f>BQ49</f>
        <v>12993254.119999999</v>
      </c>
      <c r="BR165" s="325">
        <f t="shared" ref="BR165:CN165" si="93">BR49</f>
        <v>5231228.9000000004</v>
      </c>
      <c r="BS165" s="325">
        <f t="shared" si="93"/>
        <v>5548416.7000000002</v>
      </c>
      <c r="BT165" s="325">
        <f t="shared" si="93"/>
        <v>444093400</v>
      </c>
      <c r="BU165" s="325">
        <f t="shared" si="93"/>
        <v>6744350</v>
      </c>
      <c r="BV165" s="325">
        <f t="shared" si="93"/>
        <v>4561885</v>
      </c>
      <c r="BW165" s="325">
        <f t="shared" si="93"/>
        <v>54000000</v>
      </c>
      <c r="BX165" s="325">
        <f t="shared" si="93"/>
        <v>1861966.26</v>
      </c>
      <c r="BY165" s="325">
        <f t="shared" si="93"/>
        <v>4259325.1399999997</v>
      </c>
      <c r="BZ165" s="325">
        <f t="shared" si="93"/>
        <v>9817251.2200000007</v>
      </c>
      <c r="CA165" s="325">
        <f t="shared" si="93"/>
        <v>3700129</v>
      </c>
      <c r="CB165" s="325">
        <f t="shared" si="93"/>
        <v>4279419.88</v>
      </c>
      <c r="CC165" s="325">
        <f t="shared" si="93"/>
        <v>3859693.89</v>
      </c>
      <c r="CD165" s="417">
        <f t="shared" si="93"/>
        <v>5877880.7199999997</v>
      </c>
      <c r="CE165" s="417">
        <f t="shared" si="93"/>
        <v>34408994.899999999</v>
      </c>
      <c r="CF165" s="417">
        <f t="shared" si="93"/>
        <v>5754490.5499999998</v>
      </c>
      <c r="CG165" s="417">
        <f t="shared" si="93"/>
        <v>14604017.439999999</v>
      </c>
      <c r="CH165" s="417">
        <f t="shared" si="93"/>
        <v>7887767.7400000002</v>
      </c>
      <c r="CI165" s="417">
        <f t="shared" si="93"/>
        <v>1649129.75</v>
      </c>
      <c r="CJ165" s="417">
        <f t="shared" si="93"/>
        <v>2022688</v>
      </c>
      <c r="CK165" s="417">
        <f t="shared" si="93"/>
        <v>1718616.05</v>
      </c>
      <c r="CL165" s="417">
        <f t="shared" si="93"/>
        <v>18969001.300000001</v>
      </c>
      <c r="CM165" s="417">
        <f t="shared" si="93"/>
        <v>3800000</v>
      </c>
      <c r="CN165" s="417">
        <f t="shared" si="93"/>
        <v>2321474.7400000002</v>
      </c>
    </row>
    <row r="166" spans="1:95" s="198" customFormat="1" ht="22.8">
      <c r="A166" s="201"/>
      <c r="C166" s="632"/>
      <c r="D166" s="324" t="s">
        <v>683</v>
      </c>
      <c r="E166" s="381">
        <f>+E164+E165</f>
        <v>100386225.44</v>
      </c>
      <c r="F166" s="325">
        <f t="shared" ref="F166:BP166" si="94">+F164+F165</f>
        <v>5626890.1299999999</v>
      </c>
      <c r="G166" s="325">
        <f t="shared" si="94"/>
        <v>3502205.0500000003</v>
      </c>
      <c r="H166" s="325">
        <f t="shared" si="94"/>
        <v>1900650</v>
      </c>
      <c r="I166" s="325">
        <f t="shared" si="94"/>
        <v>1602143.12</v>
      </c>
      <c r="J166" s="325">
        <f t="shared" si="94"/>
        <v>4612585.8</v>
      </c>
      <c r="K166" s="325">
        <f t="shared" si="94"/>
        <v>3679869.31</v>
      </c>
      <c r="L166" s="325">
        <f t="shared" si="94"/>
        <v>12654486.129999999</v>
      </c>
      <c r="M166" s="325">
        <f t="shared" si="94"/>
        <v>4015636.3</v>
      </c>
      <c r="N166" s="325">
        <f t="shared" si="94"/>
        <v>2181226.6</v>
      </c>
      <c r="O166" s="325">
        <f t="shared" si="94"/>
        <v>35436141.829999998</v>
      </c>
      <c r="P166" s="325">
        <f t="shared" si="94"/>
        <v>2037401.06</v>
      </c>
      <c r="Q166" s="325">
        <f t="shared" si="94"/>
        <v>127915797.04000001</v>
      </c>
      <c r="R166" s="325">
        <f t="shared" si="94"/>
        <v>5434796.6500000004</v>
      </c>
      <c r="S166" s="325">
        <f t="shared" si="94"/>
        <v>7814606.9299999997</v>
      </c>
      <c r="T166" s="325">
        <f t="shared" si="94"/>
        <v>19927780.59</v>
      </c>
      <c r="U166" s="325">
        <f t="shared" si="94"/>
        <v>3896445.8</v>
      </c>
      <c r="V166" s="325">
        <f t="shared" si="94"/>
        <v>4729310.95</v>
      </c>
      <c r="W166" s="325">
        <f t="shared" si="94"/>
        <v>4626895.8900000006</v>
      </c>
      <c r="X166" s="325">
        <f t="shared" si="94"/>
        <v>422187.3</v>
      </c>
      <c r="Y166" s="325">
        <f t="shared" si="94"/>
        <v>241139265.84999999</v>
      </c>
      <c r="Z166" s="325">
        <f t="shared" si="94"/>
        <v>3908025.36</v>
      </c>
      <c r="AA166" s="325">
        <f t="shared" si="94"/>
        <v>12054682.219999999</v>
      </c>
      <c r="AB166" s="325">
        <f t="shared" si="94"/>
        <v>7876133.1200000001</v>
      </c>
      <c r="AC166" s="325">
        <f t="shared" si="94"/>
        <v>2272387.85</v>
      </c>
      <c r="AD166" s="325">
        <f t="shared" si="94"/>
        <v>2798473.46</v>
      </c>
      <c r="AE166" s="325">
        <f t="shared" si="94"/>
        <v>5695719.9000000004</v>
      </c>
      <c r="AF166" s="381">
        <f t="shared" si="94"/>
        <v>21105470.740000002</v>
      </c>
      <c r="AG166" s="325">
        <f t="shared" si="94"/>
        <v>4877687.5999999996</v>
      </c>
      <c r="AH166" s="325">
        <f t="shared" si="94"/>
        <v>4702942.7799999993</v>
      </c>
      <c r="AI166" s="325">
        <f t="shared" si="94"/>
        <v>6622125.9000000004</v>
      </c>
      <c r="AJ166" s="325">
        <f t="shared" si="94"/>
        <v>15106922.25</v>
      </c>
      <c r="AK166" s="325">
        <f t="shared" si="94"/>
        <v>5187855.66</v>
      </c>
      <c r="AL166" s="325">
        <f t="shared" si="94"/>
        <v>2256234.1</v>
      </c>
      <c r="AM166" s="325">
        <f t="shared" si="94"/>
        <v>443686639</v>
      </c>
      <c r="AN166" s="325">
        <f t="shared" si="94"/>
        <v>6774270.9000000004</v>
      </c>
      <c r="AO166" s="325">
        <f t="shared" si="94"/>
        <v>2991412.2</v>
      </c>
      <c r="AP166" s="325">
        <f t="shared" si="94"/>
        <v>24951294.960000001</v>
      </c>
      <c r="AQ166" s="325">
        <f t="shared" si="94"/>
        <v>15368734.43</v>
      </c>
      <c r="AR166" s="325">
        <f t="shared" si="94"/>
        <v>3601226.1399999997</v>
      </c>
      <c r="AS166" s="325">
        <f t="shared" si="94"/>
        <v>976913.7</v>
      </c>
      <c r="AT166" s="325">
        <f t="shared" si="94"/>
        <v>35999175.839999996</v>
      </c>
      <c r="AU166" s="325">
        <f t="shared" si="94"/>
        <v>5517456.0299999993</v>
      </c>
      <c r="AV166" s="325">
        <f t="shared" si="94"/>
        <v>9491887.7400000002</v>
      </c>
      <c r="AW166" s="325">
        <f t="shared" si="94"/>
        <v>10101575.1</v>
      </c>
      <c r="AX166" s="325">
        <f t="shared" si="94"/>
        <v>4547209.68</v>
      </c>
      <c r="AY166" s="325">
        <f t="shared" si="94"/>
        <v>3424837.6</v>
      </c>
      <c r="AZ166" s="325">
        <f t="shared" si="94"/>
        <v>4493414.25</v>
      </c>
      <c r="BA166" s="325">
        <f t="shared" si="94"/>
        <v>5000261.72</v>
      </c>
      <c r="BB166" s="325">
        <f t="shared" si="94"/>
        <v>3595700</v>
      </c>
      <c r="BC166" s="325">
        <f t="shared" si="94"/>
        <v>23856769.280000001</v>
      </c>
      <c r="BD166" s="325">
        <f t="shared" si="94"/>
        <v>4794814.3900000006</v>
      </c>
      <c r="BE166" s="325">
        <f t="shared" si="94"/>
        <v>141649776.24000001</v>
      </c>
      <c r="BF166" s="325">
        <f t="shared" si="94"/>
        <v>19945099.41</v>
      </c>
      <c r="BG166" s="325">
        <f t="shared" si="94"/>
        <v>4601829.67</v>
      </c>
      <c r="BH166" s="325">
        <f t="shared" si="94"/>
        <v>5014843.32</v>
      </c>
      <c r="BI166" s="325">
        <f t="shared" si="94"/>
        <v>150701767.38</v>
      </c>
      <c r="BJ166" s="325">
        <f t="shared" si="94"/>
        <v>3147463.03</v>
      </c>
      <c r="BK166" s="325">
        <f t="shared" si="94"/>
        <v>4528184.1500000004</v>
      </c>
      <c r="BL166" s="325">
        <f t="shared" si="94"/>
        <v>8605688.9499999993</v>
      </c>
      <c r="BM166" s="325">
        <f t="shared" si="94"/>
        <v>5283869.71</v>
      </c>
      <c r="BN166" s="325">
        <f t="shared" si="94"/>
        <v>112826019.33</v>
      </c>
      <c r="BO166" s="325">
        <f t="shared" si="94"/>
        <v>11759318.789999999</v>
      </c>
      <c r="BP166" s="325">
        <f t="shared" si="94"/>
        <v>5693899.0899999999</v>
      </c>
      <c r="BQ166" s="325">
        <f>+BQ164+BQ165</f>
        <v>23618932.799999997</v>
      </c>
      <c r="BR166" s="325">
        <f t="shared" ref="BR166:CN166" si="95">+BR164+BR165</f>
        <v>9319901</v>
      </c>
      <c r="BS166" s="325">
        <f t="shared" si="95"/>
        <v>7534306.8000000007</v>
      </c>
      <c r="BT166" s="325">
        <f t="shared" si="95"/>
        <v>667387090.29999995</v>
      </c>
      <c r="BU166" s="325">
        <f t="shared" si="95"/>
        <v>10843120.98</v>
      </c>
      <c r="BV166" s="325">
        <f t="shared" si="95"/>
        <v>8068113.3200000003</v>
      </c>
      <c r="BW166" s="325">
        <f t="shared" si="95"/>
        <v>87949827.620000005</v>
      </c>
      <c r="BX166" s="325">
        <f t="shared" si="95"/>
        <v>2230826.19</v>
      </c>
      <c r="BY166" s="325">
        <f t="shared" si="95"/>
        <v>6873866.5199999996</v>
      </c>
      <c r="BZ166" s="325">
        <f t="shared" si="95"/>
        <v>19786897.380000003</v>
      </c>
      <c r="CA166" s="325">
        <f t="shared" si="95"/>
        <v>5108079.38</v>
      </c>
      <c r="CB166" s="325">
        <f t="shared" si="95"/>
        <v>6253785.7799999993</v>
      </c>
      <c r="CC166" s="325">
        <f t="shared" si="95"/>
        <v>4718904.55</v>
      </c>
      <c r="CD166" s="417">
        <f t="shared" si="95"/>
        <v>8633372.5</v>
      </c>
      <c r="CE166" s="417">
        <f t="shared" si="95"/>
        <v>44474388.849999994</v>
      </c>
      <c r="CF166" s="417">
        <f t="shared" si="95"/>
        <v>9269179.0500000007</v>
      </c>
      <c r="CG166" s="417">
        <f t="shared" si="95"/>
        <v>19344609.579999998</v>
      </c>
      <c r="CH166" s="417">
        <f t="shared" si="95"/>
        <v>9656248.9000000004</v>
      </c>
      <c r="CI166" s="417">
        <f t="shared" si="95"/>
        <v>2831006.4699999997</v>
      </c>
      <c r="CJ166" s="417">
        <f>+CJ164+CJ165</f>
        <v>2907705.6</v>
      </c>
      <c r="CK166" s="417">
        <f t="shared" si="95"/>
        <v>2781079.8200000003</v>
      </c>
      <c r="CL166" s="417">
        <f t="shared" si="95"/>
        <v>28585783.200000003</v>
      </c>
      <c r="CM166" s="417">
        <f t="shared" si="95"/>
        <v>5217166.55</v>
      </c>
      <c r="CN166" s="417">
        <f t="shared" si="95"/>
        <v>3448598.1500000004</v>
      </c>
    </row>
    <row r="167" spans="1:95" s="198" customFormat="1" ht="22.8">
      <c r="A167" s="201"/>
      <c r="C167" s="632"/>
      <c r="D167" s="449" t="s">
        <v>684</v>
      </c>
      <c r="E167" s="381">
        <f>+E70</f>
        <v>80398762.060000002</v>
      </c>
      <c r="F167" s="325">
        <f t="shared" ref="F167:BP167" si="96">+F70</f>
        <v>5000000</v>
      </c>
      <c r="G167" s="325">
        <f t="shared" si="96"/>
        <v>2400000</v>
      </c>
      <c r="H167" s="325">
        <f t="shared" si="96"/>
        <v>1425510.75</v>
      </c>
      <c r="I167" s="325">
        <f t="shared" si="96"/>
        <v>1500000</v>
      </c>
      <c r="J167" s="325">
        <f t="shared" si="96"/>
        <v>4000000</v>
      </c>
      <c r="K167" s="325">
        <f t="shared" si="96"/>
        <v>3096579.2</v>
      </c>
      <c r="L167" s="325">
        <f t="shared" si="96"/>
        <v>9800000</v>
      </c>
      <c r="M167" s="325">
        <f t="shared" si="96"/>
        <v>3298000</v>
      </c>
      <c r="N167" s="325">
        <f t="shared" si="96"/>
        <v>2072165.27</v>
      </c>
      <c r="O167" s="325">
        <f t="shared" si="96"/>
        <v>20261685.100000001</v>
      </c>
      <c r="P167" s="325">
        <f t="shared" si="96"/>
        <v>1230000000</v>
      </c>
      <c r="Q167" s="325">
        <f t="shared" si="96"/>
        <v>98000000</v>
      </c>
      <c r="R167" s="325">
        <f t="shared" si="96"/>
        <v>4891482.6399999997</v>
      </c>
      <c r="S167" s="325">
        <f t="shared" si="96"/>
        <v>5470224.8499999996</v>
      </c>
      <c r="T167" s="325">
        <f t="shared" si="96"/>
        <v>14322383.66</v>
      </c>
      <c r="U167" s="325">
        <f t="shared" si="96"/>
        <v>3000000</v>
      </c>
      <c r="V167" s="325">
        <f t="shared" si="96"/>
        <v>4019914.31</v>
      </c>
      <c r="W167" s="325">
        <f t="shared" si="96"/>
        <v>4164206.3</v>
      </c>
      <c r="X167" s="325">
        <f t="shared" si="96"/>
        <v>1300000</v>
      </c>
      <c r="Y167" s="325">
        <f t="shared" si="96"/>
        <v>146000000</v>
      </c>
      <c r="Z167" s="325">
        <f t="shared" si="96"/>
        <v>3126420.29</v>
      </c>
      <c r="AA167" s="325">
        <f t="shared" si="96"/>
        <v>5000000</v>
      </c>
      <c r="AB167" s="325">
        <f t="shared" si="96"/>
        <v>5645091.5899999999</v>
      </c>
      <c r="AC167" s="325">
        <f t="shared" si="96"/>
        <v>1200000</v>
      </c>
      <c r="AD167" s="325">
        <f t="shared" si="96"/>
        <v>1500000</v>
      </c>
      <c r="AE167" s="325">
        <f t="shared" si="96"/>
        <v>4500000</v>
      </c>
      <c r="AF167" s="381">
        <f t="shared" si="96"/>
        <v>13000000</v>
      </c>
      <c r="AG167" s="325">
        <f t="shared" si="96"/>
        <v>2000000</v>
      </c>
      <c r="AH167" s="325">
        <f t="shared" si="96"/>
        <v>3500000</v>
      </c>
      <c r="AI167" s="325">
        <f t="shared" si="96"/>
        <v>4122125.9</v>
      </c>
      <c r="AJ167" s="325">
        <f t="shared" si="96"/>
        <v>3776730.56</v>
      </c>
      <c r="AK167" s="325">
        <f t="shared" si="96"/>
        <v>5051581.66</v>
      </c>
      <c r="AL167" s="325">
        <f t="shared" si="96"/>
        <v>1581054.1</v>
      </c>
      <c r="AM167" s="325">
        <f t="shared" si="96"/>
        <v>324242155.77999997</v>
      </c>
      <c r="AN167" s="325">
        <f t="shared" si="96"/>
        <v>6600000</v>
      </c>
      <c r="AO167" s="325">
        <f t="shared" si="96"/>
        <v>2000000</v>
      </c>
      <c r="AP167" s="325">
        <f t="shared" si="96"/>
        <v>12000000</v>
      </c>
      <c r="AQ167" s="325">
        <f t="shared" si="96"/>
        <v>13000000</v>
      </c>
      <c r="AR167" s="325">
        <f t="shared" si="96"/>
        <v>2400000</v>
      </c>
      <c r="AS167" s="325">
        <f t="shared" si="96"/>
        <v>879222.33</v>
      </c>
      <c r="AT167" s="325">
        <f t="shared" si="96"/>
        <v>31191867.949999999</v>
      </c>
      <c r="AU167" s="325">
        <f t="shared" si="96"/>
        <v>4950000</v>
      </c>
      <c r="AV167" s="325">
        <f t="shared" si="96"/>
        <v>6288000</v>
      </c>
      <c r="AW167" s="325">
        <f t="shared" si="96"/>
        <v>8500000</v>
      </c>
      <c r="AX167" s="325">
        <f t="shared" si="96"/>
        <v>3170751.03</v>
      </c>
      <c r="AY167" s="325">
        <f t="shared" si="96"/>
        <v>3000000</v>
      </c>
      <c r="AZ167" s="325">
        <f t="shared" si="96"/>
        <v>3900000</v>
      </c>
      <c r="BA167" s="325">
        <f t="shared" si="96"/>
        <v>2500130.86</v>
      </c>
      <c r="BB167" s="325">
        <f t="shared" si="96"/>
        <v>3500000</v>
      </c>
      <c r="BC167" s="325">
        <f t="shared" si="96"/>
        <v>20270295.43</v>
      </c>
      <c r="BD167" s="325">
        <f t="shared" si="96"/>
        <v>4794814.3899999997</v>
      </c>
      <c r="BE167" s="325">
        <f t="shared" si="96"/>
        <v>115000000</v>
      </c>
      <c r="BF167" s="325">
        <f t="shared" si="96"/>
        <v>13956792</v>
      </c>
      <c r="BG167" s="325">
        <f t="shared" si="96"/>
        <v>3000000</v>
      </c>
      <c r="BH167" s="325">
        <f t="shared" si="96"/>
        <v>3000000</v>
      </c>
      <c r="BI167" s="325">
        <f t="shared" si="96"/>
        <v>83092231.400000006</v>
      </c>
      <c r="BJ167" s="325">
        <f t="shared" si="96"/>
        <v>5840460.9500000002</v>
      </c>
      <c r="BK167" s="325">
        <f t="shared" si="96"/>
        <v>1000000</v>
      </c>
      <c r="BL167" s="325">
        <f t="shared" si="96"/>
        <v>8605688.9499999993</v>
      </c>
      <c r="BM167" s="325">
        <f t="shared" si="96"/>
        <v>3800000</v>
      </c>
      <c r="BN167" s="325">
        <f t="shared" si="96"/>
        <v>94021682.780000001</v>
      </c>
      <c r="BO167" s="325">
        <f t="shared" si="96"/>
        <v>7400000</v>
      </c>
      <c r="BP167" s="325">
        <f t="shared" si="96"/>
        <v>5000000</v>
      </c>
      <c r="BQ167" s="325">
        <f>+BQ70</f>
        <v>10625678.68</v>
      </c>
      <c r="BR167" s="325">
        <f t="shared" ref="BR167:CN167" si="97">+BR70</f>
        <v>4659950.5</v>
      </c>
      <c r="BS167" s="325">
        <f t="shared" si="97"/>
        <v>4897299.42</v>
      </c>
      <c r="BT167" s="325">
        <f t="shared" si="97"/>
        <v>685493158.13999999</v>
      </c>
      <c r="BU167" s="325">
        <f t="shared" si="97"/>
        <v>6505872.5899999999</v>
      </c>
      <c r="BV167" s="325">
        <f t="shared" si="97"/>
        <v>6454490.6600000001</v>
      </c>
      <c r="BW167" s="325">
        <f t="shared" si="97"/>
        <v>35000000</v>
      </c>
      <c r="BX167" s="325">
        <f t="shared" si="97"/>
        <v>1115413.1000000001</v>
      </c>
      <c r="BY167" s="325">
        <f t="shared" si="97"/>
        <v>6522568.4400000004</v>
      </c>
      <c r="BZ167" s="325">
        <f t="shared" si="97"/>
        <v>15500000</v>
      </c>
      <c r="CA167" s="325">
        <f t="shared" si="97"/>
        <v>3007644.17</v>
      </c>
      <c r="CB167" s="325">
        <f t="shared" si="97"/>
        <v>4279419.88</v>
      </c>
      <c r="CC167" s="325">
        <f t="shared" si="97"/>
        <v>4182335</v>
      </c>
      <c r="CD167" s="417">
        <f t="shared" si="97"/>
        <v>5381924.1399999997</v>
      </c>
      <c r="CE167" s="417">
        <f t="shared" si="97"/>
        <v>34065393.950000003</v>
      </c>
      <c r="CF167" s="417">
        <f t="shared" si="97"/>
        <v>9269179.0500000007</v>
      </c>
      <c r="CG167" s="417">
        <f t="shared" si="97"/>
        <v>13541226.710000001</v>
      </c>
      <c r="CH167" s="417">
        <f t="shared" si="97"/>
        <v>7000000</v>
      </c>
      <c r="CI167" s="417">
        <f t="shared" si="97"/>
        <v>566201.29</v>
      </c>
      <c r="CJ167" s="417">
        <f>+CJ70</f>
        <v>2269110.67</v>
      </c>
      <c r="CK167" s="417">
        <f t="shared" si="97"/>
        <v>2100000</v>
      </c>
      <c r="CL167" s="417">
        <f t="shared" si="97"/>
        <v>14452558.23</v>
      </c>
      <c r="CM167" s="417">
        <f t="shared" si="97"/>
        <v>3536867.26</v>
      </c>
      <c r="CN167" s="417">
        <f t="shared" si="97"/>
        <v>2502203.64</v>
      </c>
    </row>
    <row r="168" spans="1:95" s="198" customFormat="1" ht="22.8">
      <c r="C168" s="633"/>
      <c r="D168" s="326" t="s">
        <v>685</v>
      </c>
      <c r="E168" s="382">
        <f>E166-E167</f>
        <v>19987463.379999995</v>
      </c>
      <c r="F168" s="327">
        <f t="shared" ref="F168:BQ168" si="98">F166-F167</f>
        <v>626890.12999999989</v>
      </c>
      <c r="G168" s="327">
        <f t="shared" si="98"/>
        <v>1102205.0500000003</v>
      </c>
      <c r="H168" s="327">
        <f t="shared" si="98"/>
        <v>475139.25</v>
      </c>
      <c r="I168" s="327">
        <f t="shared" si="98"/>
        <v>102143.12000000011</v>
      </c>
      <c r="J168" s="327">
        <f t="shared" si="98"/>
        <v>612585.79999999981</v>
      </c>
      <c r="K168" s="327">
        <f t="shared" si="98"/>
        <v>583290.10999999987</v>
      </c>
      <c r="L168" s="327">
        <f t="shared" si="98"/>
        <v>2854486.129999999</v>
      </c>
      <c r="M168" s="327">
        <f t="shared" si="98"/>
        <v>717636.29999999981</v>
      </c>
      <c r="N168" s="327">
        <f t="shared" si="98"/>
        <v>109061.33000000007</v>
      </c>
      <c r="O168" s="327">
        <f t="shared" si="98"/>
        <v>15174456.729999997</v>
      </c>
      <c r="P168" s="327">
        <f t="shared" si="98"/>
        <v>-1227962598.9400001</v>
      </c>
      <c r="Q168" s="327">
        <f t="shared" si="98"/>
        <v>29915797.040000007</v>
      </c>
      <c r="R168" s="327">
        <f t="shared" si="98"/>
        <v>543314.01000000071</v>
      </c>
      <c r="S168" s="327">
        <f t="shared" si="98"/>
        <v>2344382.08</v>
      </c>
      <c r="T168" s="327">
        <f t="shared" si="98"/>
        <v>5605396.9299999997</v>
      </c>
      <c r="U168" s="327">
        <f t="shared" si="98"/>
        <v>896445.79999999981</v>
      </c>
      <c r="V168" s="327">
        <f t="shared" si="98"/>
        <v>709396.64000000013</v>
      </c>
      <c r="W168" s="327">
        <f t="shared" si="98"/>
        <v>462689.59000000078</v>
      </c>
      <c r="X168" s="327">
        <f t="shared" si="98"/>
        <v>-877812.7</v>
      </c>
      <c r="Y168" s="327">
        <f t="shared" si="98"/>
        <v>95139265.849999994</v>
      </c>
      <c r="Z168" s="327">
        <f t="shared" si="98"/>
        <v>781605.06999999983</v>
      </c>
      <c r="AA168" s="327">
        <f t="shared" si="98"/>
        <v>7054682.2199999988</v>
      </c>
      <c r="AB168" s="327">
        <f t="shared" si="98"/>
        <v>2231041.5300000003</v>
      </c>
      <c r="AC168" s="327">
        <f t="shared" si="98"/>
        <v>1072387.8500000001</v>
      </c>
      <c r="AD168" s="327">
        <f t="shared" si="98"/>
        <v>1298473.46</v>
      </c>
      <c r="AE168" s="327">
        <f t="shared" si="98"/>
        <v>1195719.9000000004</v>
      </c>
      <c r="AF168" s="382">
        <f t="shared" si="98"/>
        <v>8105470.7400000021</v>
      </c>
      <c r="AG168" s="327">
        <f t="shared" si="98"/>
        <v>2877687.5999999996</v>
      </c>
      <c r="AH168" s="327">
        <f t="shared" si="98"/>
        <v>1202942.7799999993</v>
      </c>
      <c r="AI168" s="327">
        <f t="shared" si="98"/>
        <v>2500000.0000000005</v>
      </c>
      <c r="AJ168" s="327">
        <f t="shared" si="98"/>
        <v>11330191.689999999</v>
      </c>
      <c r="AK168" s="327">
        <f t="shared" si="98"/>
        <v>136274</v>
      </c>
      <c r="AL168" s="327">
        <f t="shared" si="98"/>
        <v>675180</v>
      </c>
      <c r="AM168" s="327">
        <f t="shared" si="98"/>
        <v>119444483.22000003</v>
      </c>
      <c r="AN168" s="327">
        <f t="shared" si="98"/>
        <v>174270.90000000037</v>
      </c>
      <c r="AO168" s="327">
        <f t="shared" si="98"/>
        <v>991412.20000000019</v>
      </c>
      <c r="AP168" s="327">
        <f t="shared" si="98"/>
        <v>12951294.960000001</v>
      </c>
      <c r="AQ168" s="327">
        <f t="shared" si="98"/>
        <v>2368734.4299999997</v>
      </c>
      <c r="AR168" s="327">
        <f t="shared" si="98"/>
        <v>1201226.1399999997</v>
      </c>
      <c r="AS168" s="327">
        <f t="shared" si="98"/>
        <v>97691.37</v>
      </c>
      <c r="AT168" s="327">
        <f t="shared" si="98"/>
        <v>4807307.8899999969</v>
      </c>
      <c r="AU168" s="327">
        <f t="shared" si="98"/>
        <v>567456.02999999933</v>
      </c>
      <c r="AV168" s="327">
        <f t="shared" si="98"/>
        <v>3203887.74</v>
      </c>
      <c r="AW168" s="327">
        <f t="shared" si="98"/>
        <v>1601575.0999999996</v>
      </c>
      <c r="AX168" s="327">
        <f t="shared" si="98"/>
        <v>1376458.65</v>
      </c>
      <c r="AY168" s="327">
        <f t="shared" si="98"/>
        <v>424837.60000000009</v>
      </c>
      <c r="AZ168" s="327">
        <f t="shared" si="98"/>
        <v>593414.25</v>
      </c>
      <c r="BA168" s="327">
        <f t="shared" si="98"/>
        <v>2500130.86</v>
      </c>
      <c r="BB168" s="327">
        <f t="shared" si="98"/>
        <v>95700</v>
      </c>
      <c r="BC168" s="424">
        <f t="shared" si="98"/>
        <v>3586473.8500000015</v>
      </c>
      <c r="BD168" s="327">
        <f t="shared" si="98"/>
        <v>0</v>
      </c>
      <c r="BE168" s="327">
        <f t="shared" si="98"/>
        <v>26649776.24000001</v>
      </c>
      <c r="BF168" s="327">
        <f t="shared" si="98"/>
        <v>5988307.4100000001</v>
      </c>
      <c r="BG168" s="327">
        <f t="shared" si="98"/>
        <v>1601829.67</v>
      </c>
      <c r="BH168" s="327">
        <f t="shared" si="98"/>
        <v>2014843.3200000003</v>
      </c>
      <c r="BI168" s="327">
        <f t="shared" si="98"/>
        <v>67609535.979999989</v>
      </c>
      <c r="BJ168" s="327">
        <f t="shared" si="98"/>
        <v>-2692997.9200000004</v>
      </c>
      <c r="BK168" s="327">
        <f t="shared" si="98"/>
        <v>3528184.1500000004</v>
      </c>
      <c r="BL168" s="327">
        <f t="shared" si="98"/>
        <v>0</v>
      </c>
      <c r="BM168" s="424">
        <f t="shared" si="98"/>
        <v>1483869.71</v>
      </c>
      <c r="BN168" s="327">
        <f t="shared" si="98"/>
        <v>18804336.549999997</v>
      </c>
      <c r="BO168" s="327">
        <f t="shared" si="98"/>
        <v>4359318.7899999991</v>
      </c>
      <c r="BP168" s="327">
        <f t="shared" si="98"/>
        <v>693899.08999999985</v>
      </c>
      <c r="BQ168" s="327">
        <f t="shared" si="98"/>
        <v>12993254.119999997</v>
      </c>
      <c r="BR168" s="327">
        <f t="shared" ref="BR168:CN168" si="99">BR166-BR167</f>
        <v>4659950.5</v>
      </c>
      <c r="BS168" s="327">
        <f t="shared" si="99"/>
        <v>2637007.3800000008</v>
      </c>
      <c r="BT168" s="327">
        <f t="shared" si="99"/>
        <v>-18106067.840000033</v>
      </c>
      <c r="BU168" s="327">
        <f t="shared" si="99"/>
        <v>4337248.3900000006</v>
      </c>
      <c r="BV168" s="327">
        <f t="shared" si="99"/>
        <v>1613622.6600000001</v>
      </c>
      <c r="BW168" s="327">
        <f t="shared" si="99"/>
        <v>52949827.620000005</v>
      </c>
      <c r="BX168" s="327">
        <f t="shared" si="99"/>
        <v>1115413.0899999999</v>
      </c>
      <c r="BY168" s="327">
        <f t="shared" si="99"/>
        <v>351298.07999999914</v>
      </c>
      <c r="BZ168" s="327">
        <f t="shared" si="99"/>
        <v>4286897.3800000027</v>
      </c>
      <c r="CA168" s="327">
        <f t="shared" si="99"/>
        <v>2100435.21</v>
      </c>
      <c r="CB168" s="327">
        <f t="shared" si="99"/>
        <v>1974365.8999999994</v>
      </c>
      <c r="CC168" s="327">
        <f t="shared" si="99"/>
        <v>536569.54999999981</v>
      </c>
      <c r="CD168" s="418">
        <f t="shared" si="99"/>
        <v>3251448.3600000003</v>
      </c>
      <c r="CE168" s="418">
        <f t="shared" si="99"/>
        <v>10408994.899999991</v>
      </c>
      <c r="CF168" s="437">
        <f t="shared" si="99"/>
        <v>0</v>
      </c>
      <c r="CG168" s="418">
        <f t="shared" si="99"/>
        <v>5803382.8699999973</v>
      </c>
      <c r="CH168" s="418">
        <f t="shared" si="99"/>
        <v>2656248.9000000004</v>
      </c>
      <c r="CI168" s="418">
        <f t="shared" si="99"/>
        <v>2264805.1799999997</v>
      </c>
      <c r="CJ168" s="418">
        <f>CJ166-CJ167</f>
        <v>638594.93000000017</v>
      </c>
      <c r="CK168" s="418">
        <f t="shared" si="99"/>
        <v>681079.8200000003</v>
      </c>
      <c r="CL168" s="418">
        <f t="shared" si="99"/>
        <v>14133224.970000003</v>
      </c>
      <c r="CM168" s="418">
        <f t="shared" si="99"/>
        <v>1680299.29</v>
      </c>
      <c r="CN168" s="418">
        <f t="shared" si="99"/>
        <v>946394.51000000024</v>
      </c>
      <c r="CO168" s="199"/>
      <c r="CQ168" s="200"/>
    </row>
    <row r="169" spans="1:95" s="198" customFormat="1" ht="22.8">
      <c r="A169" s="197"/>
      <c r="C169" s="631"/>
      <c r="D169" s="322"/>
      <c r="E169" s="380"/>
      <c r="F169" s="323"/>
      <c r="G169" s="323"/>
      <c r="H169" s="323"/>
      <c r="I169" s="323"/>
      <c r="J169" s="323"/>
      <c r="K169" s="323"/>
      <c r="L169" s="323"/>
      <c r="M169" s="323"/>
      <c r="N169" s="323"/>
      <c r="O169" s="323"/>
      <c r="P169" s="323"/>
      <c r="Q169" s="328"/>
      <c r="R169" s="328"/>
      <c r="S169" s="328"/>
      <c r="T169" s="328"/>
      <c r="U169" s="328"/>
      <c r="V169" s="328"/>
      <c r="W169" s="328"/>
      <c r="X169" s="328"/>
      <c r="Y169" s="329"/>
      <c r="Z169" s="329"/>
      <c r="AA169" s="329"/>
      <c r="AB169" s="329"/>
      <c r="AC169" s="329"/>
      <c r="AD169" s="329"/>
      <c r="AE169" s="329"/>
      <c r="AF169" s="528"/>
      <c r="AG169" s="329"/>
      <c r="AH169" s="329"/>
      <c r="AI169" s="329"/>
      <c r="AJ169" s="329"/>
      <c r="AK169" s="329"/>
      <c r="AL169" s="329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330"/>
      <c r="AY169" s="330"/>
      <c r="AZ169" s="330"/>
      <c r="BA169" s="330"/>
      <c r="BB169" s="330"/>
      <c r="BC169" s="330"/>
      <c r="BD169" s="330"/>
      <c r="BE169" s="331"/>
      <c r="BF169" s="331"/>
      <c r="BG169" s="331"/>
      <c r="BH169" s="331"/>
      <c r="BI169" s="331"/>
      <c r="BJ169" s="331"/>
      <c r="BK169" s="331"/>
      <c r="BL169" s="331"/>
      <c r="BM169" s="331"/>
      <c r="BN169" s="332"/>
      <c r="BO169" s="332"/>
      <c r="BP169" s="332"/>
      <c r="BQ169" s="332"/>
      <c r="BR169" s="332"/>
      <c r="BS169" s="332"/>
      <c r="BT169" s="333"/>
      <c r="BU169" s="333"/>
      <c r="BV169" s="333"/>
      <c r="BW169" s="333"/>
      <c r="BX169" s="333"/>
      <c r="BY169" s="333"/>
      <c r="BZ169" s="333"/>
      <c r="CA169" s="333"/>
      <c r="CB169" s="333"/>
      <c r="CC169" s="333"/>
      <c r="CD169" s="207"/>
      <c r="CE169" s="207"/>
      <c r="CF169" s="207"/>
      <c r="CG169" s="207"/>
      <c r="CH169" s="207"/>
      <c r="CI169" s="207"/>
      <c r="CJ169" s="207"/>
      <c r="CK169" s="207"/>
      <c r="CL169" s="207"/>
      <c r="CM169" s="207"/>
      <c r="CN169" s="207"/>
    </row>
    <row r="170" spans="1:95" s="198" customFormat="1" ht="22.8">
      <c r="A170" s="197"/>
      <c r="C170" s="631"/>
      <c r="D170" s="322"/>
      <c r="E170" s="380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8"/>
      <c r="R170" s="328"/>
      <c r="S170" s="328"/>
      <c r="T170" s="328"/>
      <c r="U170" s="328"/>
      <c r="V170" s="328"/>
      <c r="W170" s="328"/>
      <c r="X170" s="328"/>
      <c r="Y170" s="329"/>
      <c r="Z170" s="329"/>
      <c r="AA170" s="329"/>
      <c r="AB170" s="329"/>
      <c r="AC170" s="329"/>
      <c r="AD170" s="329"/>
      <c r="AE170" s="329"/>
      <c r="AF170" s="528"/>
      <c r="AG170" s="329"/>
      <c r="AH170" s="329"/>
      <c r="AI170" s="329"/>
      <c r="AJ170" s="329"/>
      <c r="AK170" s="329"/>
      <c r="AL170" s="329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330"/>
      <c r="AY170" s="330"/>
      <c r="AZ170" s="330"/>
      <c r="BA170" s="330"/>
      <c r="BB170" s="330"/>
      <c r="BC170" s="330"/>
      <c r="BD170" s="330"/>
      <c r="BE170" s="331"/>
      <c r="BF170" s="331"/>
      <c r="BG170" s="331"/>
      <c r="BH170" s="331"/>
      <c r="BI170" s="331"/>
      <c r="BJ170" s="331"/>
      <c r="BK170" s="331"/>
      <c r="BL170" s="331"/>
      <c r="BM170" s="331"/>
      <c r="BN170" s="332"/>
      <c r="BO170" s="332"/>
      <c r="BP170" s="332"/>
      <c r="BQ170" s="332"/>
      <c r="BR170" s="332"/>
      <c r="BS170" s="332"/>
      <c r="BT170" s="333"/>
      <c r="BU170" s="333"/>
      <c r="BV170" s="333"/>
      <c r="BW170" s="333"/>
      <c r="BX170" s="333"/>
      <c r="BY170" s="333"/>
      <c r="BZ170" s="333"/>
      <c r="CA170" s="333"/>
      <c r="CB170" s="333"/>
      <c r="CC170" s="333"/>
      <c r="CD170" s="207"/>
      <c r="CE170" s="207"/>
      <c r="CF170" s="207"/>
      <c r="CG170" s="207"/>
      <c r="CH170" s="207"/>
      <c r="CI170" s="207"/>
      <c r="CJ170" s="207"/>
      <c r="CK170" s="207"/>
      <c r="CL170" s="207"/>
      <c r="CM170" s="207"/>
      <c r="CN170" s="207"/>
    </row>
    <row r="171" spans="1:95" s="198" customFormat="1" ht="22.8">
      <c r="A171" s="197"/>
      <c r="C171" s="631"/>
      <c r="D171" s="322"/>
      <c r="E171" s="380"/>
      <c r="F171" s="323"/>
      <c r="G171" s="323"/>
      <c r="H171" s="323"/>
      <c r="I171" s="323"/>
      <c r="J171" s="323"/>
      <c r="K171" s="323"/>
      <c r="L171" s="323"/>
      <c r="M171" s="323"/>
      <c r="N171" s="323"/>
      <c r="O171" s="323"/>
      <c r="P171" s="323"/>
      <c r="Q171" s="328"/>
      <c r="R171" s="328"/>
      <c r="S171" s="328"/>
      <c r="T171" s="328"/>
      <c r="U171" s="328"/>
      <c r="V171" s="328"/>
      <c r="W171" s="328"/>
      <c r="X171" s="328"/>
      <c r="Y171" s="329"/>
      <c r="Z171" s="329"/>
      <c r="AA171" s="329"/>
      <c r="AB171" s="329"/>
      <c r="AC171" s="329"/>
      <c r="AD171" s="329"/>
      <c r="AE171" s="329"/>
      <c r="AF171" s="528"/>
      <c r="AG171" s="329"/>
      <c r="AH171" s="329"/>
      <c r="AI171" s="329"/>
      <c r="AJ171" s="329"/>
      <c r="AK171" s="329"/>
      <c r="AL171" s="329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330"/>
      <c r="AY171" s="330"/>
      <c r="AZ171" s="330"/>
      <c r="BA171" s="330"/>
      <c r="BB171" s="330"/>
      <c r="BC171" s="330"/>
      <c r="BD171" s="330"/>
      <c r="BE171" s="331"/>
      <c r="BF171" s="331"/>
      <c r="BG171" s="331"/>
      <c r="BH171" s="331"/>
      <c r="BI171" s="331"/>
      <c r="BJ171" s="331"/>
      <c r="BK171" s="331"/>
      <c r="BL171" s="331"/>
      <c r="BM171" s="331"/>
      <c r="BN171" s="332"/>
      <c r="BO171" s="332"/>
      <c r="BP171" s="332"/>
      <c r="BQ171" s="332"/>
      <c r="BR171" s="332"/>
      <c r="BS171" s="332"/>
      <c r="BT171" s="333"/>
      <c r="BU171" s="333"/>
      <c r="BV171" s="333"/>
      <c r="BW171" s="333"/>
      <c r="BX171" s="333"/>
      <c r="BY171" s="333"/>
      <c r="BZ171" s="333"/>
      <c r="CA171" s="333"/>
      <c r="CB171" s="333"/>
      <c r="CC171" s="333"/>
      <c r="CD171" s="207"/>
      <c r="CE171" s="207"/>
      <c r="CF171" s="207"/>
      <c r="CG171" s="207"/>
      <c r="CH171" s="207"/>
      <c r="CI171" s="207"/>
      <c r="CJ171" s="207"/>
      <c r="CK171" s="207"/>
      <c r="CL171" s="207"/>
      <c r="CM171" s="207"/>
      <c r="CN171" s="207"/>
    </row>
    <row r="172" spans="1:95" s="198" customFormat="1" ht="22.8">
      <c r="A172" s="197"/>
      <c r="C172" s="631">
        <v>2101020199.1359999</v>
      </c>
      <c r="D172" s="322" t="s">
        <v>686</v>
      </c>
      <c r="E172" s="380">
        <v>30735948.359999999</v>
      </c>
      <c r="F172" s="323">
        <v>2669543.9</v>
      </c>
      <c r="G172" s="323">
        <v>327778.5</v>
      </c>
      <c r="H172" s="323">
        <v>109763</v>
      </c>
      <c r="I172" s="323">
        <v>1166597</v>
      </c>
      <c r="J172" s="323">
        <v>1025354</v>
      </c>
      <c r="K172" s="323">
        <v>1548309</v>
      </c>
      <c r="L172" s="323">
        <v>1293173.76</v>
      </c>
      <c r="M172" s="323">
        <v>1446132.5</v>
      </c>
      <c r="N172" s="323">
        <v>1568043</v>
      </c>
      <c r="O172" s="323">
        <v>9735670</v>
      </c>
      <c r="P172" s="323">
        <v>2672250.9</v>
      </c>
      <c r="Q172" s="323">
        <v>5540297.1500000004</v>
      </c>
      <c r="R172" s="323">
        <v>759818.6</v>
      </c>
      <c r="S172" s="323">
        <v>2604366.5</v>
      </c>
      <c r="T172" s="323">
        <v>3907090.75</v>
      </c>
      <c r="U172" s="323">
        <v>846646.98</v>
      </c>
      <c r="V172" s="323">
        <v>394751</v>
      </c>
      <c r="W172" s="323">
        <v>460</v>
      </c>
      <c r="X172" s="323">
        <v>624643</v>
      </c>
      <c r="Y172" s="323">
        <v>7705414</v>
      </c>
      <c r="Z172" s="323">
        <v>428258</v>
      </c>
      <c r="AA172" s="323">
        <v>3676003</v>
      </c>
      <c r="AB172" s="323">
        <v>899334</v>
      </c>
      <c r="AC172" s="323">
        <v>626517</v>
      </c>
      <c r="AD172" s="323">
        <v>577815</v>
      </c>
      <c r="AE172" s="323">
        <v>548181</v>
      </c>
      <c r="AF172" s="380">
        <v>8884700</v>
      </c>
      <c r="AG172" s="323">
        <v>1151002</v>
      </c>
      <c r="AH172" s="323">
        <v>1658482</v>
      </c>
      <c r="AI172" s="323">
        <v>1849123</v>
      </c>
      <c r="AJ172" s="323">
        <v>2202982.2000000002</v>
      </c>
      <c r="AK172" s="323">
        <v>1495029</v>
      </c>
      <c r="AL172" s="323">
        <v>897606</v>
      </c>
      <c r="AM172" s="323">
        <v>28356935.91</v>
      </c>
      <c r="AN172" s="323">
        <v>221190.14</v>
      </c>
      <c r="AO172" s="323">
        <v>464266</v>
      </c>
      <c r="AP172" s="323">
        <v>1655916</v>
      </c>
      <c r="AQ172" s="323">
        <v>1534667.05</v>
      </c>
      <c r="AR172" s="323">
        <v>511152</v>
      </c>
      <c r="AS172" s="323">
        <v>232060</v>
      </c>
      <c r="AT172" s="323">
        <v>4876883.49</v>
      </c>
      <c r="AU172" s="323">
        <v>1514915.03</v>
      </c>
      <c r="AV172" s="323">
        <v>2439165</v>
      </c>
      <c r="AW172" s="323">
        <v>3946256</v>
      </c>
      <c r="AX172" s="323">
        <v>681420</v>
      </c>
      <c r="AY172" s="323">
        <v>993169.41</v>
      </c>
      <c r="AZ172" s="323">
        <v>631918.52</v>
      </c>
      <c r="BA172" s="323">
        <v>2095545</v>
      </c>
      <c r="BB172" s="323">
        <v>38620</v>
      </c>
      <c r="BC172" s="323">
        <v>5071668.2300000004</v>
      </c>
      <c r="BD172" s="323">
        <v>0</v>
      </c>
      <c r="BE172" s="323">
        <v>3007797</v>
      </c>
      <c r="BF172" s="323">
        <v>4610437</v>
      </c>
      <c r="BG172" s="323">
        <v>2627818.5</v>
      </c>
      <c r="BH172" s="323">
        <v>3570274</v>
      </c>
      <c r="BI172" s="323">
        <v>13036982.4</v>
      </c>
      <c r="BJ172" s="323">
        <v>464233</v>
      </c>
      <c r="BK172" s="323">
        <v>2165227.4900000002</v>
      </c>
      <c r="BL172" s="323">
        <v>1636415</v>
      </c>
      <c r="BM172" s="323">
        <v>1176616.7</v>
      </c>
      <c r="BN172" s="323">
        <v>8785807.8800000008</v>
      </c>
      <c r="BO172" s="323">
        <v>5718386.2999999998</v>
      </c>
      <c r="BP172" s="323">
        <v>1002617</v>
      </c>
      <c r="BQ172" s="323">
        <v>9790269.5999999996</v>
      </c>
      <c r="BR172" s="323">
        <v>1267278</v>
      </c>
      <c r="BS172" s="323">
        <v>3073748.7</v>
      </c>
      <c r="BT172" s="323">
        <v>1107650</v>
      </c>
      <c r="BU172" s="323">
        <v>5567216</v>
      </c>
      <c r="BV172" s="323">
        <v>4621374.5</v>
      </c>
      <c r="BW172" s="323">
        <v>10380212.720000001</v>
      </c>
      <c r="BX172" s="323">
        <v>20705</v>
      </c>
      <c r="BY172" s="323">
        <v>3037965.1</v>
      </c>
      <c r="BZ172" s="323">
        <v>5026282</v>
      </c>
      <c r="CA172" s="323">
        <v>1933036.5</v>
      </c>
      <c r="CB172" s="323">
        <v>2431879</v>
      </c>
      <c r="CC172" s="323">
        <v>1471756</v>
      </c>
      <c r="CD172" s="416">
        <v>2582451</v>
      </c>
      <c r="CE172" s="416">
        <v>6992146.5</v>
      </c>
      <c r="CF172" s="416">
        <v>2335311.5</v>
      </c>
      <c r="CG172" s="416">
        <v>1747745</v>
      </c>
      <c r="CH172" s="416">
        <v>482537</v>
      </c>
      <c r="CI172" s="416">
        <v>2069553.22</v>
      </c>
      <c r="CJ172" s="416">
        <v>1456860</v>
      </c>
      <c r="CK172" s="416">
        <v>3186670</v>
      </c>
      <c r="CL172" s="416">
        <v>6316592.7999999998</v>
      </c>
      <c r="CM172" s="416">
        <v>346550</v>
      </c>
      <c r="CN172" s="416">
        <v>1298599.73</v>
      </c>
    </row>
    <row r="173" spans="1:95" s="198" customFormat="1" ht="22.8">
      <c r="A173" s="197"/>
      <c r="C173" s="631"/>
      <c r="D173" s="322" t="s">
        <v>620</v>
      </c>
      <c r="E173" s="381">
        <f>+E50</f>
        <v>31681273.75</v>
      </c>
      <c r="F173" s="325">
        <f t="shared" ref="F173:BQ173" si="100">+F50</f>
        <v>2508705</v>
      </c>
      <c r="G173" s="325">
        <f t="shared" si="100"/>
        <v>7536439</v>
      </c>
      <c r="H173" s="325">
        <f t="shared" si="100"/>
        <v>5336467</v>
      </c>
      <c r="I173" s="325">
        <f t="shared" si="100"/>
        <v>2480106</v>
      </c>
      <c r="J173" s="325">
        <f t="shared" si="100"/>
        <v>4410509</v>
      </c>
      <c r="K173" s="325">
        <f t="shared" si="100"/>
        <v>4723895.71</v>
      </c>
      <c r="L173" s="325">
        <f t="shared" si="100"/>
        <v>9810031</v>
      </c>
      <c r="M173" s="325">
        <f t="shared" si="100"/>
        <v>4621994</v>
      </c>
      <c r="N173" s="325">
        <f t="shared" si="100"/>
        <v>9978453</v>
      </c>
      <c r="O173" s="325">
        <f t="shared" si="100"/>
        <v>16335264</v>
      </c>
      <c r="P173" s="325">
        <f t="shared" si="100"/>
        <v>2300000</v>
      </c>
      <c r="Q173" s="325">
        <f t="shared" si="100"/>
        <v>37941451.299999997</v>
      </c>
      <c r="R173" s="325">
        <f t="shared" si="100"/>
        <v>5932980</v>
      </c>
      <c r="S173" s="325">
        <f t="shared" si="100"/>
        <v>6113888</v>
      </c>
      <c r="T173" s="325">
        <f t="shared" si="100"/>
        <v>5662605</v>
      </c>
      <c r="U173" s="325">
        <f t="shared" si="100"/>
        <v>5328988</v>
      </c>
      <c r="V173" s="325">
        <f t="shared" si="100"/>
        <v>2699292</v>
      </c>
      <c r="W173" s="325">
        <f t="shared" si="100"/>
        <v>3691965</v>
      </c>
      <c r="X173" s="325">
        <f t="shared" si="100"/>
        <v>27000</v>
      </c>
      <c r="Y173" s="325">
        <f t="shared" si="100"/>
        <v>17000000</v>
      </c>
      <c r="Z173" s="325">
        <f t="shared" si="100"/>
        <v>4016703.5</v>
      </c>
      <c r="AA173" s="325">
        <f t="shared" si="100"/>
        <v>8937628</v>
      </c>
      <c r="AB173" s="325">
        <f t="shared" si="100"/>
        <v>5697449</v>
      </c>
      <c r="AC173" s="325">
        <f t="shared" si="100"/>
        <v>3000689</v>
      </c>
      <c r="AD173" s="325">
        <f t="shared" si="100"/>
        <v>2655075</v>
      </c>
      <c r="AE173" s="325">
        <f t="shared" si="100"/>
        <v>5900000</v>
      </c>
      <c r="AF173" s="381">
        <f t="shared" si="100"/>
        <v>20000000</v>
      </c>
      <c r="AG173" s="325">
        <f t="shared" si="100"/>
        <v>2500000</v>
      </c>
      <c r="AH173" s="325">
        <f t="shared" si="100"/>
        <v>3581376</v>
      </c>
      <c r="AI173" s="325">
        <f t="shared" si="100"/>
        <v>8350000</v>
      </c>
      <c r="AJ173" s="325">
        <f t="shared" si="100"/>
        <v>3460000</v>
      </c>
      <c r="AK173" s="325">
        <f t="shared" si="100"/>
        <v>4620000</v>
      </c>
      <c r="AL173" s="325">
        <f t="shared" si="100"/>
        <v>2600000</v>
      </c>
      <c r="AM173" s="325">
        <f t="shared" si="100"/>
        <v>35045201.049999997</v>
      </c>
      <c r="AN173" s="325">
        <f t="shared" si="100"/>
        <v>4000000</v>
      </c>
      <c r="AO173" s="325">
        <f t="shared" si="100"/>
        <v>3561211</v>
      </c>
      <c r="AP173" s="325">
        <f t="shared" si="100"/>
        <v>6908117.21</v>
      </c>
      <c r="AQ173" s="325">
        <f t="shared" si="100"/>
        <v>6200000</v>
      </c>
      <c r="AR173" s="325">
        <f t="shared" si="100"/>
        <v>4269134.75</v>
      </c>
      <c r="AS173" s="325">
        <f t="shared" si="100"/>
        <v>1231869.5</v>
      </c>
      <c r="AT173" s="325">
        <f t="shared" si="100"/>
        <v>13578556.380000001</v>
      </c>
      <c r="AU173" s="325">
        <f t="shared" si="100"/>
        <v>4982517.42</v>
      </c>
      <c r="AV173" s="325">
        <f t="shared" si="100"/>
        <v>6120000</v>
      </c>
      <c r="AW173" s="325">
        <f t="shared" si="100"/>
        <v>7339990</v>
      </c>
      <c r="AX173" s="325">
        <f t="shared" si="100"/>
        <v>5857530</v>
      </c>
      <c r="AY173" s="325">
        <f t="shared" si="100"/>
        <v>2801102.33</v>
      </c>
      <c r="AZ173" s="325">
        <f t="shared" si="100"/>
        <v>4800000</v>
      </c>
      <c r="BA173" s="325">
        <f t="shared" si="100"/>
        <v>4524565</v>
      </c>
      <c r="BB173" s="325">
        <f t="shared" si="100"/>
        <v>3500000</v>
      </c>
      <c r="BC173" s="325">
        <f t="shared" si="100"/>
        <v>14634852.25</v>
      </c>
      <c r="BD173" s="325">
        <f t="shared" si="100"/>
        <v>3558789.25</v>
      </c>
      <c r="BE173" s="325">
        <f t="shared" si="100"/>
        <v>12100000</v>
      </c>
      <c r="BF173" s="325">
        <f t="shared" si="100"/>
        <v>5111084</v>
      </c>
      <c r="BG173" s="325">
        <f t="shared" si="100"/>
        <v>2865400</v>
      </c>
      <c r="BH173" s="325">
        <f t="shared" si="100"/>
        <v>5000000</v>
      </c>
      <c r="BI173" s="325">
        <f t="shared" si="100"/>
        <v>21618984.050000001</v>
      </c>
      <c r="BJ173" s="325">
        <f t="shared" si="100"/>
        <v>3900000</v>
      </c>
      <c r="BK173" s="325">
        <f t="shared" si="100"/>
        <v>2708497.49</v>
      </c>
      <c r="BL173" s="325">
        <f t="shared" si="100"/>
        <v>4099116</v>
      </c>
      <c r="BM173" s="325">
        <f t="shared" si="100"/>
        <v>3654612.7</v>
      </c>
      <c r="BN173" s="325">
        <f t="shared" si="100"/>
        <v>15000000</v>
      </c>
      <c r="BO173" s="325">
        <f t="shared" si="100"/>
        <v>8990000</v>
      </c>
      <c r="BP173" s="325">
        <f t="shared" si="100"/>
        <v>5525990.5499999998</v>
      </c>
      <c r="BQ173" s="325">
        <f t="shared" si="100"/>
        <v>9644673.2799999993</v>
      </c>
      <c r="BR173" s="325">
        <f t="shared" ref="BR173:CM173" si="101">+BR50</f>
        <v>5812849</v>
      </c>
      <c r="BS173" s="325">
        <f t="shared" si="101"/>
        <v>7002564</v>
      </c>
      <c r="BT173" s="325">
        <f t="shared" si="101"/>
        <v>27000000</v>
      </c>
      <c r="BU173" s="325">
        <f t="shared" si="101"/>
        <v>5399380</v>
      </c>
      <c r="BV173" s="325">
        <f t="shared" si="101"/>
        <v>6236334</v>
      </c>
      <c r="BW173" s="325">
        <f t="shared" si="101"/>
        <v>7731097</v>
      </c>
      <c r="BX173" s="325">
        <f t="shared" si="101"/>
        <v>111473.60000000001</v>
      </c>
      <c r="BY173" s="325">
        <f t="shared" si="101"/>
        <v>5598640.9400000004</v>
      </c>
      <c r="BZ173" s="325">
        <f t="shared" si="101"/>
        <v>17793010</v>
      </c>
      <c r="CA173" s="325">
        <f t="shared" si="101"/>
        <v>0</v>
      </c>
      <c r="CB173" s="325">
        <f t="shared" si="101"/>
        <v>5927056</v>
      </c>
      <c r="CC173" s="325">
        <f t="shared" si="101"/>
        <v>4781120</v>
      </c>
      <c r="CD173" s="417">
        <f t="shared" si="101"/>
        <v>6829760</v>
      </c>
      <c r="CE173" s="417">
        <f t="shared" si="101"/>
        <v>12115673.119999999</v>
      </c>
      <c r="CF173" s="417">
        <f t="shared" si="101"/>
        <v>6388089</v>
      </c>
      <c r="CG173" s="417">
        <f t="shared" si="101"/>
        <v>11184232.5</v>
      </c>
      <c r="CH173" s="417">
        <f t="shared" si="101"/>
        <v>1315589</v>
      </c>
      <c r="CI173" s="417">
        <f t="shared" si="101"/>
        <v>3237980</v>
      </c>
      <c r="CJ173" s="417">
        <f t="shared" si="101"/>
        <v>3759641</v>
      </c>
      <c r="CK173" s="417">
        <f t="shared" si="101"/>
        <v>2823077.65</v>
      </c>
      <c r="CL173" s="417">
        <f t="shared" si="101"/>
        <v>23154783.879999999</v>
      </c>
      <c r="CM173" s="417">
        <f t="shared" si="101"/>
        <v>2550355.65</v>
      </c>
      <c r="CN173" s="417">
        <f>+CN50</f>
        <v>2511789</v>
      </c>
    </row>
    <row r="174" spans="1:95" s="198" customFormat="1" ht="22.8">
      <c r="A174" s="197"/>
      <c r="C174" s="631"/>
      <c r="D174" s="322" t="s">
        <v>687</v>
      </c>
      <c r="E174" s="381">
        <f>+E172+E173</f>
        <v>62417222.109999999</v>
      </c>
      <c r="F174" s="325">
        <f t="shared" ref="F174:BQ174" si="102">+F172+F173</f>
        <v>5178248.9000000004</v>
      </c>
      <c r="G174" s="325">
        <f t="shared" si="102"/>
        <v>7864217.5</v>
      </c>
      <c r="H174" s="325">
        <f t="shared" si="102"/>
        <v>5446230</v>
      </c>
      <c r="I174" s="325">
        <f t="shared" si="102"/>
        <v>3646703</v>
      </c>
      <c r="J174" s="325">
        <f t="shared" si="102"/>
        <v>5435863</v>
      </c>
      <c r="K174" s="325">
        <f t="shared" si="102"/>
        <v>6272204.71</v>
      </c>
      <c r="L174" s="325">
        <f t="shared" si="102"/>
        <v>11103204.76</v>
      </c>
      <c r="M174" s="325">
        <f t="shared" si="102"/>
        <v>6068126.5</v>
      </c>
      <c r="N174" s="325">
        <f t="shared" si="102"/>
        <v>11546496</v>
      </c>
      <c r="O174" s="325">
        <f t="shared" si="102"/>
        <v>26070934</v>
      </c>
      <c r="P174" s="325">
        <f t="shared" si="102"/>
        <v>4972250.9000000004</v>
      </c>
      <c r="Q174" s="325">
        <f t="shared" si="102"/>
        <v>43481748.449999996</v>
      </c>
      <c r="R174" s="325">
        <f t="shared" si="102"/>
        <v>6692798.5999999996</v>
      </c>
      <c r="S174" s="325">
        <f t="shared" si="102"/>
        <v>8718254.5</v>
      </c>
      <c r="T174" s="325">
        <f t="shared" si="102"/>
        <v>9569695.75</v>
      </c>
      <c r="U174" s="325">
        <f t="shared" si="102"/>
        <v>6175634.9800000004</v>
      </c>
      <c r="V174" s="325">
        <f t="shared" si="102"/>
        <v>3094043</v>
      </c>
      <c r="W174" s="325">
        <f t="shared" si="102"/>
        <v>3692425</v>
      </c>
      <c r="X174" s="325">
        <f t="shared" si="102"/>
        <v>651643</v>
      </c>
      <c r="Y174" s="325">
        <f t="shared" si="102"/>
        <v>24705414</v>
      </c>
      <c r="Z174" s="325">
        <f t="shared" si="102"/>
        <v>4444961.5</v>
      </c>
      <c r="AA174" s="325">
        <f t="shared" si="102"/>
        <v>12613631</v>
      </c>
      <c r="AB174" s="325">
        <f t="shared" si="102"/>
        <v>6596783</v>
      </c>
      <c r="AC174" s="325">
        <f t="shared" si="102"/>
        <v>3627206</v>
      </c>
      <c r="AD174" s="325">
        <f t="shared" si="102"/>
        <v>3232890</v>
      </c>
      <c r="AE174" s="325">
        <f t="shared" si="102"/>
        <v>6448181</v>
      </c>
      <c r="AF174" s="381">
        <f t="shared" si="102"/>
        <v>28884700</v>
      </c>
      <c r="AG174" s="325">
        <f t="shared" si="102"/>
        <v>3651002</v>
      </c>
      <c r="AH174" s="325">
        <f t="shared" si="102"/>
        <v>5239858</v>
      </c>
      <c r="AI174" s="325">
        <f t="shared" si="102"/>
        <v>10199123</v>
      </c>
      <c r="AJ174" s="325">
        <f t="shared" si="102"/>
        <v>5662982.2000000002</v>
      </c>
      <c r="AK174" s="325">
        <f t="shared" si="102"/>
        <v>6115029</v>
      </c>
      <c r="AL174" s="325">
        <f t="shared" si="102"/>
        <v>3497606</v>
      </c>
      <c r="AM174" s="325">
        <f t="shared" si="102"/>
        <v>63402136.959999993</v>
      </c>
      <c r="AN174" s="325">
        <f t="shared" si="102"/>
        <v>4221190.1399999997</v>
      </c>
      <c r="AO174" s="325">
        <f t="shared" si="102"/>
        <v>4025477</v>
      </c>
      <c r="AP174" s="325">
        <f t="shared" si="102"/>
        <v>8564033.2100000009</v>
      </c>
      <c r="AQ174" s="325">
        <f t="shared" si="102"/>
        <v>7734667.0499999998</v>
      </c>
      <c r="AR174" s="325">
        <f t="shared" si="102"/>
        <v>4780286.75</v>
      </c>
      <c r="AS174" s="325">
        <f t="shared" si="102"/>
        <v>1463929.5</v>
      </c>
      <c r="AT174" s="325">
        <f t="shared" si="102"/>
        <v>18455439.870000001</v>
      </c>
      <c r="AU174" s="325">
        <f t="shared" si="102"/>
        <v>6497432.4500000002</v>
      </c>
      <c r="AV174" s="325">
        <f t="shared" si="102"/>
        <v>8559165</v>
      </c>
      <c r="AW174" s="325">
        <f t="shared" si="102"/>
        <v>11286246</v>
      </c>
      <c r="AX174" s="325">
        <f t="shared" si="102"/>
        <v>6538950</v>
      </c>
      <c r="AY174" s="325">
        <f t="shared" si="102"/>
        <v>3794271.74</v>
      </c>
      <c r="AZ174" s="325">
        <f t="shared" si="102"/>
        <v>5431918.5199999996</v>
      </c>
      <c r="BA174" s="325">
        <f t="shared" si="102"/>
        <v>6620110</v>
      </c>
      <c r="BB174" s="325">
        <f t="shared" si="102"/>
        <v>3538620</v>
      </c>
      <c r="BC174" s="325">
        <f t="shared" si="102"/>
        <v>19706520.48</v>
      </c>
      <c r="BD174" s="325">
        <f t="shared" si="102"/>
        <v>3558789.25</v>
      </c>
      <c r="BE174" s="325">
        <f t="shared" si="102"/>
        <v>15107797</v>
      </c>
      <c r="BF174" s="325">
        <f t="shared" si="102"/>
        <v>9721521</v>
      </c>
      <c r="BG174" s="325">
        <f t="shared" si="102"/>
        <v>5493218.5</v>
      </c>
      <c r="BH174" s="325">
        <f t="shared" si="102"/>
        <v>8570274</v>
      </c>
      <c r="BI174" s="325">
        <f t="shared" si="102"/>
        <v>34655966.450000003</v>
      </c>
      <c r="BJ174" s="325">
        <f t="shared" si="102"/>
        <v>4364233</v>
      </c>
      <c r="BK174" s="325">
        <f t="shared" si="102"/>
        <v>4873724.9800000004</v>
      </c>
      <c r="BL174" s="325">
        <f t="shared" si="102"/>
        <v>5735531</v>
      </c>
      <c r="BM174" s="325">
        <f t="shared" si="102"/>
        <v>4831229.4000000004</v>
      </c>
      <c r="BN174" s="325">
        <f t="shared" si="102"/>
        <v>23785807.880000003</v>
      </c>
      <c r="BO174" s="325">
        <f t="shared" si="102"/>
        <v>14708386.300000001</v>
      </c>
      <c r="BP174" s="325">
        <f t="shared" si="102"/>
        <v>6528607.5499999998</v>
      </c>
      <c r="BQ174" s="325">
        <f t="shared" si="102"/>
        <v>19434942.879999999</v>
      </c>
      <c r="BR174" s="325">
        <f t="shared" ref="BR174:CM174" si="103">+BR172+BR173</f>
        <v>7080127</v>
      </c>
      <c r="BS174" s="325">
        <f t="shared" si="103"/>
        <v>10076312.699999999</v>
      </c>
      <c r="BT174" s="325">
        <f t="shared" si="103"/>
        <v>28107650</v>
      </c>
      <c r="BU174" s="325">
        <f t="shared" si="103"/>
        <v>10966596</v>
      </c>
      <c r="BV174" s="325">
        <f t="shared" si="103"/>
        <v>10857708.5</v>
      </c>
      <c r="BW174" s="325">
        <f t="shared" si="103"/>
        <v>18111309.719999999</v>
      </c>
      <c r="BX174" s="325">
        <f t="shared" si="103"/>
        <v>132178.6</v>
      </c>
      <c r="BY174" s="325">
        <f t="shared" si="103"/>
        <v>8636606.040000001</v>
      </c>
      <c r="BZ174" s="325">
        <f t="shared" si="103"/>
        <v>22819292</v>
      </c>
      <c r="CA174" s="325">
        <f t="shared" si="103"/>
        <v>1933036.5</v>
      </c>
      <c r="CB174" s="325">
        <f t="shared" si="103"/>
        <v>8358935</v>
      </c>
      <c r="CC174" s="325">
        <f t="shared" si="103"/>
        <v>6252876</v>
      </c>
      <c r="CD174" s="417">
        <f t="shared" si="103"/>
        <v>9412211</v>
      </c>
      <c r="CE174" s="417">
        <f t="shared" si="103"/>
        <v>19107819.619999997</v>
      </c>
      <c r="CF174" s="417">
        <f t="shared" si="103"/>
        <v>8723400.5</v>
      </c>
      <c r="CG174" s="417">
        <f t="shared" si="103"/>
        <v>12931977.5</v>
      </c>
      <c r="CH174" s="417">
        <f t="shared" si="103"/>
        <v>1798126</v>
      </c>
      <c r="CI174" s="417">
        <f t="shared" si="103"/>
        <v>5307533.22</v>
      </c>
      <c r="CJ174" s="417">
        <f t="shared" si="103"/>
        <v>5216501</v>
      </c>
      <c r="CK174" s="417">
        <f t="shared" si="103"/>
        <v>6009747.6500000004</v>
      </c>
      <c r="CL174" s="417">
        <f t="shared" si="103"/>
        <v>29471376.68</v>
      </c>
      <c r="CM174" s="417">
        <f t="shared" si="103"/>
        <v>2896905.65</v>
      </c>
      <c r="CN174" s="417">
        <f>+CN172+CN173</f>
        <v>3810388.73</v>
      </c>
    </row>
    <row r="175" spans="1:95" s="198" customFormat="1" ht="22.8">
      <c r="A175" s="197"/>
      <c r="C175" s="631"/>
      <c r="D175" s="322" t="s">
        <v>621</v>
      </c>
      <c r="E175" s="381">
        <f>+E71</f>
        <v>31681273.75</v>
      </c>
      <c r="F175" s="325">
        <f t="shared" ref="F175:BQ175" si="104">+F71</f>
        <v>3000000</v>
      </c>
      <c r="G175" s="325">
        <f t="shared" si="104"/>
        <v>7200000</v>
      </c>
      <c r="H175" s="325">
        <f t="shared" si="104"/>
        <v>4084672.5</v>
      </c>
      <c r="I175" s="325">
        <f t="shared" si="104"/>
        <v>3241703</v>
      </c>
      <c r="J175" s="325">
        <f t="shared" si="104"/>
        <v>4500000</v>
      </c>
      <c r="K175" s="325">
        <f t="shared" si="104"/>
        <v>5013924.5</v>
      </c>
      <c r="L175" s="325">
        <f t="shared" si="104"/>
        <v>10000000</v>
      </c>
      <c r="M175" s="325">
        <f t="shared" si="104"/>
        <v>5250000</v>
      </c>
      <c r="N175" s="325">
        <f t="shared" si="104"/>
        <v>10969171.199999999</v>
      </c>
      <c r="O175" s="325">
        <f t="shared" si="104"/>
        <v>16642560.4</v>
      </c>
      <c r="P175" s="325">
        <f t="shared" si="104"/>
        <v>2300000</v>
      </c>
      <c r="Q175" s="325">
        <f t="shared" si="104"/>
        <v>38000000</v>
      </c>
      <c r="R175" s="325">
        <f t="shared" si="104"/>
        <v>6657628.4000000004</v>
      </c>
      <c r="S175" s="325">
        <f t="shared" si="104"/>
        <v>6102778.1500000004</v>
      </c>
      <c r="T175" s="325">
        <f t="shared" si="104"/>
        <v>8218304.5</v>
      </c>
      <c r="U175" s="325">
        <f t="shared" si="104"/>
        <v>5000000</v>
      </c>
      <c r="V175" s="325">
        <f t="shared" si="104"/>
        <v>2629936.5499999998</v>
      </c>
      <c r="W175" s="325">
        <f t="shared" si="104"/>
        <v>3323182.5</v>
      </c>
      <c r="X175" s="325">
        <f t="shared" si="104"/>
        <v>1500000</v>
      </c>
      <c r="Y175" s="325">
        <f t="shared" si="104"/>
        <v>23000000</v>
      </c>
      <c r="Z175" s="325">
        <f t="shared" si="104"/>
        <v>3555969.2</v>
      </c>
      <c r="AA175" s="325">
        <f t="shared" si="104"/>
        <v>5000000</v>
      </c>
      <c r="AB175" s="325">
        <f t="shared" si="104"/>
        <v>4614594</v>
      </c>
      <c r="AC175" s="325">
        <f t="shared" si="104"/>
        <v>2500000</v>
      </c>
      <c r="AD175" s="325">
        <f t="shared" si="104"/>
        <v>1700000</v>
      </c>
      <c r="AE175" s="325">
        <f t="shared" si="104"/>
        <v>4500000</v>
      </c>
      <c r="AF175" s="381">
        <f t="shared" si="104"/>
        <v>17000000</v>
      </c>
      <c r="AG175" s="325">
        <f t="shared" si="104"/>
        <v>700000</v>
      </c>
      <c r="AH175" s="325">
        <f t="shared" si="104"/>
        <v>4000000</v>
      </c>
      <c r="AI175" s="325">
        <f t="shared" si="104"/>
        <v>6024123</v>
      </c>
      <c r="AJ175" s="325">
        <f t="shared" si="104"/>
        <v>1415745.55</v>
      </c>
      <c r="AK175" s="325">
        <f t="shared" si="104"/>
        <v>6115029</v>
      </c>
      <c r="AL175" s="325">
        <f t="shared" si="104"/>
        <v>2457606</v>
      </c>
      <c r="AM175" s="325">
        <f t="shared" si="104"/>
        <v>35045201.049999997</v>
      </c>
      <c r="AN175" s="325">
        <f t="shared" si="104"/>
        <v>4100000</v>
      </c>
      <c r="AO175" s="325">
        <f t="shared" si="104"/>
        <v>3000000</v>
      </c>
      <c r="AP175" s="325">
        <f t="shared" si="104"/>
        <v>6000000</v>
      </c>
      <c r="AQ175" s="325">
        <f t="shared" si="104"/>
        <v>7000000</v>
      </c>
      <c r="AR175" s="325">
        <f t="shared" si="104"/>
        <v>2800000</v>
      </c>
      <c r="AS175" s="325">
        <f t="shared" si="104"/>
        <v>1317536.55</v>
      </c>
      <c r="AT175" s="325">
        <f t="shared" si="104"/>
        <v>13300787.68</v>
      </c>
      <c r="AU175" s="325">
        <f t="shared" si="104"/>
        <v>5500000</v>
      </c>
      <c r="AV175" s="325">
        <f t="shared" si="104"/>
        <v>7200000</v>
      </c>
      <c r="AW175" s="325">
        <f t="shared" si="104"/>
        <v>9000000</v>
      </c>
      <c r="AX175" s="325">
        <f t="shared" si="104"/>
        <v>3969885</v>
      </c>
      <c r="AY175" s="325">
        <f t="shared" si="104"/>
        <v>3500000</v>
      </c>
      <c r="AZ175" s="325">
        <f t="shared" si="104"/>
        <v>4000000</v>
      </c>
      <c r="BA175" s="325">
        <f t="shared" si="104"/>
        <v>3972066</v>
      </c>
      <c r="BB175" s="325">
        <f t="shared" si="104"/>
        <v>3500000</v>
      </c>
      <c r="BC175" s="325">
        <f t="shared" si="104"/>
        <v>19702694.16</v>
      </c>
      <c r="BD175" s="325">
        <f t="shared" si="104"/>
        <v>3558789.25</v>
      </c>
      <c r="BE175" s="325">
        <f t="shared" si="104"/>
        <v>12100000</v>
      </c>
      <c r="BF175" s="325">
        <f t="shared" si="104"/>
        <v>4610437</v>
      </c>
      <c r="BG175" s="325">
        <f t="shared" si="104"/>
        <v>4500000</v>
      </c>
      <c r="BH175" s="325">
        <f t="shared" si="104"/>
        <v>3200000</v>
      </c>
      <c r="BI175" s="325">
        <f t="shared" si="104"/>
        <v>21618984.050000001</v>
      </c>
      <c r="BJ175" s="325">
        <f t="shared" si="104"/>
        <v>3602100.97</v>
      </c>
      <c r="BK175" s="325">
        <f t="shared" si="104"/>
        <v>1000000</v>
      </c>
      <c r="BL175" s="325">
        <f t="shared" si="104"/>
        <v>5735531</v>
      </c>
      <c r="BM175" s="325">
        <f t="shared" si="104"/>
        <v>4000000</v>
      </c>
      <c r="BN175" s="325">
        <f t="shared" si="104"/>
        <v>19821506.57</v>
      </c>
      <c r="BO175" s="325">
        <f t="shared" si="104"/>
        <v>9200000</v>
      </c>
      <c r="BP175" s="325">
        <f t="shared" si="104"/>
        <v>5500000</v>
      </c>
      <c r="BQ175" s="325">
        <f t="shared" si="104"/>
        <v>9790269.5999999996</v>
      </c>
      <c r="BR175" s="325">
        <f t="shared" ref="BR175:CM175" si="105">+BR71</f>
        <v>3539138.5</v>
      </c>
      <c r="BS175" s="325">
        <f t="shared" si="105"/>
        <v>6549603.25</v>
      </c>
      <c r="BT175" s="325">
        <f t="shared" si="105"/>
        <v>32603556.329999998</v>
      </c>
      <c r="BU175" s="325">
        <f t="shared" si="105"/>
        <v>7676617.2000000002</v>
      </c>
      <c r="BV175" s="325">
        <f t="shared" si="105"/>
        <v>13024577.619999999</v>
      </c>
      <c r="BW175" s="325">
        <f t="shared" si="105"/>
        <v>15000000</v>
      </c>
      <c r="BX175" s="325">
        <f t="shared" si="105"/>
        <v>132178.6</v>
      </c>
      <c r="BY175" s="325">
        <f t="shared" si="105"/>
        <v>4788933.6100000003</v>
      </c>
      <c r="BZ175" s="325">
        <f t="shared" si="105"/>
        <v>15000000</v>
      </c>
      <c r="CA175" s="325">
        <f t="shared" si="105"/>
        <v>3497459</v>
      </c>
      <c r="CB175" s="325">
        <f t="shared" si="105"/>
        <v>5927056</v>
      </c>
      <c r="CC175" s="325">
        <f t="shared" si="105"/>
        <v>4813623</v>
      </c>
      <c r="CD175" s="417">
        <f t="shared" si="105"/>
        <v>7230411.5</v>
      </c>
      <c r="CE175" s="417">
        <f t="shared" si="105"/>
        <v>12992146.5</v>
      </c>
      <c r="CF175" s="417">
        <f t="shared" si="105"/>
        <v>8723400.5</v>
      </c>
      <c r="CG175" s="417">
        <f t="shared" si="105"/>
        <v>9052384.25</v>
      </c>
      <c r="CH175" s="417">
        <f t="shared" si="105"/>
        <v>1000000</v>
      </c>
      <c r="CI175" s="417">
        <f t="shared" si="105"/>
        <v>1061506.6399999999</v>
      </c>
      <c r="CJ175" s="417">
        <f t="shared" si="105"/>
        <v>4175278.25</v>
      </c>
      <c r="CK175" s="417">
        <f t="shared" si="105"/>
        <v>3100000</v>
      </c>
      <c r="CL175" s="417">
        <f t="shared" si="105"/>
        <v>24045636.879999999</v>
      </c>
      <c r="CM175" s="417">
        <f t="shared" si="105"/>
        <v>1945467</v>
      </c>
      <c r="CN175" s="417">
        <f>+CN71</f>
        <v>2945252.57</v>
      </c>
    </row>
    <row r="176" spans="1:95" s="198" customFormat="1" ht="22.8">
      <c r="A176" s="197"/>
      <c r="C176" s="631"/>
      <c r="D176" s="322" t="s">
        <v>580</v>
      </c>
      <c r="E176" s="381">
        <f>+E174-E175</f>
        <v>30735948.359999999</v>
      </c>
      <c r="F176" s="325">
        <f t="shared" ref="F176:BQ176" si="106">+F174-F175</f>
        <v>2178248.9000000004</v>
      </c>
      <c r="G176" s="325">
        <f t="shared" si="106"/>
        <v>664217.5</v>
      </c>
      <c r="H176" s="325">
        <f t="shared" si="106"/>
        <v>1361557.5</v>
      </c>
      <c r="I176" s="325">
        <f t="shared" si="106"/>
        <v>405000</v>
      </c>
      <c r="J176" s="325">
        <f t="shared" si="106"/>
        <v>935863</v>
      </c>
      <c r="K176" s="325">
        <f t="shared" si="106"/>
        <v>1258280.21</v>
      </c>
      <c r="L176" s="325">
        <f t="shared" si="106"/>
        <v>1103204.7599999998</v>
      </c>
      <c r="M176" s="325">
        <f t="shared" si="106"/>
        <v>818126.5</v>
      </c>
      <c r="N176" s="325">
        <f t="shared" si="106"/>
        <v>577324.80000000075</v>
      </c>
      <c r="O176" s="325">
        <f t="shared" si="106"/>
        <v>9428373.5999999996</v>
      </c>
      <c r="P176" s="325">
        <f t="shared" si="106"/>
        <v>2672250.9000000004</v>
      </c>
      <c r="Q176" s="325">
        <f t="shared" si="106"/>
        <v>5481748.4499999955</v>
      </c>
      <c r="R176" s="325">
        <f t="shared" si="106"/>
        <v>35170.199999999255</v>
      </c>
      <c r="S176" s="325">
        <f t="shared" si="106"/>
        <v>2615476.3499999996</v>
      </c>
      <c r="T176" s="325">
        <f t="shared" si="106"/>
        <v>1351391.25</v>
      </c>
      <c r="U176" s="325">
        <f t="shared" si="106"/>
        <v>1175634.9800000004</v>
      </c>
      <c r="V176" s="325">
        <f t="shared" si="106"/>
        <v>464106.45000000019</v>
      </c>
      <c r="W176" s="325">
        <f t="shared" si="106"/>
        <v>369242.5</v>
      </c>
      <c r="X176" s="325">
        <f t="shared" si="106"/>
        <v>-848357</v>
      </c>
      <c r="Y176" s="325">
        <f t="shared" si="106"/>
        <v>1705414</v>
      </c>
      <c r="Z176" s="325">
        <f t="shared" si="106"/>
        <v>888992.29999999981</v>
      </c>
      <c r="AA176" s="325">
        <f t="shared" si="106"/>
        <v>7613631</v>
      </c>
      <c r="AB176" s="325">
        <f t="shared" si="106"/>
        <v>1982189</v>
      </c>
      <c r="AC176" s="325">
        <f t="shared" si="106"/>
        <v>1127206</v>
      </c>
      <c r="AD176" s="325">
        <f t="shared" si="106"/>
        <v>1532890</v>
      </c>
      <c r="AE176" s="325">
        <f t="shared" si="106"/>
        <v>1948181</v>
      </c>
      <c r="AF176" s="381">
        <f t="shared" si="106"/>
        <v>11884700</v>
      </c>
      <c r="AG176" s="325">
        <f t="shared" si="106"/>
        <v>2951002</v>
      </c>
      <c r="AH176" s="325">
        <f t="shared" si="106"/>
        <v>1239858</v>
      </c>
      <c r="AI176" s="325">
        <f t="shared" si="106"/>
        <v>4175000</v>
      </c>
      <c r="AJ176" s="325">
        <f t="shared" si="106"/>
        <v>4247236.6500000004</v>
      </c>
      <c r="AK176" s="325">
        <f t="shared" si="106"/>
        <v>0</v>
      </c>
      <c r="AL176" s="325">
        <f t="shared" si="106"/>
        <v>1040000</v>
      </c>
      <c r="AM176" s="325">
        <f t="shared" si="106"/>
        <v>28356935.909999996</v>
      </c>
      <c r="AN176" s="325">
        <f t="shared" si="106"/>
        <v>121190.13999999966</v>
      </c>
      <c r="AO176" s="325">
        <f t="shared" si="106"/>
        <v>1025477</v>
      </c>
      <c r="AP176" s="325">
        <f t="shared" si="106"/>
        <v>2564033.2100000009</v>
      </c>
      <c r="AQ176" s="325">
        <f t="shared" si="106"/>
        <v>734667.04999999981</v>
      </c>
      <c r="AR176" s="325">
        <f t="shared" si="106"/>
        <v>1980286.75</v>
      </c>
      <c r="AS176" s="325">
        <f t="shared" si="106"/>
        <v>146392.94999999995</v>
      </c>
      <c r="AT176" s="325">
        <f t="shared" si="106"/>
        <v>5154652.1900000013</v>
      </c>
      <c r="AU176" s="325">
        <f t="shared" si="106"/>
        <v>997432.45000000019</v>
      </c>
      <c r="AV176" s="325">
        <f t="shared" si="106"/>
        <v>1359165</v>
      </c>
      <c r="AW176" s="325">
        <f t="shared" si="106"/>
        <v>2286246</v>
      </c>
      <c r="AX176" s="325">
        <f t="shared" si="106"/>
        <v>2569065</v>
      </c>
      <c r="AY176" s="325">
        <f t="shared" si="106"/>
        <v>294271.74000000022</v>
      </c>
      <c r="AZ176" s="325">
        <f t="shared" si="106"/>
        <v>1431918.5199999996</v>
      </c>
      <c r="BA176" s="325">
        <f t="shared" si="106"/>
        <v>2648044</v>
      </c>
      <c r="BB176" s="325">
        <f t="shared" si="106"/>
        <v>38620</v>
      </c>
      <c r="BC176" s="325">
        <f t="shared" si="106"/>
        <v>3826.320000000298</v>
      </c>
      <c r="BD176" s="325">
        <f t="shared" si="106"/>
        <v>0</v>
      </c>
      <c r="BE176" s="325">
        <f t="shared" si="106"/>
        <v>3007797</v>
      </c>
      <c r="BF176" s="325">
        <f t="shared" si="106"/>
        <v>5111084</v>
      </c>
      <c r="BG176" s="325">
        <f t="shared" si="106"/>
        <v>993218.5</v>
      </c>
      <c r="BH176" s="325">
        <f t="shared" si="106"/>
        <v>5370274</v>
      </c>
      <c r="BI176" s="325">
        <f t="shared" si="106"/>
        <v>13036982.400000002</v>
      </c>
      <c r="BJ176" s="325">
        <f t="shared" si="106"/>
        <v>762132.0299999998</v>
      </c>
      <c r="BK176" s="325">
        <f t="shared" si="106"/>
        <v>3873724.9800000004</v>
      </c>
      <c r="BL176" s="325">
        <f t="shared" si="106"/>
        <v>0</v>
      </c>
      <c r="BM176" s="325">
        <f t="shared" si="106"/>
        <v>831229.40000000037</v>
      </c>
      <c r="BN176" s="325">
        <f t="shared" si="106"/>
        <v>3964301.3100000024</v>
      </c>
      <c r="BO176" s="325">
        <f t="shared" si="106"/>
        <v>5508386.3000000007</v>
      </c>
      <c r="BP176" s="325">
        <f t="shared" si="106"/>
        <v>1028607.5499999998</v>
      </c>
      <c r="BQ176" s="325">
        <f t="shared" si="106"/>
        <v>9644673.2799999993</v>
      </c>
      <c r="BR176" s="325">
        <f t="shared" ref="BR176:CM176" si="107">+BR174-BR175</f>
        <v>3540988.5</v>
      </c>
      <c r="BS176" s="325">
        <f t="shared" si="107"/>
        <v>3526709.4499999993</v>
      </c>
      <c r="BT176" s="325">
        <f t="shared" si="107"/>
        <v>-4495906.3299999982</v>
      </c>
      <c r="BU176" s="325">
        <f t="shared" si="107"/>
        <v>3289978.8</v>
      </c>
      <c r="BV176" s="325">
        <f t="shared" si="107"/>
        <v>-2166869.1199999992</v>
      </c>
      <c r="BW176" s="325">
        <f t="shared" si="107"/>
        <v>3111309.7199999988</v>
      </c>
      <c r="BX176" s="325">
        <f t="shared" si="107"/>
        <v>0</v>
      </c>
      <c r="BY176" s="325">
        <f t="shared" si="107"/>
        <v>3847672.4300000006</v>
      </c>
      <c r="BZ176" s="325">
        <f t="shared" si="107"/>
        <v>7819292</v>
      </c>
      <c r="CA176" s="325">
        <f t="shared" si="107"/>
        <v>-1564422.5</v>
      </c>
      <c r="CB176" s="325">
        <f t="shared" si="107"/>
        <v>2431879</v>
      </c>
      <c r="CC176" s="325">
        <f t="shared" si="107"/>
        <v>1439253</v>
      </c>
      <c r="CD176" s="417">
        <f t="shared" si="107"/>
        <v>2181799.5</v>
      </c>
      <c r="CE176" s="417">
        <f t="shared" si="107"/>
        <v>6115673.1199999973</v>
      </c>
      <c r="CF176" s="417">
        <f t="shared" si="107"/>
        <v>0</v>
      </c>
      <c r="CG176" s="417">
        <f t="shared" si="107"/>
        <v>3879593.25</v>
      </c>
      <c r="CH176" s="417">
        <f t="shared" si="107"/>
        <v>798126</v>
      </c>
      <c r="CI176" s="417">
        <f t="shared" si="107"/>
        <v>4246026.58</v>
      </c>
      <c r="CJ176" s="417">
        <f t="shared" si="107"/>
        <v>1041222.75</v>
      </c>
      <c r="CK176" s="417">
        <f t="shared" si="107"/>
        <v>2909747.6500000004</v>
      </c>
      <c r="CL176" s="417">
        <f t="shared" si="107"/>
        <v>5425739.8000000007</v>
      </c>
      <c r="CM176" s="417">
        <f t="shared" si="107"/>
        <v>951438.64999999991</v>
      </c>
      <c r="CN176" s="417">
        <f>+CN174-CN175</f>
        <v>865136.16000000015</v>
      </c>
    </row>
    <row r="177" spans="1:92" s="198" customFormat="1" ht="22.8">
      <c r="A177" s="197"/>
      <c r="C177" s="631"/>
      <c r="D177" s="322"/>
      <c r="E177" s="381"/>
      <c r="F177" s="325"/>
      <c r="G177" s="325"/>
      <c r="H177" s="323"/>
      <c r="I177" s="323"/>
      <c r="J177" s="323"/>
      <c r="K177" s="323"/>
      <c r="L177" s="323"/>
      <c r="M177" s="323"/>
      <c r="N177" s="323"/>
      <c r="O177" s="323"/>
      <c r="P177" s="323"/>
      <c r="Q177" s="328"/>
      <c r="R177" s="328"/>
      <c r="S177" s="328"/>
      <c r="T177" s="328"/>
      <c r="U177" s="328"/>
      <c r="V177" s="334"/>
      <c r="W177" s="334"/>
      <c r="X177" s="328"/>
      <c r="Y177" s="329"/>
      <c r="Z177" s="335"/>
      <c r="AA177" s="335"/>
      <c r="AB177" s="335"/>
      <c r="AC177" s="335"/>
      <c r="AD177" s="335"/>
      <c r="AE177" s="335"/>
      <c r="AF177" s="529"/>
      <c r="AG177" s="335"/>
      <c r="AH177" s="335"/>
      <c r="AI177" s="335"/>
      <c r="AJ177" s="329"/>
      <c r="AK177" s="335"/>
      <c r="AL177" s="329"/>
      <c r="AM177" s="330"/>
      <c r="AN177" s="336"/>
      <c r="AO177" s="330"/>
      <c r="AP177" s="330"/>
      <c r="AQ177" s="330"/>
      <c r="AR177" s="336"/>
      <c r="AS177" s="330"/>
      <c r="AT177" s="330"/>
      <c r="AU177" s="330"/>
      <c r="AV177" s="330"/>
      <c r="AW177" s="330"/>
      <c r="AX177" s="330"/>
      <c r="AY177" s="330"/>
      <c r="AZ177" s="330"/>
      <c r="BA177" s="330"/>
      <c r="BB177" s="330"/>
      <c r="BC177" s="330"/>
      <c r="BD177" s="336"/>
      <c r="BE177" s="331"/>
      <c r="BF177" s="331"/>
      <c r="BG177" s="331"/>
      <c r="BH177" s="331"/>
      <c r="BI177" s="331"/>
      <c r="BJ177" s="337"/>
      <c r="BK177" s="337"/>
      <c r="BL177" s="331"/>
      <c r="BM177" s="337"/>
      <c r="BN177" s="338"/>
      <c r="BO177" s="338"/>
      <c r="BP177" s="338"/>
      <c r="BQ177" s="338"/>
      <c r="BR177" s="338"/>
      <c r="BS177" s="338"/>
      <c r="BT177" s="333"/>
      <c r="BU177" s="333"/>
      <c r="BV177" s="333"/>
      <c r="BW177" s="333"/>
      <c r="BX177" s="333"/>
      <c r="BY177" s="339"/>
      <c r="BZ177" s="339"/>
      <c r="CA177" s="339"/>
      <c r="CB177" s="339"/>
      <c r="CC177" s="339"/>
      <c r="CD177" s="419"/>
      <c r="CE177" s="420"/>
      <c r="CF177" s="420"/>
      <c r="CG177" s="419"/>
      <c r="CH177" s="419"/>
      <c r="CI177" s="420"/>
      <c r="CJ177" s="420"/>
      <c r="CK177" s="420"/>
      <c r="CL177" s="419"/>
      <c r="CM177" s="419"/>
      <c r="CN177" s="420"/>
    </row>
    <row r="178" spans="1:92" s="198" customFormat="1" ht="22.8">
      <c r="A178" s="197"/>
      <c r="C178" s="631"/>
      <c r="D178" s="322"/>
      <c r="E178" s="381"/>
      <c r="F178" s="325"/>
      <c r="G178" s="325"/>
      <c r="H178" s="323"/>
      <c r="I178" s="323"/>
      <c r="J178" s="323"/>
      <c r="K178" s="323"/>
      <c r="L178" s="323"/>
      <c r="M178" s="323"/>
      <c r="N178" s="323"/>
      <c r="O178" s="323"/>
      <c r="P178" s="323"/>
      <c r="Q178" s="328"/>
      <c r="R178" s="328"/>
      <c r="S178" s="328"/>
      <c r="T178" s="328"/>
      <c r="U178" s="328"/>
      <c r="V178" s="334"/>
      <c r="W178" s="334"/>
      <c r="X178" s="328"/>
      <c r="Y178" s="329"/>
      <c r="Z178" s="335"/>
      <c r="AA178" s="335"/>
      <c r="AB178" s="335"/>
      <c r="AC178" s="335"/>
      <c r="AD178" s="335"/>
      <c r="AE178" s="335"/>
      <c r="AF178" s="529"/>
      <c r="AG178" s="335"/>
      <c r="AH178" s="335"/>
      <c r="AI178" s="335"/>
      <c r="AJ178" s="329"/>
      <c r="AK178" s="335"/>
      <c r="AL178" s="329"/>
      <c r="AM178" s="330"/>
      <c r="AN178" s="336"/>
      <c r="AO178" s="330"/>
      <c r="AP178" s="330"/>
      <c r="AQ178" s="330"/>
      <c r="AR178" s="336"/>
      <c r="AS178" s="330"/>
      <c r="AT178" s="330"/>
      <c r="AU178" s="330"/>
      <c r="AV178" s="330"/>
      <c r="AW178" s="330"/>
      <c r="AX178" s="330"/>
      <c r="AY178" s="330"/>
      <c r="AZ178" s="330"/>
      <c r="BA178" s="330"/>
      <c r="BB178" s="330"/>
      <c r="BC178" s="330"/>
      <c r="BD178" s="336"/>
      <c r="BE178" s="331"/>
      <c r="BF178" s="331"/>
      <c r="BG178" s="331"/>
      <c r="BH178" s="331"/>
      <c r="BI178" s="331"/>
      <c r="BJ178" s="337"/>
      <c r="BK178" s="337"/>
      <c r="BL178" s="331"/>
      <c r="BM178" s="337"/>
      <c r="BN178" s="338"/>
      <c r="BO178" s="338"/>
      <c r="BP178" s="338"/>
      <c r="BQ178" s="338"/>
      <c r="BR178" s="338"/>
      <c r="BS178" s="338"/>
      <c r="BT178" s="333"/>
      <c r="BU178" s="333"/>
      <c r="BV178" s="333"/>
      <c r="BW178" s="333"/>
      <c r="BX178" s="333"/>
      <c r="BY178" s="339"/>
      <c r="BZ178" s="339"/>
      <c r="CA178" s="339"/>
      <c r="CB178" s="339"/>
      <c r="CC178" s="339"/>
      <c r="CD178" s="419"/>
      <c r="CE178" s="420"/>
      <c r="CF178" s="420"/>
      <c r="CG178" s="419"/>
      <c r="CH178" s="419"/>
      <c r="CI178" s="420"/>
      <c r="CJ178" s="420"/>
      <c r="CK178" s="420"/>
      <c r="CL178" s="419"/>
      <c r="CM178" s="419"/>
      <c r="CN178" s="420"/>
    </row>
    <row r="179" spans="1:92" s="198" customFormat="1" ht="22.8">
      <c r="A179" s="197"/>
      <c r="C179" s="631">
        <v>2101020199.1429999</v>
      </c>
      <c r="D179" s="322" t="s">
        <v>688</v>
      </c>
      <c r="E179" s="383">
        <v>2863633.1</v>
      </c>
      <c r="F179" s="340">
        <v>289350</v>
      </c>
      <c r="G179" s="340">
        <v>100500</v>
      </c>
      <c r="H179" s="340">
        <v>28000</v>
      </c>
      <c r="I179" s="340">
        <v>44500</v>
      </c>
      <c r="J179" s="340">
        <v>887205</v>
      </c>
      <c r="K179" s="340">
        <v>0</v>
      </c>
      <c r="L179" s="340">
        <v>467185</v>
      </c>
      <c r="M179" s="340">
        <v>54600</v>
      </c>
      <c r="N179" s="340">
        <v>63500</v>
      </c>
      <c r="O179" s="340">
        <v>409244</v>
      </c>
      <c r="P179" s="340">
        <v>87770.5</v>
      </c>
      <c r="Q179" s="340">
        <v>478349.22</v>
      </c>
      <c r="R179" s="340">
        <v>28200</v>
      </c>
      <c r="S179" s="340">
        <v>0</v>
      </c>
      <c r="T179" s="340">
        <v>161997</v>
      </c>
      <c r="U179" s="340">
        <v>0</v>
      </c>
      <c r="V179" s="340">
        <v>0</v>
      </c>
      <c r="W179" s="340">
        <v>0</v>
      </c>
      <c r="X179" s="340">
        <v>60200</v>
      </c>
      <c r="Y179" s="340">
        <v>723083.58</v>
      </c>
      <c r="Z179" s="340">
        <v>1800</v>
      </c>
      <c r="AA179" s="340">
        <v>0</v>
      </c>
      <c r="AB179" s="340">
        <v>110800</v>
      </c>
      <c r="AC179" s="340">
        <v>28000</v>
      </c>
      <c r="AD179" s="340">
        <v>56200</v>
      </c>
      <c r="AE179" s="340">
        <v>0</v>
      </c>
      <c r="AF179" s="383">
        <v>105058</v>
      </c>
      <c r="AG179" s="340">
        <v>45000</v>
      </c>
      <c r="AH179" s="340">
        <v>213140</v>
      </c>
      <c r="AI179" s="340">
        <v>5700</v>
      </c>
      <c r="AJ179" s="340">
        <v>439693.24</v>
      </c>
      <c r="AK179" s="340">
        <v>16000</v>
      </c>
      <c r="AL179" s="340">
        <v>48900</v>
      </c>
      <c r="AM179" s="340">
        <v>1285671.44</v>
      </c>
      <c r="AN179" s="340">
        <v>17500</v>
      </c>
      <c r="AO179" s="340">
        <v>82090</v>
      </c>
      <c r="AP179" s="340">
        <v>959548.5</v>
      </c>
      <c r="AQ179" s="340">
        <v>2230450</v>
      </c>
      <c r="AR179" s="340">
        <v>0</v>
      </c>
      <c r="AS179" s="340">
        <v>16525</v>
      </c>
      <c r="AT179" s="340">
        <v>5245230.66</v>
      </c>
      <c r="AU179" s="340">
        <v>67300</v>
      </c>
      <c r="AV179" s="340">
        <v>1241735.01</v>
      </c>
      <c r="AW179" s="340">
        <v>326638</v>
      </c>
      <c r="AX179" s="340">
        <v>0</v>
      </c>
      <c r="AY179" s="340">
        <v>50400</v>
      </c>
      <c r="AZ179" s="340">
        <v>57844</v>
      </c>
      <c r="BA179" s="340">
        <v>159865</v>
      </c>
      <c r="BB179" s="340">
        <v>6600</v>
      </c>
      <c r="BC179" s="340">
        <v>351250</v>
      </c>
      <c r="BD179" s="340">
        <v>0</v>
      </c>
      <c r="BE179" s="340">
        <v>284464.2</v>
      </c>
      <c r="BF179" s="340">
        <v>366600</v>
      </c>
      <c r="BG179" s="340">
        <v>81025</v>
      </c>
      <c r="BH179" s="340">
        <v>175325</v>
      </c>
      <c r="BI179" s="340">
        <v>1535151.3</v>
      </c>
      <c r="BJ179" s="340">
        <v>32000</v>
      </c>
      <c r="BK179" s="340">
        <v>214670</v>
      </c>
      <c r="BL179" s="340">
        <v>234000</v>
      </c>
      <c r="BM179" s="340">
        <v>0</v>
      </c>
      <c r="BN179" s="340">
        <v>149218.65</v>
      </c>
      <c r="BO179" s="340">
        <v>364000</v>
      </c>
      <c r="BP179" s="340">
        <v>145130</v>
      </c>
      <c r="BQ179" s="340">
        <v>257600</v>
      </c>
      <c r="BR179" s="340">
        <v>146475</v>
      </c>
      <c r="BS179" s="340">
        <v>18800</v>
      </c>
      <c r="BT179" s="340">
        <v>405922</v>
      </c>
      <c r="BU179" s="340">
        <v>234581</v>
      </c>
      <c r="BV179" s="340">
        <v>742940</v>
      </c>
      <c r="BW179" s="340">
        <v>285251.36</v>
      </c>
      <c r="BX179" s="340">
        <v>1000</v>
      </c>
      <c r="BY179" s="340">
        <v>170750</v>
      </c>
      <c r="BZ179" s="340">
        <v>685150.8</v>
      </c>
      <c r="CA179" s="340">
        <v>84000</v>
      </c>
      <c r="CB179" s="340">
        <v>146500</v>
      </c>
      <c r="CC179" s="340">
        <v>5400</v>
      </c>
      <c r="CD179" s="421">
        <v>106000</v>
      </c>
      <c r="CE179" s="421">
        <v>923761.8</v>
      </c>
      <c r="CF179" s="421">
        <v>141700</v>
      </c>
      <c r="CG179" s="421">
        <v>70900</v>
      </c>
      <c r="CH179" s="421">
        <v>0</v>
      </c>
      <c r="CI179" s="421">
        <v>56500</v>
      </c>
      <c r="CJ179" s="421">
        <v>71108</v>
      </c>
      <c r="CK179" s="421">
        <v>129070</v>
      </c>
      <c r="CL179" s="421">
        <v>4310142.5199999996</v>
      </c>
      <c r="CM179" s="421">
        <v>27000</v>
      </c>
      <c r="CN179" s="421">
        <v>19930</v>
      </c>
    </row>
    <row r="180" spans="1:92" s="198" customFormat="1" ht="22.8">
      <c r="A180" s="197"/>
      <c r="C180" s="631"/>
      <c r="D180" s="322" t="s">
        <v>622</v>
      </c>
      <c r="E180" s="383">
        <f>+E48</f>
        <v>1999999.06</v>
      </c>
      <c r="F180" s="340">
        <f t="shared" ref="F180:BQ180" si="108">+F48</f>
        <v>1221890</v>
      </c>
      <c r="G180" s="340">
        <f t="shared" si="108"/>
        <v>279530</v>
      </c>
      <c r="H180" s="340">
        <f t="shared" si="108"/>
        <v>0</v>
      </c>
      <c r="I180" s="340">
        <f t="shared" si="108"/>
        <v>198000</v>
      </c>
      <c r="J180" s="340">
        <f t="shared" si="108"/>
        <v>5037972.3</v>
      </c>
      <c r="K180" s="340">
        <f t="shared" si="108"/>
        <v>80000</v>
      </c>
      <c r="L180" s="340">
        <f t="shared" si="108"/>
        <v>966487</v>
      </c>
      <c r="M180" s="340">
        <f t="shared" si="108"/>
        <v>258655</v>
      </c>
      <c r="N180" s="340">
        <f t="shared" si="108"/>
        <v>163420</v>
      </c>
      <c r="O180" s="340">
        <f t="shared" si="108"/>
        <v>761129.3</v>
      </c>
      <c r="P180" s="340">
        <f t="shared" si="108"/>
        <v>85000</v>
      </c>
      <c r="Q180" s="340">
        <f t="shared" si="108"/>
        <v>2721726.26</v>
      </c>
      <c r="R180" s="340">
        <f t="shared" si="108"/>
        <v>320000</v>
      </c>
      <c r="S180" s="340">
        <f t="shared" si="108"/>
        <v>46621.26</v>
      </c>
      <c r="T180" s="340">
        <f t="shared" si="108"/>
        <v>11044.11</v>
      </c>
      <c r="U180" s="340">
        <f t="shared" si="108"/>
        <v>7770</v>
      </c>
      <c r="V180" s="340">
        <f t="shared" si="108"/>
        <v>150000</v>
      </c>
      <c r="W180" s="340">
        <f t="shared" si="108"/>
        <v>249000</v>
      </c>
      <c r="X180" s="340">
        <f t="shared" si="108"/>
        <v>6000</v>
      </c>
      <c r="Y180" s="340">
        <f t="shared" si="108"/>
        <v>3000000</v>
      </c>
      <c r="Z180" s="340">
        <f t="shared" si="108"/>
        <v>101620</v>
      </c>
      <c r="AA180" s="340">
        <f t="shared" si="108"/>
        <v>0</v>
      </c>
      <c r="AB180" s="340">
        <f t="shared" si="108"/>
        <v>207221.46</v>
      </c>
      <c r="AC180" s="340">
        <f t="shared" si="108"/>
        <v>130002.55</v>
      </c>
      <c r="AD180" s="340">
        <f t="shared" si="108"/>
        <v>193950</v>
      </c>
      <c r="AE180" s="340">
        <f t="shared" si="108"/>
        <v>0</v>
      </c>
      <c r="AF180" s="383">
        <f t="shared" si="108"/>
        <v>1000000</v>
      </c>
      <c r="AG180" s="340">
        <f t="shared" si="108"/>
        <v>100000</v>
      </c>
      <c r="AH180" s="340">
        <f t="shared" si="108"/>
        <v>266158</v>
      </c>
      <c r="AI180" s="340">
        <f t="shared" si="108"/>
        <v>20000</v>
      </c>
      <c r="AJ180" s="340">
        <f t="shared" si="108"/>
        <v>327737.8</v>
      </c>
      <c r="AK180" s="340">
        <f t="shared" si="108"/>
        <v>124000</v>
      </c>
      <c r="AL180" s="340">
        <f t="shared" si="108"/>
        <v>100000</v>
      </c>
      <c r="AM180" s="340">
        <f t="shared" si="108"/>
        <v>2537413.73</v>
      </c>
      <c r="AN180" s="340">
        <f t="shared" si="108"/>
        <v>550000</v>
      </c>
      <c r="AO180" s="340">
        <f t="shared" si="108"/>
        <v>245350</v>
      </c>
      <c r="AP180" s="340">
        <f t="shared" si="108"/>
        <v>1598009.8</v>
      </c>
      <c r="AQ180" s="340">
        <f t="shared" si="108"/>
        <v>600000</v>
      </c>
      <c r="AR180" s="340">
        <f t="shared" si="108"/>
        <v>0</v>
      </c>
      <c r="AS180" s="340">
        <f t="shared" si="108"/>
        <v>50000</v>
      </c>
      <c r="AT180" s="340">
        <f t="shared" si="108"/>
        <v>18112442.059999999</v>
      </c>
      <c r="AU180" s="340">
        <f t="shared" si="108"/>
        <v>403200</v>
      </c>
      <c r="AV180" s="340">
        <f t="shared" si="108"/>
        <v>2580600</v>
      </c>
      <c r="AW180" s="340">
        <f t="shared" si="108"/>
        <v>1043789</v>
      </c>
      <c r="AX180" s="340">
        <f t="shared" si="108"/>
        <v>551600</v>
      </c>
      <c r="AY180" s="340">
        <f t="shared" si="108"/>
        <v>202000</v>
      </c>
      <c r="AZ180" s="340">
        <f t="shared" si="108"/>
        <v>475831.52</v>
      </c>
      <c r="BA180" s="340">
        <f t="shared" si="108"/>
        <v>1005803.84</v>
      </c>
      <c r="BB180" s="340">
        <f t="shared" si="108"/>
        <v>300000</v>
      </c>
      <c r="BC180" s="340">
        <f t="shared" si="108"/>
        <v>22553315.34</v>
      </c>
      <c r="BD180" s="340">
        <f t="shared" si="108"/>
        <v>340000</v>
      </c>
      <c r="BE180" s="340">
        <f t="shared" si="108"/>
        <v>5000000</v>
      </c>
      <c r="BF180" s="340">
        <f t="shared" si="108"/>
        <v>15926784</v>
      </c>
      <c r="BG180" s="340">
        <f t="shared" si="108"/>
        <v>88520.77</v>
      </c>
      <c r="BH180" s="340">
        <f t="shared" si="108"/>
        <v>200000</v>
      </c>
      <c r="BI180" s="340">
        <f t="shared" si="108"/>
        <v>1121170</v>
      </c>
      <c r="BJ180" s="340">
        <f t="shared" si="108"/>
        <v>158030</v>
      </c>
      <c r="BK180" s="340">
        <f t="shared" si="108"/>
        <v>265016</v>
      </c>
      <c r="BL180" s="340">
        <f t="shared" si="108"/>
        <v>350700</v>
      </c>
      <c r="BM180" s="340">
        <f t="shared" si="108"/>
        <v>2600</v>
      </c>
      <c r="BN180" s="340">
        <f t="shared" si="108"/>
        <v>100000</v>
      </c>
      <c r="BO180" s="340">
        <f t="shared" si="108"/>
        <v>640300</v>
      </c>
      <c r="BP180" s="340">
        <f t="shared" si="108"/>
        <v>346878</v>
      </c>
      <c r="BQ180" s="340">
        <f t="shared" si="108"/>
        <v>0</v>
      </c>
      <c r="BR180" s="340">
        <f t="shared" ref="BR180:CN180" si="109">+BR48</f>
        <v>452900</v>
      </c>
      <c r="BS180" s="340">
        <f t="shared" si="109"/>
        <v>439280</v>
      </c>
      <c r="BT180" s="340">
        <f t="shared" si="109"/>
        <v>1373790</v>
      </c>
      <c r="BU180" s="340">
        <f t="shared" si="109"/>
        <v>307238</v>
      </c>
      <c r="BV180" s="340">
        <f t="shared" si="109"/>
        <v>870000</v>
      </c>
      <c r="BW180" s="340">
        <f t="shared" si="109"/>
        <v>192044</v>
      </c>
      <c r="BX180" s="340">
        <f t="shared" si="109"/>
        <v>2563115.7000000002</v>
      </c>
      <c r="BY180" s="340">
        <f t="shared" si="109"/>
        <v>360000</v>
      </c>
      <c r="BZ180" s="340">
        <f t="shared" si="109"/>
        <v>0</v>
      </c>
      <c r="CA180" s="340">
        <f t="shared" si="109"/>
        <v>2861480.2</v>
      </c>
      <c r="CB180" s="340">
        <f t="shared" si="109"/>
        <v>260500</v>
      </c>
      <c r="CC180" s="340">
        <f t="shared" si="109"/>
        <v>6000</v>
      </c>
      <c r="CD180" s="421">
        <f t="shared" si="109"/>
        <v>518900</v>
      </c>
      <c r="CE180" s="421">
        <f t="shared" si="109"/>
        <v>2069392.2</v>
      </c>
      <c r="CF180" s="421">
        <f t="shared" si="109"/>
        <v>745790</v>
      </c>
      <c r="CG180" s="421">
        <f t="shared" si="109"/>
        <v>1295789.3899999999</v>
      </c>
      <c r="CH180" s="421">
        <f t="shared" si="109"/>
        <v>537700</v>
      </c>
      <c r="CI180" s="421">
        <f t="shared" si="109"/>
        <v>145380</v>
      </c>
      <c r="CJ180" s="421">
        <f t="shared" si="109"/>
        <v>170880</v>
      </c>
      <c r="CK180" s="421">
        <f t="shared" si="109"/>
        <v>310029</v>
      </c>
      <c r="CL180" s="421">
        <f t="shared" si="109"/>
        <v>9319257.0500000007</v>
      </c>
      <c r="CM180" s="421">
        <f t="shared" si="109"/>
        <v>302000</v>
      </c>
      <c r="CN180" s="421">
        <f t="shared" si="109"/>
        <v>261200</v>
      </c>
    </row>
    <row r="181" spans="1:92" s="198" customFormat="1" ht="22.8">
      <c r="A181" s="197"/>
      <c r="C181" s="631"/>
      <c r="D181" s="322" t="s">
        <v>689</v>
      </c>
      <c r="E181" s="383">
        <f>+E179+E180</f>
        <v>4863632.16</v>
      </c>
      <c r="F181" s="340">
        <f t="shared" ref="F181:BQ181" si="110">+F179+F180</f>
        <v>1511240</v>
      </c>
      <c r="G181" s="340">
        <f t="shared" si="110"/>
        <v>380030</v>
      </c>
      <c r="H181" s="340">
        <f t="shared" si="110"/>
        <v>28000</v>
      </c>
      <c r="I181" s="340">
        <f t="shared" si="110"/>
        <v>242500</v>
      </c>
      <c r="J181" s="340">
        <f t="shared" si="110"/>
        <v>5925177.2999999998</v>
      </c>
      <c r="K181" s="340">
        <f t="shared" si="110"/>
        <v>80000</v>
      </c>
      <c r="L181" s="340">
        <f t="shared" si="110"/>
        <v>1433672</v>
      </c>
      <c r="M181" s="340">
        <f t="shared" si="110"/>
        <v>313255</v>
      </c>
      <c r="N181" s="340">
        <f t="shared" si="110"/>
        <v>226920</v>
      </c>
      <c r="O181" s="340">
        <f t="shared" si="110"/>
        <v>1170373.3</v>
      </c>
      <c r="P181" s="340">
        <f t="shared" si="110"/>
        <v>172770.5</v>
      </c>
      <c r="Q181" s="340">
        <f t="shared" si="110"/>
        <v>3200075.4799999995</v>
      </c>
      <c r="R181" s="340">
        <f t="shared" si="110"/>
        <v>348200</v>
      </c>
      <c r="S181" s="340">
        <f t="shared" si="110"/>
        <v>46621.26</v>
      </c>
      <c r="T181" s="340">
        <f t="shared" si="110"/>
        <v>173041.11</v>
      </c>
      <c r="U181" s="340">
        <f t="shared" si="110"/>
        <v>7770</v>
      </c>
      <c r="V181" s="340">
        <f t="shared" si="110"/>
        <v>150000</v>
      </c>
      <c r="W181" s="340">
        <f t="shared" si="110"/>
        <v>249000</v>
      </c>
      <c r="X181" s="340">
        <f t="shared" si="110"/>
        <v>66200</v>
      </c>
      <c r="Y181" s="340">
        <f t="shared" si="110"/>
        <v>3723083.58</v>
      </c>
      <c r="Z181" s="340">
        <f t="shared" si="110"/>
        <v>103420</v>
      </c>
      <c r="AA181" s="340">
        <f t="shared" si="110"/>
        <v>0</v>
      </c>
      <c r="AB181" s="340">
        <f t="shared" si="110"/>
        <v>318021.45999999996</v>
      </c>
      <c r="AC181" s="340">
        <f t="shared" si="110"/>
        <v>158002.54999999999</v>
      </c>
      <c r="AD181" s="340">
        <f t="shared" si="110"/>
        <v>250150</v>
      </c>
      <c r="AE181" s="340">
        <f t="shared" si="110"/>
        <v>0</v>
      </c>
      <c r="AF181" s="383">
        <f t="shared" si="110"/>
        <v>1105058</v>
      </c>
      <c r="AG181" s="340">
        <f t="shared" si="110"/>
        <v>145000</v>
      </c>
      <c r="AH181" s="340">
        <f t="shared" si="110"/>
        <v>479298</v>
      </c>
      <c r="AI181" s="340">
        <f t="shared" si="110"/>
        <v>25700</v>
      </c>
      <c r="AJ181" s="340">
        <f t="shared" si="110"/>
        <v>767431.04</v>
      </c>
      <c r="AK181" s="340">
        <f t="shared" si="110"/>
        <v>140000</v>
      </c>
      <c r="AL181" s="340">
        <f t="shared" si="110"/>
        <v>148900</v>
      </c>
      <c r="AM181" s="340">
        <f t="shared" si="110"/>
        <v>3823085.17</v>
      </c>
      <c r="AN181" s="340">
        <f t="shared" si="110"/>
        <v>567500</v>
      </c>
      <c r="AO181" s="340">
        <f t="shared" si="110"/>
        <v>327440</v>
      </c>
      <c r="AP181" s="340">
        <f t="shared" si="110"/>
        <v>2557558.2999999998</v>
      </c>
      <c r="AQ181" s="340">
        <f t="shared" si="110"/>
        <v>2830450</v>
      </c>
      <c r="AR181" s="340">
        <f t="shared" si="110"/>
        <v>0</v>
      </c>
      <c r="AS181" s="340">
        <f t="shared" si="110"/>
        <v>66525</v>
      </c>
      <c r="AT181" s="340">
        <f t="shared" si="110"/>
        <v>23357672.719999999</v>
      </c>
      <c r="AU181" s="340">
        <f t="shared" si="110"/>
        <v>470500</v>
      </c>
      <c r="AV181" s="340">
        <f t="shared" si="110"/>
        <v>3822335.01</v>
      </c>
      <c r="AW181" s="340">
        <f t="shared" si="110"/>
        <v>1370427</v>
      </c>
      <c r="AX181" s="340">
        <f t="shared" si="110"/>
        <v>551600</v>
      </c>
      <c r="AY181" s="340">
        <f t="shared" si="110"/>
        <v>252400</v>
      </c>
      <c r="AZ181" s="340">
        <f t="shared" si="110"/>
        <v>533675.52000000002</v>
      </c>
      <c r="BA181" s="340">
        <f t="shared" si="110"/>
        <v>1165668.8399999999</v>
      </c>
      <c r="BB181" s="340">
        <f t="shared" si="110"/>
        <v>306600</v>
      </c>
      <c r="BC181" s="340">
        <f t="shared" si="110"/>
        <v>22904565.34</v>
      </c>
      <c r="BD181" s="340">
        <f t="shared" si="110"/>
        <v>340000</v>
      </c>
      <c r="BE181" s="340">
        <f t="shared" si="110"/>
        <v>5284464.2</v>
      </c>
      <c r="BF181" s="340">
        <f t="shared" si="110"/>
        <v>16293384</v>
      </c>
      <c r="BG181" s="340">
        <f t="shared" si="110"/>
        <v>169545.77000000002</v>
      </c>
      <c r="BH181" s="340">
        <f t="shared" si="110"/>
        <v>375325</v>
      </c>
      <c r="BI181" s="340">
        <f t="shared" si="110"/>
        <v>2656321.2999999998</v>
      </c>
      <c r="BJ181" s="340">
        <f t="shared" si="110"/>
        <v>190030</v>
      </c>
      <c r="BK181" s="340">
        <f t="shared" si="110"/>
        <v>479686</v>
      </c>
      <c r="BL181" s="340">
        <f t="shared" si="110"/>
        <v>584700</v>
      </c>
      <c r="BM181" s="340">
        <f t="shared" si="110"/>
        <v>2600</v>
      </c>
      <c r="BN181" s="340">
        <f t="shared" si="110"/>
        <v>249218.65</v>
      </c>
      <c r="BO181" s="340">
        <f t="shared" si="110"/>
        <v>1004300</v>
      </c>
      <c r="BP181" s="340">
        <f t="shared" si="110"/>
        <v>492008</v>
      </c>
      <c r="BQ181" s="340">
        <f t="shared" si="110"/>
        <v>257600</v>
      </c>
      <c r="BR181" s="340">
        <f t="shared" ref="BR181:CN181" si="111">+BR179+BR180</f>
        <v>599375</v>
      </c>
      <c r="BS181" s="340">
        <f t="shared" si="111"/>
        <v>458080</v>
      </c>
      <c r="BT181" s="340">
        <f t="shared" si="111"/>
        <v>1779712</v>
      </c>
      <c r="BU181" s="340">
        <f t="shared" si="111"/>
        <v>541819</v>
      </c>
      <c r="BV181" s="340">
        <f t="shared" si="111"/>
        <v>1612940</v>
      </c>
      <c r="BW181" s="340">
        <f t="shared" si="111"/>
        <v>477295.35999999999</v>
      </c>
      <c r="BX181" s="340">
        <f t="shared" si="111"/>
        <v>2564115.7000000002</v>
      </c>
      <c r="BY181" s="340">
        <f t="shared" si="111"/>
        <v>530750</v>
      </c>
      <c r="BZ181" s="340">
        <f t="shared" si="111"/>
        <v>685150.8</v>
      </c>
      <c r="CA181" s="340">
        <f t="shared" si="111"/>
        <v>2945480.2</v>
      </c>
      <c r="CB181" s="340">
        <f t="shared" si="111"/>
        <v>407000</v>
      </c>
      <c r="CC181" s="340">
        <f t="shared" si="111"/>
        <v>11400</v>
      </c>
      <c r="CD181" s="421">
        <f t="shared" si="111"/>
        <v>624900</v>
      </c>
      <c r="CE181" s="421">
        <f t="shared" si="111"/>
        <v>2993154</v>
      </c>
      <c r="CF181" s="421">
        <f t="shared" si="111"/>
        <v>887490</v>
      </c>
      <c r="CG181" s="421">
        <f t="shared" si="111"/>
        <v>1366689.39</v>
      </c>
      <c r="CH181" s="421">
        <f t="shared" si="111"/>
        <v>537700</v>
      </c>
      <c r="CI181" s="421">
        <f t="shared" si="111"/>
        <v>201880</v>
      </c>
      <c r="CJ181" s="421">
        <f t="shared" si="111"/>
        <v>241988</v>
      </c>
      <c r="CK181" s="421">
        <f t="shared" si="111"/>
        <v>439099</v>
      </c>
      <c r="CL181" s="421">
        <f t="shared" si="111"/>
        <v>13629399.57</v>
      </c>
      <c r="CM181" s="421">
        <f t="shared" si="111"/>
        <v>329000</v>
      </c>
      <c r="CN181" s="421">
        <f t="shared" si="111"/>
        <v>281130</v>
      </c>
    </row>
    <row r="182" spans="1:92" s="198" customFormat="1" ht="22.8">
      <c r="A182" s="197"/>
      <c r="C182" s="631"/>
      <c r="D182" s="423" t="s">
        <v>690</v>
      </c>
      <c r="E182" s="383">
        <f>+E69</f>
        <v>1999999.06</v>
      </c>
      <c r="F182" s="340">
        <f t="shared" ref="F182:BQ182" si="112">+F69</f>
        <v>1200000</v>
      </c>
      <c r="G182" s="340">
        <f t="shared" si="112"/>
        <v>250000</v>
      </c>
      <c r="H182" s="340">
        <f t="shared" si="112"/>
        <v>21000</v>
      </c>
      <c r="I182" s="340">
        <f t="shared" si="112"/>
        <v>85000</v>
      </c>
      <c r="J182" s="340">
        <f t="shared" si="112"/>
        <v>4200000</v>
      </c>
      <c r="K182" s="340">
        <f t="shared" si="112"/>
        <v>80000</v>
      </c>
      <c r="L182" s="340">
        <f t="shared" si="112"/>
        <v>1000000</v>
      </c>
      <c r="M182" s="340">
        <f t="shared" si="112"/>
        <v>258655</v>
      </c>
      <c r="N182" s="340">
        <f t="shared" si="112"/>
        <v>215574</v>
      </c>
      <c r="O182" s="340">
        <f t="shared" si="112"/>
        <v>722223.98</v>
      </c>
      <c r="P182" s="340">
        <f t="shared" si="112"/>
        <v>8500000</v>
      </c>
      <c r="Q182" s="340">
        <f t="shared" si="112"/>
        <v>2200000</v>
      </c>
      <c r="R182" s="340">
        <f t="shared" si="112"/>
        <v>280000</v>
      </c>
      <c r="S182" s="340">
        <f t="shared" si="112"/>
        <v>32634.880000000001</v>
      </c>
      <c r="T182" s="340">
        <f t="shared" si="112"/>
        <v>8044.11</v>
      </c>
      <c r="U182" s="340">
        <f t="shared" si="112"/>
        <v>7770</v>
      </c>
      <c r="V182" s="340">
        <f t="shared" si="112"/>
        <v>150000</v>
      </c>
      <c r="W182" s="340">
        <f t="shared" si="112"/>
        <v>224100</v>
      </c>
      <c r="X182" s="340">
        <f t="shared" si="112"/>
        <v>100000</v>
      </c>
      <c r="Y182" s="340">
        <f t="shared" si="112"/>
        <v>1600000</v>
      </c>
      <c r="Z182" s="340">
        <f t="shared" si="112"/>
        <v>82736</v>
      </c>
      <c r="AA182" s="340">
        <f t="shared" si="112"/>
        <v>0</v>
      </c>
      <c r="AB182" s="340">
        <f t="shared" si="112"/>
        <v>259590</v>
      </c>
      <c r="AC182" s="340">
        <f t="shared" si="112"/>
        <v>100000</v>
      </c>
      <c r="AD182" s="340">
        <f t="shared" si="112"/>
        <v>150000</v>
      </c>
      <c r="AE182" s="340">
        <f t="shared" si="112"/>
        <v>0</v>
      </c>
      <c r="AF182" s="383">
        <f t="shared" si="112"/>
        <v>800000</v>
      </c>
      <c r="AG182" s="340">
        <f t="shared" si="112"/>
        <v>300000</v>
      </c>
      <c r="AH182" s="340">
        <f t="shared" si="112"/>
        <v>250000</v>
      </c>
      <c r="AI182" s="340">
        <f t="shared" si="112"/>
        <v>15700</v>
      </c>
      <c r="AJ182" s="340">
        <f t="shared" si="112"/>
        <v>191857.76</v>
      </c>
      <c r="AK182" s="340">
        <f t="shared" si="112"/>
        <v>140000</v>
      </c>
      <c r="AL182" s="340">
        <f t="shared" si="112"/>
        <v>109800</v>
      </c>
      <c r="AM182" s="340">
        <f t="shared" si="112"/>
        <v>2537413.73</v>
      </c>
      <c r="AN182" s="340">
        <f t="shared" si="112"/>
        <v>550000</v>
      </c>
      <c r="AO182" s="340">
        <f t="shared" si="112"/>
        <v>150000</v>
      </c>
      <c r="AP182" s="340">
        <f t="shared" si="112"/>
        <v>1300000</v>
      </c>
      <c r="AQ182" s="340">
        <f t="shared" si="112"/>
        <v>1500000</v>
      </c>
      <c r="AR182" s="340">
        <f t="shared" si="112"/>
        <v>0</v>
      </c>
      <c r="AS182" s="340">
        <f t="shared" si="112"/>
        <v>59872.5</v>
      </c>
      <c r="AT182" s="340">
        <f t="shared" si="112"/>
        <v>16449593.75</v>
      </c>
      <c r="AU182" s="340">
        <f t="shared" si="112"/>
        <v>395000</v>
      </c>
      <c r="AV182" s="340">
        <f t="shared" si="112"/>
        <v>3036000</v>
      </c>
      <c r="AW182" s="340">
        <f t="shared" si="112"/>
        <v>1000000</v>
      </c>
      <c r="AX182" s="340">
        <f t="shared" si="112"/>
        <v>268700</v>
      </c>
      <c r="AY182" s="340">
        <f t="shared" si="112"/>
        <v>200000</v>
      </c>
      <c r="AZ182" s="340">
        <f t="shared" si="112"/>
        <v>500000</v>
      </c>
      <c r="BA182" s="340">
        <f t="shared" si="112"/>
        <v>582834.42000000004</v>
      </c>
      <c r="BB182" s="340">
        <f t="shared" si="112"/>
        <v>300000</v>
      </c>
      <c r="BC182" s="340">
        <f t="shared" si="112"/>
        <v>22565815.34</v>
      </c>
      <c r="BD182" s="340">
        <f t="shared" si="112"/>
        <v>340000</v>
      </c>
      <c r="BE182" s="340">
        <f t="shared" si="112"/>
        <v>5000000</v>
      </c>
      <c r="BF182" s="340">
        <f t="shared" si="112"/>
        <v>15926784</v>
      </c>
      <c r="BG182" s="340">
        <f t="shared" si="112"/>
        <v>169545.77</v>
      </c>
      <c r="BH182" s="340">
        <f t="shared" si="112"/>
        <v>200000</v>
      </c>
      <c r="BI182" s="340">
        <f t="shared" si="112"/>
        <v>1121170</v>
      </c>
      <c r="BJ182" s="340">
        <f t="shared" si="112"/>
        <v>148400</v>
      </c>
      <c r="BK182" s="340">
        <f t="shared" si="112"/>
        <v>200000</v>
      </c>
      <c r="BL182" s="340">
        <f t="shared" si="112"/>
        <v>584700</v>
      </c>
      <c r="BM182" s="340">
        <f t="shared" si="112"/>
        <v>2600</v>
      </c>
      <c r="BN182" s="340">
        <f t="shared" si="112"/>
        <v>207682.21</v>
      </c>
      <c r="BO182" s="340">
        <f t="shared" si="112"/>
        <v>600000</v>
      </c>
      <c r="BP182" s="340">
        <f t="shared" si="112"/>
        <v>300000</v>
      </c>
      <c r="BQ182" s="340">
        <f t="shared" si="112"/>
        <v>257600</v>
      </c>
      <c r="BR182" s="340">
        <f t="shared" ref="BR182:CN182" si="113">+BR69</f>
        <v>299687.5</v>
      </c>
      <c r="BS182" s="340">
        <f t="shared" si="113"/>
        <v>297752</v>
      </c>
      <c r="BT182" s="340">
        <f t="shared" si="113"/>
        <v>1810324.54</v>
      </c>
      <c r="BU182" s="340">
        <f t="shared" si="113"/>
        <v>314255.02</v>
      </c>
      <c r="BV182" s="340">
        <f t="shared" si="113"/>
        <v>1290352</v>
      </c>
      <c r="BW182" s="340">
        <f t="shared" si="113"/>
        <v>220000</v>
      </c>
      <c r="BX182" s="340">
        <f t="shared" si="113"/>
        <v>1282057.8500000001</v>
      </c>
      <c r="BY182" s="340">
        <f t="shared" si="113"/>
        <v>380000</v>
      </c>
      <c r="BZ182" s="340">
        <f t="shared" si="113"/>
        <v>2100000</v>
      </c>
      <c r="CA182" s="340">
        <f t="shared" si="113"/>
        <v>139400</v>
      </c>
      <c r="CB182" s="340">
        <f t="shared" si="113"/>
        <v>260500</v>
      </c>
      <c r="CC182" s="340">
        <f t="shared" si="113"/>
        <v>10000</v>
      </c>
      <c r="CD182" s="421">
        <f t="shared" si="113"/>
        <v>476500</v>
      </c>
      <c r="CE182" s="421">
        <f t="shared" si="113"/>
        <v>2123761.7999999998</v>
      </c>
      <c r="CF182" s="421">
        <f t="shared" si="113"/>
        <v>887490</v>
      </c>
      <c r="CG182" s="421">
        <f t="shared" si="113"/>
        <v>956682.57</v>
      </c>
      <c r="CH182" s="421">
        <f t="shared" si="113"/>
        <v>450000</v>
      </c>
      <c r="CI182" s="421">
        <f t="shared" si="113"/>
        <v>40376</v>
      </c>
      <c r="CJ182" s="421">
        <f t="shared" si="113"/>
        <v>150000</v>
      </c>
      <c r="CK182" s="421">
        <f t="shared" si="113"/>
        <v>304700</v>
      </c>
      <c r="CL182" s="421">
        <f t="shared" si="113"/>
        <v>7778020.0599999996</v>
      </c>
      <c r="CM182" s="421">
        <f t="shared" si="113"/>
        <v>97000</v>
      </c>
      <c r="CN182" s="421">
        <f t="shared" si="113"/>
        <v>106690</v>
      </c>
    </row>
    <row r="183" spans="1:92" s="198" customFormat="1" ht="22.8">
      <c r="A183" s="197"/>
      <c r="C183" s="631"/>
      <c r="D183" s="322" t="s">
        <v>580</v>
      </c>
      <c r="E183" s="383">
        <f>+E181-E182</f>
        <v>2863633.1</v>
      </c>
      <c r="F183" s="340">
        <f t="shared" ref="F183:BQ183" si="114">+F181-F182</f>
        <v>311240</v>
      </c>
      <c r="G183" s="340">
        <f t="shared" si="114"/>
        <v>130030</v>
      </c>
      <c r="H183" s="340">
        <f t="shared" si="114"/>
        <v>7000</v>
      </c>
      <c r="I183" s="340">
        <f t="shared" si="114"/>
        <v>157500</v>
      </c>
      <c r="J183" s="340">
        <f t="shared" si="114"/>
        <v>1725177.2999999998</v>
      </c>
      <c r="K183" s="340">
        <f t="shared" si="114"/>
        <v>0</v>
      </c>
      <c r="L183" s="340">
        <f t="shared" si="114"/>
        <v>433672</v>
      </c>
      <c r="M183" s="340">
        <f t="shared" si="114"/>
        <v>54600</v>
      </c>
      <c r="N183" s="340">
        <f t="shared" si="114"/>
        <v>11346</v>
      </c>
      <c r="O183" s="340">
        <f t="shared" si="114"/>
        <v>448149.32000000007</v>
      </c>
      <c r="P183" s="340">
        <f t="shared" si="114"/>
        <v>-8327229.5</v>
      </c>
      <c r="Q183" s="340">
        <f t="shared" si="114"/>
        <v>1000075.4799999995</v>
      </c>
      <c r="R183" s="340">
        <f t="shared" si="114"/>
        <v>68200</v>
      </c>
      <c r="S183" s="340">
        <f t="shared" si="114"/>
        <v>13986.380000000001</v>
      </c>
      <c r="T183" s="340">
        <f t="shared" si="114"/>
        <v>164997</v>
      </c>
      <c r="U183" s="340">
        <f t="shared" si="114"/>
        <v>0</v>
      </c>
      <c r="V183" s="340">
        <f t="shared" si="114"/>
        <v>0</v>
      </c>
      <c r="W183" s="340">
        <f t="shared" si="114"/>
        <v>24900</v>
      </c>
      <c r="X183" s="340">
        <f t="shared" si="114"/>
        <v>-33800</v>
      </c>
      <c r="Y183" s="340">
        <f t="shared" si="114"/>
        <v>2123083.58</v>
      </c>
      <c r="Z183" s="340">
        <f t="shared" si="114"/>
        <v>20684</v>
      </c>
      <c r="AA183" s="340">
        <f t="shared" si="114"/>
        <v>0</v>
      </c>
      <c r="AB183" s="340">
        <f t="shared" si="114"/>
        <v>58431.459999999963</v>
      </c>
      <c r="AC183" s="340">
        <f t="shared" si="114"/>
        <v>58002.549999999988</v>
      </c>
      <c r="AD183" s="340">
        <f t="shared" si="114"/>
        <v>100150</v>
      </c>
      <c r="AE183" s="340">
        <f t="shared" si="114"/>
        <v>0</v>
      </c>
      <c r="AF183" s="383">
        <f t="shared" si="114"/>
        <v>305058</v>
      </c>
      <c r="AG183" s="340">
        <f t="shared" si="114"/>
        <v>-155000</v>
      </c>
      <c r="AH183" s="340">
        <f t="shared" si="114"/>
        <v>229298</v>
      </c>
      <c r="AI183" s="340">
        <f t="shared" si="114"/>
        <v>10000</v>
      </c>
      <c r="AJ183" s="340">
        <f t="shared" si="114"/>
        <v>575573.28</v>
      </c>
      <c r="AK183" s="340">
        <f t="shared" si="114"/>
        <v>0</v>
      </c>
      <c r="AL183" s="340">
        <f t="shared" si="114"/>
        <v>39100</v>
      </c>
      <c r="AM183" s="340">
        <f t="shared" si="114"/>
        <v>1285671.44</v>
      </c>
      <c r="AN183" s="340">
        <f t="shared" si="114"/>
        <v>17500</v>
      </c>
      <c r="AO183" s="340">
        <f t="shared" si="114"/>
        <v>177440</v>
      </c>
      <c r="AP183" s="340">
        <f t="shared" si="114"/>
        <v>1257558.2999999998</v>
      </c>
      <c r="AQ183" s="340">
        <f t="shared" si="114"/>
        <v>1330450</v>
      </c>
      <c r="AR183" s="340">
        <f t="shared" si="114"/>
        <v>0</v>
      </c>
      <c r="AS183" s="340">
        <f t="shared" si="114"/>
        <v>6652.5</v>
      </c>
      <c r="AT183" s="340">
        <f t="shared" si="114"/>
        <v>6908078.9699999988</v>
      </c>
      <c r="AU183" s="340">
        <f t="shared" si="114"/>
        <v>75500</v>
      </c>
      <c r="AV183" s="340">
        <f t="shared" si="114"/>
        <v>786335.00999999978</v>
      </c>
      <c r="AW183" s="340">
        <f t="shared" si="114"/>
        <v>370427</v>
      </c>
      <c r="AX183" s="340">
        <f t="shared" si="114"/>
        <v>282900</v>
      </c>
      <c r="AY183" s="340">
        <f t="shared" si="114"/>
        <v>52400</v>
      </c>
      <c r="AZ183" s="340">
        <f t="shared" si="114"/>
        <v>33675.520000000019</v>
      </c>
      <c r="BA183" s="340">
        <f t="shared" si="114"/>
        <v>582834.41999999981</v>
      </c>
      <c r="BB183" s="340">
        <f t="shared" si="114"/>
        <v>6600</v>
      </c>
      <c r="BC183" s="340">
        <f t="shared" si="114"/>
        <v>338750</v>
      </c>
      <c r="BD183" s="340">
        <f t="shared" si="114"/>
        <v>0</v>
      </c>
      <c r="BE183" s="340">
        <f t="shared" si="114"/>
        <v>284464.20000000019</v>
      </c>
      <c r="BF183" s="340">
        <f t="shared" si="114"/>
        <v>366600</v>
      </c>
      <c r="BG183" s="340">
        <f t="shared" si="114"/>
        <v>0</v>
      </c>
      <c r="BH183" s="340">
        <f t="shared" si="114"/>
        <v>175325</v>
      </c>
      <c r="BI183" s="340">
        <f t="shared" si="114"/>
        <v>1535151.2999999998</v>
      </c>
      <c r="BJ183" s="340">
        <f t="shared" si="114"/>
        <v>41630</v>
      </c>
      <c r="BK183" s="340">
        <f t="shared" si="114"/>
        <v>279686</v>
      </c>
      <c r="BL183" s="340">
        <f t="shared" si="114"/>
        <v>0</v>
      </c>
      <c r="BM183" s="340">
        <f t="shared" si="114"/>
        <v>0</v>
      </c>
      <c r="BN183" s="340">
        <f t="shared" si="114"/>
        <v>41536.44</v>
      </c>
      <c r="BO183" s="340">
        <f t="shared" si="114"/>
        <v>404300</v>
      </c>
      <c r="BP183" s="340">
        <f t="shared" si="114"/>
        <v>192008</v>
      </c>
      <c r="BQ183" s="340">
        <f t="shared" si="114"/>
        <v>0</v>
      </c>
      <c r="BR183" s="340">
        <f t="shared" ref="BR183:CN183" si="115">+BR181-BR182</f>
        <v>299687.5</v>
      </c>
      <c r="BS183" s="340">
        <f t="shared" si="115"/>
        <v>160328</v>
      </c>
      <c r="BT183" s="340">
        <f t="shared" si="115"/>
        <v>-30612.540000000037</v>
      </c>
      <c r="BU183" s="340">
        <f t="shared" si="115"/>
        <v>227563.97999999998</v>
      </c>
      <c r="BV183" s="340">
        <f t="shared" si="115"/>
        <v>322588</v>
      </c>
      <c r="BW183" s="340">
        <f t="shared" si="115"/>
        <v>257295.35999999999</v>
      </c>
      <c r="BX183" s="340">
        <f t="shared" si="115"/>
        <v>1282057.8500000001</v>
      </c>
      <c r="BY183" s="340">
        <f t="shared" si="115"/>
        <v>150750</v>
      </c>
      <c r="BZ183" s="340">
        <f t="shared" si="115"/>
        <v>-1414849.2</v>
      </c>
      <c r="CA183" s="340">
        <f t="shared" si="115"/>
        <v>2806080.2</v>
      </c>
      <c r="CB183" s="340">
        <f t="shared" si="115"/>
        <v>146500</v>
      </c>
      <c r="CC183" s="340">
        <f t="shared" si="115"/>
        <v>1400</v>
      </c>
      <c r="CD183" s="421">
        <f t="shared" si="115"/>
        <v>148400</v>
      </c>
      <c r="CE183" s="421">
        <f t="shared" si="115"/>
        <v>869392.20000000019</v>
      </c>
      <c r="CF183" s="421">
        <f t="shared" si="115"/>
        <v>0</v>
      </c>
      <c r="CG183" s="421">
        <f t="shared" si="115"/>
        <v>410006.81999999995</v>
      </c>
      <c r="CH183" s="421">
        <f t="shared" si="115"/>
        <v>87700</v>
      </c>
      <c r="CI183" s="421">
        <f t="shared" si="115"/>
        <v>161504</v>
      </c>
      <c r="CJ183" s="421">
        <f t="shared" si="115"/>
        <v>91988</v>
      </c>
      <c r="CK183" s="421">
        <f t="shared" si="115"/>
        <v>134399</v>
      </c>
      <c r="CL183" s="421">
        <f t="shared" si="115"/>
        <v>5851379.5100000007</v>
      </c>
      <c r="CM183" s="421">
        <f t="shared" si="115"/>
        <v>232000</v>
      </c>
      <c r="CN183" s="421">
        <f t="shared" si="115"/>
        <v>174440</v>
      </c>
    </row>
    <row r="184" spans="1:92" s="198" customFormat="1" ht="22.8">
      <c r="A184" s="197"/>
      <c r="C184" s="631"/>
      <c r="D184" s="197"/>
      <c r="E184" s="496"/>
      <c r="F184" s="208"/>
      <c r="G184" s="208"/>
      <c r="H184" s="202"/>
      <c r="I184" s="202"/>
      <c r="J184" s="202"/>
      <c r="K184" s="202"/>
      <c r="L184" s="202"/>
      <c r="M184" s="202"/>
      <c r="N184" s="202"/>
      <c r="O184" s="202"/>
      <c r="P184" s="202"/>
      <c r="Q184" s="203"/>
      <c r="R184" s="203"/>
      <c r="S184" s="203"/>
      <c r="T184" s="203"/>
      <c r="U184" s="203"/>
      <c r="V184" s="209"/>
      <c r="W184" s="209"/>
      <c r="X184" s="203"/>
      <c r="Y184" s="204"/>
      <c r="Z184" s="210"/>
      <c r="AA184" s="210"/>
      <c r="AB184" s="210"/>
      <c r="AC184" s="210"/>
      <c r="AD184" s="210"/>
      <c r="AE184" s="210"/>
      <c r="AF184" s="530"/>
      <c r="AG184" s="210"/>
      <c r="AH184" s="210"/>
      <c r="AI184" s="210"/>
      <c r="AJ184" s="204"/>
      <c r="AK184" s="210"/>
      <c r="AL184" s="204"/>
      <c r="AM184" s="205"/>
      <c r="AN184" s="211"/>
      <c r="AO184" s="205"/>
      <c r="AP184" s="205"/>
      <c r="AQ184" s="205"/>
      <c r="AR184" s="211"/>
      <c r="AS184" s="205"/>
      <c r="AT184" s="205"/>
      <c r="AU184" s="205"/>
      <c r="AV184" s="205"/>
      <c r="AW184" s="205"/>
      <c r="AX184" s="205"/>
      <c r="AY184" s="205"/>
      <c r="AZ184" s="205"/>
      <c r="BA184" s="205"/>
      <c r="BB184" s="205"/>
      <c r="BC184" s="205"/>
      <c r="BD184" s="211"/>
      <c r="BE184" s="206"/>
      <c r="BF184" s="206"/>
      <c r="BG184" s="206"/>
      <c r="BH184" s="206"/>
      <c r="BI184" s="206"/>
      <c r="BJ184" s="212"/>
      <c r="BK184" s="212"/>
      <c r="BL184" s="206"/>
      <c r="BM184" s="212"/>
      <c r="BN184" s="213"/>
      <c r="BO184" s="213"/>
      <c r="BP184" s="213"/>
      <c r="BQ184" s="213"/>
      <c r="BR184" s="213"/>
      <c r="BS184" s="213"/>
      <c r="BT184" s="207"/>
      <c r="BU184" s="207"/>
      <c r="BV184" s="207"/>
      <c r="BW184" s="207"/>
      <c r="BX184" s="207"/>
      <c r="BY184" s="214"/>
      <c r="BZ184" s="214"/>
      <c r="CA184" s="214"/>
      <c r="CB184" s="214"/>
      <c r="CC184" s="214"/>
      <c r="CD184" s="422"/>
      <c r="CE184" s="420"/>
      <c r="CF184" s="420"/>
      <c r="CG184" s="422"/>
      <c r="CH184" s="422"/>
      <c r="CI184" s="420"/>
      <c r="CJ184" s="420"/>
      <c r="CK184" s="420"/>
      <c r="CL184" s="422"/>
      <c r="CM184" s="422"/>
      <c r="CN184" s="420"/>
    </row>
    <row r="185" spans="1:92" s="198" customFormat="1" ht="22.8">
      <c r="A185" s="197"/>
      <c r="C185" s="631">
        <v>2101020199.1440001</v>
      </c>
      <c r="D185" s="423" t="s">
        <v>691</v>
      </c>
      <c r="E185" s="380">
        <v>5790802.2199999997</v>
      </c>
      <c r="F185" s="416">
        <v>259444.04</v>
      </c>
      <c r="G185" s="416">
        <v>121723.49</v>
      </c>
      <c r="H185" s="416">
        <v>77195.199999999997</v>
      </c>
      <c r="I185" s="416">
        <v>246580.95</v>
      </c>
      <c r="J185" s="416">
        <v>309628.40000000002</v>
      </c>
      <c r="K185" s="416">
        <v>265119.09999999998</v>
      </c>
      <c r="L185" s="416">
        <v>168483.91</v>
      </c>
      <c r="M185" s="416">
        <v>398011</v>
      </c>
      <c r="N185" s="416">
        <v>27670</v>
      </c>
      <c r="O185" s="416">
        <v>1390706.58</v>
      </c>
      <c r="P185" s="416">
        <v>219147.77</v>
      </c>
      <c r="Q185" s="416">
        <v>1078235.72</v>
      </c>
      <c r="R185" s="416">
        <v>171602</v>
      </c>
      <c r="S185" s="416">
        <v>330651.67</v>
      </c>
      <c r="T185" s="416">
        <v>275374.90000000002</v>
      </c>
      <c r="U185" s="416">
        <v>76875.25</v>
      </c>
      <c r="V185" s="416">
        <v>204945.2</v>
      </c>
      <c r="W185" s="416">
        <v>1560</v>
      </c>
      <c r="X185" s="416">
        <v>185655</v>
      </c>
      <c r="Y185" s="416">
        <v>643584</v>
      </c>
      <c r="Z185" s="416">
        <v>5630</v>
      </c>
      <c r="AA185" s="416">
        <v>507269.8</v>
      </c>
      <c r="AB185" s="416">
        <v>274049.75</v>
      </c>
      <c r="AC185" s="416">
        <v>168537.99</v>
      </c>
      <c r="AD185" s="416">
        <v>141841.75</v>
      </c>
      <c r="AE185" s="416">
        <v>151895.35</v>
      </c>
      <c r="AF185" s="430">
        <v>578665.06999999995</v>
      </c>
      <c r="AG185" s="416">
        <v>485706.71</v>
      </c>
      <c r="AH185" s="416">
        <v>230159.58</v>
      </c>
      <c r="AI185" s="416">
        <v>383572.34</v>
      </c>
      <c r="AJ185" s="416">
        <v>549082.25</v>
      </c>
      <c r="AK185" s="416">
        <v>211891</v>
      </c>
      <c r="AL185" s="416">
        <v>186363.3</v>
      </c>
      <c r="AM185" s="416">
        <v>652066.19999999995</v>
      </c>
      <c r="AN185" s="416">
        <v>58609.51</v>
      </c>
      <c r="AO185" s="416">
        <v>102514.6</v>
      </c>
      <c r="AP185" s="416">
        <v>133212.07999999999</v>
      </c>
      <c r="AQ185" s="416">
        <v>121730</v>
      </c>
      <c r="AR185" s="416">
        <v>28015</v>
      </c>
      <c r="AS185" s="416">
        <v>81763.92</v>
      </c>
      <c r="AT185" s="416">
        <v>3193280.75</v>
      </c>
      <c r="AU185" s="416">
        <v>101463.8</v>
      </c>
      <c r="AV185" s="416">
        <v>385102.92</v>
      </c>
      <c r="AW185" s="416">
        <v>663167</v>
      </c>
      <c r="AX185" s="416">
        <v>114825</v>
      </c>
      <c r="AY185" s="416">
        <v>158101.29999999999</v>
      </c>
      <c r="AZ185" s="416">
        <v>101129</v>
      </c>
      <c r="BA185" s="416">
        <v>469800</v>
      </c>
      <c r="BB185" s="416">
        <v>30957.4</v>
      </c>
      <c r="BC185" s="416">
        <v>17610</v>
      </c>
      <c r="BD185" s="416">
        <v>12494.2</v>
      </c>
      <c r="BE185" s="416">
        <v>181273</v>
      </c>
      <c r="BF185" s="416">
        <v>382072</v>
      </c>
      <c r="BG185" s="416">
        <v>185626</v>
      </c>
      <c r="BH185" s="416">
        <v>131000</v>
      </c>
      <c r="BI185" s="416">
        <v>940489.5</v>
      </c>
      <c r="BJ185" s="416">
        <v>27705</v>
      </c>
      <c r="BK185" s="416">
        <v>351470.5</v>
      </c>
      <c r="BL185" s="416">
        <v>174931.5</v>
      </c>
      <c r="BM185" s="416">
        <v>101647</v>
      </c>
      <c r="BN185" s="416">
        <v>360811</v>
      </c>
      <c r="BO185" s="416">
        <v>655451.1</v>
      </c>
      <c r="BP185" s="416">
        <v>196861.5</v>
      </c>
      <c r="BQ185" s="416">
        <v>1292313.4099999999</v>
      </c>
      <c r="BR185" s="416">
        <v>218498</v>
      </c>
      <c r="BS185" s="416">
        <v>155127</v>
      </c>
      <c r="BT185" s="416">
        <v>297426.94</v>
      </c>
      <c r="BU185" s="416">
        <v>304216.8</v>
      </c>
      <c r="BV185" s="416">
        <v>1190897.33</v>
      </c>
      <c r="BW185" s="416">
        <v>1526598.9</v>
      </c>
      <c r="BX185" s="416">
        <v>0</v>
      </c>
      <c r="BY185" s="416">
        <v>201075.7</v>
      </c>
      <c r="BZ185" s="416">
        <v>650134.30000000005</v>
      </c>
      <c r="CA185" s="416">
        <v>243215</v>
      </c>
      <c r="CB185" s="416">
        <v>239635.76</v>
      </c>
      <c r="CC185" s="416">
        <v>251465</v>
      </c>
      <c r="CD185" s="416">
        <v>540503.31999999995</v>
      </c>
      <c r="CE185" s="416">
        <v>799284.64</v>
      </c>
      <c r="CF185" s="416">
        <v>209569.8</v>
      </c>
      <c r="CG185" s="416">
        <v>478856</v>
      </c>
      <c r="CH185" s="416">
        <v>189899</v>
      </c>
      <c r="CI185" s="416">
        <v>497150.78</v>
      </c>
      <c r="CJ185" s="416">
        <v>157086</v>
      </c>
      <c r="CK185" s="416">
        <v>119227</v>
      </c>
      <c r="CL185" s="416">
        <v>643713.69999999995</v>
      </c>
      <c r="CM185" s="416">
        <v>62701</v>
      </c>
      <c r="CN185" s="416">
        <v>40380</v>
      </c>
    </row>
    <row r="186" spans="1:92" s="198" customFormat="1" ht="22.8">
      <c r="A186" s="197"/>
      <c r="C186" s="631"/>
      <c r="D186" s="423" t="s">
        <v>663</v>
      </c>
      <c r="E186" s="381">
        <f>+E52</f>
        <v>3678947.92</v>
      </c>
      <c r="F186" s="417">
        <f t="shared" ref="F186:BQ186" si="116">+F52</f>
        <v>647830</v>
      </c>
      <c r="G186" s="417">
        <f t="shared" si="116"/>
        <v>612298</v>
      </c>
      <c r="H186" s="417">
        <f t="shared" si="116"/>
        <v>492150.83</v>
      </c>
      <c r="I186" s="417">
        <f t="shared" si="116"/>
        <v>736262</v>
      </c>
      <c r="J186" s="417">
        <f t="shared" si="116"/>
        <v>1496310</v>
      </c>
      <c r="K186" s="417">
        <f t="shared" si="116"/>
        <v>1100061.26</v>
      </c>
      <c r="L186" s="417">
        <f t="shared" si="116"/>
        <v>903824.04</v>
      </c>
      <c r="M186" s="417">
        <f t="shared" si="116"/>
        <v>718850</v>
      </c>
      <c r="N186" s="417">
        <f t="shared" si="116"/>
        <v>951240</v>
      </c>
      <c r="O186" s="417">
        <f t="shared" si="116"/>
        <v>2029500</v>
      </c>
      <c r="P186" s="417">
        <f t="shared" si="116"/>
        <v>388123</v>
      </c>
      <c r="Q186" s="417">
        <f t="shared" si="116"/>
        <v>2340151</v>
      </c>
      <c r="R186" s="417">
        <f t="shared" si="116"/>
        <v>622000</v>
      </c>
      <c r="S186" s="417">
        <f t="shared" si="116"/>
        <v>782242.2</v>
      </c>
      <c r="T186" s="417">
        <f t="shared" si="116"/>
        <v>928497</v>
      </c>
      <c r="U186" s="417">
        <f t="shared" si="116"/>
        <v>450000</v>
      </c>
      <c r="V186" s="417">
        <f t="shared" si="116"/>
        <v>761951</v>
      </c>
      <c r="W186" s="417">
        <f t="shared" si="116"/>
        <v>483525</v>
      </c>
      <c r="X186" s="417">
        <f t="shared" si="116"/>
        <v>18000</v>
      </c>
      <c r="Y186" s="417">
        <f t="shared" si="116"/>
        <v>1000000</v>
      </c>
      <c r="Z186" s="417">
        <f t="shared" si="116"/>
        <v>5140890</v>
      </c>
      <c r="AA186" s="417">
        <f t="shared" si="116"/>
        <v>986008.6</v>
      </c>
      <c r="AB186" s="417">
        <f t="shared" si="116"/>
        <v>524625.65</v>
      </c>
      <c r="AC186" s="417">
        <f t="shared" si="116"/>
        <v>450000</v>
      </c>
      <c r="AD186" s="417">
        <f t="shared" si="116"/>
        <v>488205</v>
      </c>
      <c r="AE186" s="417">
        <f t="shared" si="116"/>
        <v>600000</v>
      </c>
      <c r="AF186" s="431">
        <f t="shared" si="116"/>
        <v>1300000</v>
      </c>
      <c r="AG186" s="417">
        <f t="shared" si="116"/>
        <v>400000</v>
      </c>
      <c r="AH186" s="417">
        <f t="shared" si="116"/>
        <v>442687</v>
      </c>
      <c r="AI186" s="417">
        <f t="shared" si="116"/>
        <v>900000</v>
      </c>
      <c r="AJ186" s="417">
        <f t="shared" si="116"/>
        <v>700000</v>
      </c>
      <c r="AK186" s="417">
        <f t="shared" si="116"/>
        <v>1608120.1</v>
      </c>
      <c r="AL186" s="417">
        <f t="shared" si="116"/>
        <v>380000</v>
      </c>
      <c r="AM186" s="417">
        <f t="shared" si="116"/>
        <v>3570798.1</v>
      </c>
      <c r="AN186" s="417">
        <f t="shared" si="116"/>
        <v>530000</v>
      </c>
      <c r="AO186" s="417">
        <f t="shared" si="116"/>
        <v>300000</v>
      </c>
      <c r="AP186" s="417">
        <f t="shared" si="116"/>
        <v>905697.47</v>
      </c>
      <c r="AQ186" s="417">
        <f t="shared" si="116"/>
        <v>250000</v>
      </c>
      <c r="AR186" s="417">
        <f t="shared" si="116"/>
        <v>516371</v>
      </c>
      <c r="AS186" s="417">
        <f t="shared" si="116"/>
        <v>350000</v>
      </c>
      <c r="AT186" s="417">
        <f t="shared" si="116"/>
        <v>1968717.43</v>
      </c>
      <c r="AU186" s="417">
        <f t="shared" si="116"/>
        <v>723862</v>
      </c>
      <c r="AV186" s="417">
        <f t="shared" si="116"/>
        <v>693600</v>
      </c>
      <c r="AW186" s="417">
        <f t="shared" si="116"/>
        <v>1106333.7</v>
      </c>
      <c r="AX186" s="417">
        <f t="shared" si="116"/>
        <v>987446</v>
      </c>
      <c r="AY186" s="417">
        <f t="shared" si="116"/>
        <v>520000</v>
      </c>
      <c r="AZ186" s="417">
        <f t="shared" si="116"/>
        <v>368611</v>
      </c>
      <c r="BA186" s="417">
        <f t="shared" si="116"/>
        <v>586384.43999999994</v>
      </c>
      <c r="BB186" s="417">
        <f t="shared" si="116"/>
        <v>400000</v>
      </c>
      <c r="BC186" s="417">
        <f t="shared" si="116"/>
        <v>2751554.66</v>
      </c>
      <c r="BD186" s="417">
        <f t="shared" si="116"/>
        <v>644510</v>
      </c>
      <c r="BE186" s="417">
        <f t="shared" si="116"/>
        <v>1500000</v>
      </c>
      <c r="BF186" s="417">
        <f t="shared" si="116"/>
        <v>1174158.8</v>
      </c>
      <c r="BG186" s="417">
        <f t="shared" si="116"/>
        <v>148950</v>
      </c>
      <c r="BH186" s="417">
        <f t="shared" si="116"/>
        <v>200000</v>
      </c>
      <c r="BI186" s="417">
        <f t="shared" si="116"/>
        <v>1675531.12</v>
      </c>
      <c r="BJ186" s="417">
        <f t="shared" si="116"/>
        <v>239697.5</v>
      </c>
      <c r="BK186" s="417">
        <f t="shared" si="116"/>
        <v>582820</v>
      </c>
      <c r="BL186" s="417">
        <f t="shared" si="116"/>
        <v>518805</v>
      </c>
      <c r="BM186" s="417">
        <f t="shared" si="116"/>
        <v>340470</v>
      </c>
      <c r="BN186" s="417">
        <f t="shared" si="116"/>
        <v>1000000</v>
      </c>
      <c r="BO186" s="417">
        <f t="shared" si="116"/>
        <v>900000</v>
      </c>
      <c r="BP186" s="417">
        <f t="shared" si="116"/>
        <v>593460.34</v>
      </c>
      <c r="BQ186" s="417">
        <f t="shared" si="116"/>
        <v>1580424</v>
      </c>
      <c r="BR186" s="417">
        <f t="shared" ref="BR186:CN186" si="117">+BR52</f>
        <v>700000</v>
      </c>
      <c r="BS186" s="417">
        <f t="shared" si="117"/>
        <v>863474.85</v>
      </c>
      <c r="BT186" s="417">
        <f t="shared" si="117"/>
        <v>4050000</v>
      </c>
      <c r="BU186" s="417">
        <f t="shared" si="117"/>
        <v>509520.99</v>
      </c>
      <c r="BV186" s="417">
        <f t="shared" si="117"/>
        <v>836754.5</v>
      </c>
      <c r="BW186" s="417">
        <f t="shared" si="117"/>
        <v>2076518.7</v>
      </c>
      <c r="BX186" s="417">
        <f t="shared" si="117"/>
        <v>137912.06</v>
      </c>
      <c r="BY186" s="417">
        <f t="shared" si="117"/>
        <v>300000</v>
      </c>
      <c r="BZ186" s="417">
        <f t="shared" si="117"/>
        <v>0</v>
      </c>
      <c r="CA186" s="417">
        <f t="shared" si="117"/>
        <v>0</v>
      </c>
      <c r="CB186" s="417">
        <f t="shared" si="117"/>
        <v>575752</v>
      </c>
      <c r="CC186" s="417">
        <f t="shared" si="117"/>
        <v>478103</v>
      </c>
      <c r="CD186" s="417">
        <f t="shared" si="117"/>
        <v>1255283</v>
      </c>
      <c r="CE186" s="417">
        <f t="shared" si="117"/>
        <v>1242347</v>
      </c>
      <c r="CF186" s="417">
        <f t="shared" si="117"/>
        <v>702115.2</v>
      </c>
      <c r="CG186" s="417">
        <f t="shared" si="117"/>
        <v>1682909.87</v>
      </c>
      <c r="CH186" s="417">
        <f t="shared" si="117"/>
        <v>469859</v>
      </c>
      <c r="CI186" s="417">
        <f t="shared" si="117"/>
        <v>426326.72</v>
      </c>
      <c r="CJ186" s="417">
        <f t="shared" si="117"/>
        <v>249257</v>
      </c>
      <c r="CK186" s="417">
        <f t="shared" si="117"/>
        <v>332067.59999999998</v>
      </c>
      <c r="CL186" s="417">
        <f t="shared" si="117"/>
        <v>921358.85</v>
      </c>
      <c r="CM186" s="417">
        <f t="shared" si="117"/>
        <v>309518</v>
      </c>
      <c r="CN186" s="417">
        <f t="shared" si="117"/>
        <v>409858.3</v>
      </c>
    </row>
    <row r="187" spans="1:92" s="198" customFormat="1" ht="22.8">
      <c r="A187" s="197"/>
      <c r="C187" s="631"/>
      <c r="D187" s="423" t="s">
        <v>692</v>
      </c>
      <c r="E187" s="381">
        <f>+E185+E186</f>
        <v>9469750.1400000006</v>
      </c>
      <c r="F187" s="417">
        <f t="shared" ref="F187:BQ187" si="118">+F185+F186</f>
        <v>907274.04</v>
      </c>
      <c r="G187" s="417">
        <f t="shared" si="118"/>
        <v>734021.49</v>
      </c>
      <c r="H187" s="417">
        <f t="shared" si="118"/>
        <v>569346.03</v>
      </c>
      <c r="I187" s="417">
        <f t="shared" si="118"/>
        <v>982842.95</v>
      </c>
      <c r="J187" s="417">
        <f t="shared" si="118"/>
        <v>1805938.4</v>
      </c>
      <c r="K187" s="417">
        <f t="shared" si="118"/>
        <v>1365180.3599999999</v>
      </c>
      <c r="L187" s="417">
        <f t="shared" si="118"/>
        <v>1072307.95</v>
      </c>
      <c r="M187" s="417">
        <f t="shared" si="118"/>
        <v>1116861</v>
      </c>
      <c r="N187" s="417">
        <f t="shared" si="118"/>
        <v>978910</v>
      </c>
      <c r="O187" s="417">
        <f t="shared" si="118"/>
        <v>3420206.58</v>
      </c>
      <c r="P187" s="417">
        <f t="shared" si="118"/>
        <v>607270.77</v>
      </c>
      <c r="Q187" s="417">
        <f t="shared" si="118"/>
        <v>3418386.7199999997</v>
      </c>
      <c r="R187" s="417">
        <f t="shared" si="118"/>
        <v>793602</v>
      </c>
      <c r="S187" s="417">
        <f t="shared" si="118"/>
        <v>1112893.8699999999</v>
      </c>
      <c r="T187" s="417">
        <f t="shared" si="118"/>
        <v>1203871.8999999999</v>
      </c>
      <c r="U187" s="417">
        <f t="shared" si="118"/>
        <v>526875.25</v>
      </c>
      <c r="V187" s="417">
        <f t="shared" si="118"/>
        <v>966896.2</v>
      </c>
      <c r="W187" s="417">
        <f t="shared" si="118"/>
        <v>485085</v>
      </c>
      <c r="X187" s="417">
        <f t="shared" si="118"/>
        <v>203655</v>
      </c>
      <c r="Y187" s="417">
        <f t="shared" si="118"/>
        <v>1643584</v>
      </c>
      <c r="Z187" s="417">
        <f t="shared" si="118"/>
        <v>5146520</v>
      </c>
      <c r="AA187" s="417">
        <f t="shared" si="118"/>
        <v>1493278.4</v>
      </c>
      <c r="AB187" s="417">
        <f t="shared" si="118"/>
        <v>798675.4</v>
      </c>
      <c r="AC187" s="417">
        <f t="shared" si="118"/>
        <v>618537.99</v>
      </c>
      <c r="AD187" s="417">
        <f t="shared" si="118"/>
        <v>630046.75</v>
      </c>
      <c r="AE187" s="417">
        <f t="shared" si="118"/>
        <v>751895.35</v>
      </c>
      <c r="AF187" s="431">
        <f t="shared" si="118"/>
        <v>1878665.0699999998</v>
      </c>
      <c r="AG187" s="417">
        <f t="shared" si="118"/>
        <v>885706.71</v>
      </c>
      <c r="AH187" s="417">
        <f t="shared" si="118"/>
        <v>672846.58</v>
      </c>
      <c r="AI187" s="417">
        <f t="shared" si="118"/>
        <v>1283572.3400000001</v>
      </c>
      <c r="AJ187" s="417">
        <f t="shared" si="118"/>
        <v>1249082.25</v>
      </c>
      <c r="AK187" s="417">
        <f t="shared" si="118"/>
        <v>1820011.1</v>
      </c>
      <c r="AL187" s="417">
        <f t="shared" si="118"/>
        <v>566363.30000000005</v>
      </c>
      <c r="AM187" s="417">
        <f t="shared" si="118"/>
        <v>4222864.3</v>
      </c>
      <c r="AN187" s="417">
        <f t="shared" si="118"/>
        <v>588609.51</v>
      </c>
      <c r="AO187" s="417">
        <f t="shared" si="118"/>
        <v>402514.6</v>
      </c>
      <c r="AP187" s="417">
        <f t="shared" si="118"/>
        <v>1038909.5499999999</v>
      </c>
      <c r="AQ187" s="417">
        <f t="shared" si="118"/>
        <v>371730</v>
      </c>
      <c r="AR187" s="417">
        <f t="shared" si="118"/>
        <v>544386</v>
      </c>
      <c r="AS187" s="417">
        <f t="shared" si="118"/>
        <v>431763.92</v>
      </c>
      <c r="AT187" s="417">
        <f t="shared" si="118"/>
        <v>5161998.18</v>
      </c>
      <c r="AU187" s="417">
        <f t="shared" si="118"/>
        <v>825325.8</v>
      </c>
      <c r="AV187" s="417">
        <f t="shared" si="118"/>
        <v>1078702.92</v>
      </c>
      <c r="AW187" s="417">
        <f t="shared" si="118"/>
        <v>1769500.7</v>
      </c>
      <c r="AX187" s="417">
        <f t="shared" si="118"/>
        <v>1102271</v>
      </c>
      <c r="AY187" s="417">
        <f t="shared" si="118"/>
        <v>678101.3</v>
      </c>
      <c r="AZ187" s="417">
        <f t="shared" si="118"/>
        <v>469740</v>
      </c>
      <c r="BA187" s="417">
        <f t="shared" si="118"/>
        <v>1056184.44</v>
      </c>
      <c r="BB187" s="417">
        <f t="shared" si="118"/>
        <v>430957.4</v>
      </c>
      <c r="BC187" s="417">
        <f t="shared" si="118"/>
        <v>2769164.66</v>
      </c>
      <c r="BD187" s="417">
        <f t="shared" si="118"/>
        <v>657004.19999999995</v>
      </c>
      <c r="BE187" s="417">
        <f t="shared" si="118"/>
        <v>1681273</v>
      </c>
      <c r="BF187" s="417">
        <f t="shared" si="118"/>
        <v>1556230.8</v>
      </c>
      <c r="BG187" s="417">
        <f t="shared" si="118"/>
        <v>334576</v>
      </c>
      <c r="BH187" s="417">
        <f t="shared" si="118"/>
        <v>331000</v>
      </c>
      <c r="BI187" s="417">
        <f t="shared" si="118"/>
        <v>2616020.62</v>
      </c>
      <c r="BJ187" s="417">
        <f t="shared" si="118"/>
        <v>267402.5</v>
      </c>
      <c r="BK187" s="417">
        <f t="shared" si="118"/>
        <v>934290.5</v>
      </c>
      <c r="BL187" s="417">
        <f t="shared" si="118"/>
        <v>693736.5</v>
      </c>
      <c r="BM187" s="417">
        <f t="shared" si="118"/>
        <v>442117</v>
      </c>
      <c r="BN187" s="417">
        <f t="shared" si="118"/>
        <v>1360811</v>
      </c>
      <c r="BO187" s="417">
        <f t="shared" si="118"/>
        <v>1555451.1</v>
      </c>
      <c r="BP187" s="417">
        <f t="shared" si="118"/>
        <v>790321.84</v>
      </c>
      <c r="BQ187" s="417">
        <f t="shared" si="118"/>
        <v>2872737.41</v>
      </c>
      <c r="BR187" s="417">
        <f t="shared" ref="BR187:CN187" si="119">+BR185+BR186</f>
        <v>918498</v>
      </c>
      <c r="BS187" s="417">
        <f t="shared" si="119"/>
        <v>1018601.85</v>
      </c>
      <c r="BT187" s="417">
        <f t="shared" si="119"/>
        <v>4347426.9400000004</v>
      </c>
      <c r="BU187" s="417">
        <f t="shared" si="119"/>
        <v>813737.79</v>
      </c>
      <c r="BV187" s="417">
        <f t="shared" si="119"/>
        <v>2027651.83</v>
      </c>
      <c r="BW187" s="417">
        <f t="shared" si="119"/>
        <v>3603117.5999999996</v>
      </c>
      <c r="BX187" s="417">
        <f t="shared" si="119"/>
        <v>137912.06</v>
      </c>
      <c r="BY187" s="417">
        <f t="shared" si="119"/>
        <v>501075.7</v>
      </c>
      <c r="BZ187" s="417">
        <f t="shared" si="119"/>
        <v>650134.30000000005</v>
      </c>
      <c r="CA187" s="417">
        <f t="shared" si="119"/>
        <v>243215</v>
      </c>
      <c r="CB187" s="417">
        <f t="shared" si="119"/>
        <v>815387.76</v>
      </c>
      <c r="CC187" s="417">
        <f t="shared" si="119"/>
        <v>729568</v>
      </c>
      <c r="CD187" s="417">
        <f t="shared" si="119"/>
        <v>1795786.3199999998</v>
      </c>
      <c r="CE187" s="417">
        <f t="shared" si="119"/>
        <v>2041631.6400000001</v>
      </c>
      <c r="CF187" s="417">
        <f t="shared" si="119"/>
        <v>911685</v>
      </c>
      <c r="CG187" s="417">
        <f t="shared" si="119"/>
        <v>2161765.87</v>
      </c>
      <c r="CH187" s="417">
        <f t="shared" si="119"/>
        <v>659758</v>
      </c>
      <c r="CI187" s="417">
        <f t="shared" si="119"/>
        <v>923477.5</v>
      </c>
      <c r="CJ187" s="417">
        <f t="shared" si="119"/>
        <v>406343</v>
      </c>
      <c r="CK187" s="417">
        <f t="shared" si="119"/>
        <v>451294.6</v>
      </c>
      <c r="CL187" s="417">
        <f t="shared" si="119"/>
        <v>1565072.5499999998</v>
      </c>
      <c r="CM187" s="417">
        <f t="shared" si="119"/>
        <v>372219</v>
      </c>
      <c r="CN187" s="417">
        <f t="shared" si="119"/>
        <v>450238.3</v>
      </c>
    </row>
    <row r="188" spans="1:92" s="198" customFormat="1" ht="22.8">
      <c r="A188" s="197"/>
      <c r="C188" s="631"/>
      <c r="D188" s="423" t="s">
        <v>693</v>
      </c>
      <c r="E188" s="381">
        <f>+E73</f>
        <v>3678947.92</v>
      </c>
      <c r="F188" s="417">
        <f t="shared" ref="F188:BQ188" si="120">+F73</f>
        <v>650000</v>
      </c>
      <c r="G188" s="417">
        <f t="shared" si="120"/>
        <v>570000</v>
      </c>
      <c r="H188" s="417">
        <f t="shared" si="120"/>
        <v>427009.52</v>
      </c>
      <c r="I188" s="417">
        <f t="shared" si="120"/>
        <v>800000</v>
      </c>
      <c r="J188" s="417">
        <f t="shared" si="120"/>
        <v>1000000</v>
      </c>
      <c r="K188" s="417">
        <f t="shared" si="120"/>
        <v>1389193.18</v>
      </c>
      <c r="L188" s="417">
        <f t="shared" si="120"/>
        <v>920000</v>
      </c>
      <c r="M188" s="417">
        <f t="shared" si="120"/>
        <v>780000</v>
      </c>
      <c r="N188" s="417">
        <f t="shared" si="120"/>
        <v>929964.5</v>
      </c>
      <c r="O188" s="417">
        <f t="shared" si="120"/>
        <v>2252123.9500000002</v>
      </c>
      <c r="P188" s="417">
        <f t="shared" si="120"/>
        <v>388123</v>
      </c>
      <c r="Q188" s="417">
        <f t="shared" si="120"/>
        <v>2300000</v>
      </c>
      <c r="R188" s="417">
        <f t="shared" si="120"/>
        <v>672145.66</v>
      </c>
      <c r="S188" s="417">
        <f t="shared" si="120"/>
        <v>779025.71</v>
      </c>
      <c r="T188" s="417">
        <f t="shared" si="120"/>
        <v>862290.08</v>
      </c>
      <c r="U188" s="417">
        <f t="shared" si="120"/>
        <v>400000</v>
      </c>
      <c r="V188" s="417">
        <f t="shared" si="120"/>
        <v>773516.96</v>
      </c>
      <c r="W188" s="417">
        <f t="shared" si="120"/>
        <v>436576.5</v>
      </c>
      <c r="X188" s="417">
        <f t="shared" si="120"/>
        <v>350000</v>
      </c>
      <c r="Y188" s="417">
        <f t="shared" si="120"/>
        <v>1200000</v>
      </c>
      <c r="Z188" s="417">
        <f t="shared" si="120"/>
        <v>415775.2</v>
      </c>
      <c r="AA188" s="417">
        <f t="shared" si="120"/>
        <v>500000</v>
      </c>
      <c r="AB188" s="417">
        <f t="shared" si="120"/>
        <v>785323.35</v>
      </c>
      <c r="AC188" s="417">
        <f t="shared" si="120"/>
        <v>350000</v>
      </c>
      <c r="AD188" s="417">
        <f t="shared" si="120"/>
        <v>400000</v>
      </c>
      <c r="AE188" s="417">
        <f t="shared" si="120"/>
        <v>700000</v>
      </c>
      <c r="AF188" s="431">
        <f t="shared" si="120"/>
        <v>1300000</v>
      </c>
      <c r="AG188" s="417">
        <f t="shared" si="120"/>
        <v>200000</v>
      </c>
      <c r="AH188" s="417">
        <f t="shared" si="120"/>
        <v>450000</v>
      </c>
      <c r="AI188" s="417">
        <f t="shared" si="120"/>
        <v>833572.34</v>
      </c>
      <c r="AJ188" s="417">
        <f t="shared" si="120"/>
        <v>312270.56</v>
      </c>
      <c r="AK188" s="417">
        <f t="shared" si="120"/>
        <v>971891</v>
      </c>
      <c r="AL188" s="417">
        <f t="shared" si="120"/>
        <v>414363.3</v>
      </c>
      <c r="AM188" s="417">
        <f t="shared" si="120"/>
        <v>3570798.1</v>
      </c>
      <c r="AN188" s="417">
        <f t="shared" si="120"/>
        <v>540000</v>
      </c>
      <c r="AO188" s="417">
        <f t="shared" si="120"/>
        <v>200000</v>
      </c>
      <c r="AP188" s="417">
        <f t="shared" si="120"/>
        <v>700000</v>
      </c>
      <c r="AQ188" s="417">
        <f t="shared" si="120"/>
        <v>371730</v>
      </c>
      <c r="AR188" s="417">
        <f t="shared" si="120"/>
        <v>230000</v>
      </c>
      <c r="AS188" s="417">
        <f t="shared" si="120"/>
        <v>388587.53</v>
      </c>
      <c r="AT188" s="417">
        <f t="shared" si="120"/>
        <v>1148506.17</v>
      </c>
      <c r="AU188" s="417">
        <f t="shared" si="120"/>
        <v>750000</v>
      </c>
      <c r="AV188" s="417">
        <f t="shared" si="120"/>
        <v>816000</v>
      </c>
      <c r="AW188" s="417">
        <f t="shared" si="120"/>
        <v>1000000</v>
      </c>
      <c r="AX188" s="417">
        <f t="shared" si="120"/>
        <v>450663.75</v>
      </c>
      <c r="AY188" s="417">
        <f t="shared" si="120"/>
        <v>500000</v>
      </c>
      <c r="AZ188" s="417">
        <f t="shared" si="120"/>
        <v>400000</v>
      </c>
      <c r="BA188" s="417">
        <f t="shared" si="120"/>
        <v>739329.11</v>
      </c>
      <c r="BB188" s="417">
        <f t="shared" si="120"/>
        <v>400000</v>
      </c>
      <c r="BC188" s="417">
        <f t="shared" si="120"/>
        <v>2769164.66</v>
      </c>
      <c r="BD188" s="417">
        <f t="shared" si="120"/>
        <v>657004.19999999995</v>
      </c>
      <c r="BE188" s="417">
        <f t="shared" si="120"/>
        <v>1500000</v>
      </c>
      <c r="BF188" s="417">
        <f t="shared" si="120"/>
        <v>1</v>
      </c>
      <c r="BG188" s="417">
        <f t="shared" si="120"/>
        <v>334576</v>
      </c>
      <c r="BH188" s="417">
        <f t="shared" si="120"/>
        <v>200000</v>
      </c>
      <c r="BI188" s="417">
        <f t="shared" si="120"/>
        <v>1606531.12</v>
      </c>
      <c r="BJ188" s="417">
        <f t="shared" si="120"/>
        <v>161955</v>
      </c>
      <c r="BK188" s="417">
        <f t="shared" si="120"/>
        <v>300000</v>
      </c>
      <c r="BL188" s="417">
        <f t="shared" si="120"/>
        <v>693736.5</v>
      </c>
      <c r="BM188" s="417">
        <f t="shared" si="120"/>
        <v>200000</v>
      </c>
      <c r="BN188" s="417">
        <f t="shared" si="120"/>
        <v>1134009.17</v>
      </c>
      <c r="BO188" s="417">
        <f t="shared" si="120"/>
        <v>750000</v>
      </c>
      <c r="BP188" s="417">
        <f t="shared" si="120"/>
        <v>600000</v>
      </c>
      <c r="BQ188" s="417">
        <f t="shared" si="120"/>
        <v>1292313.4099999999</v>
      </c>
      <c r="BR188" s="417">
        <f t="shared" ref="BR188:CN188" si="121">+BR73</f>
        <v>459249</v>
      </c>
      <c r="BS188" s="417">
        <f t="shared" si="121"/>
        <v>662091.19999999995</v>
      </c>
      <c r="BT188" s="417">
        <f t="shared" si="121"/>
        <v>4317085.0599999996</v>
      </c>
      <c r="BU188" s="417">
        <f t="shared" si="121"/>
        <v>520792.19</v>
      </c>
      <c r="BV188" s="417">
        <f t="shared" si="121"/>
        <v>1622121.46</v>
      </c>
      <c r="BW188" s="417">
        <f t="shared" si="121"/>
        <v>2000000</v>
      </c>
      <c r="BX188" s="417">
        <f t="shared" si="121"/>
        <v>137912.06</v>
      </c>
      <c r="BY188" s="417">
        <f t="shared" si="121"/>
        <v>287180.59999999998</v>
      </c>
      <c r="BZ188" s="417">
        <f t="shared" si="121"/>
        <v>800000</v>
      </c>
      <c r="CA188" s="417">
        <f t="shared" si="121"/>
        <v>499973.71</v>
      </c>
      <c r="CB188" s="417">
        <f t="shared" si="121"/>
        <v>575752</v>
      </c>
      <c r="CC188" s="417">
        <f t="shared" si="121"/>
        <v>431409.04</v>
      </c>
      <c r="CD188" s="417">
        <f t="shared" si="121"/>
        <v>598476.46</v>
      </c>
      <c r="CE188" s="417">
        <f t="shared" si="121"/>
        <v>1349284.64</v>
      </c>
      <c r="CF188" s="417">
        <f t="shared" si="121"/>
        <v>911685</v>
      </c>
      <c r="CG188" s="417">
        <f t="shared" si="121"/>
        <v>1513236.11</v>
      </c>
      <c r="CH188" s="417">
        <f t="shared" si="121"/>
        <v>400000</v>
      </c>
      <c r="CI188" s="417">
        <f t="shared" si="121"/>
        <v>184695.5</v>
      </c>
      <c r="CJ188" s="417">
        <f t="shared" si="121"/>
        <v>246803</v>
      </c>
      <c r="CK188" s="417">
        <f t="shared" si="121"/>
        <v>310000</v>
      </c>
      <c r="CL188" s="417">
        <f t="shared" si="121"/>
        <v>614936.15</v>
      </c>
      <c r="CM188" s="417">
        <f t="shared" si="121"/>
        <v>32727</v>
      </c>
      <c r="CN188" s="417">
        <f t="shared" si="121"/>
        <v>101079.6</v>
      </c>
    </row>
    <row r="189" spans="1:92" s="198" customFormat="1" ht="22.8">
      <c r="A189" s="197"/>
      <c r="C189" s="631"/>
      <c r="D189" s="423" t="s">
        <v>581</v>
      </c>
      <c r="E189" s="381">
        <f>+E187-E188</f>
        <v>5790802.2200000007</v>
      </c>
      <c r="F189" s="417">
        <f t="shared" ref="F189:BQ189" si="122">+F187-F188</f>
        <v>257274.04000000004</v>
      </c>
      <c r="G189" s="417">
        <f t="shared" si="122"/>
        <v>164021.49</v>
      </c>
      <c r="H189" s="417">
        <f t="shared" si="122"/>
        <v>142336.51</v>
      </c>
      <c r="I189" s="417">
        <f t="shared" si="122"/>
        <v>182842.94999999995</v>
      </c>
      <c r="J189" s="417">
        <f t="shared" si="122"/>
        <v>805938.39999999991</v>
      </c>
      <c r="K189" s="417">
        <f t="shared" si="122"/>
        <v>-24012.820000000065</v>
      </c>
      <c r="L189" s="417">
        <f t="shared" si="122"/>
        <v>152307.94999999995</v>
      </c>
      <c r="M189" s="417">
        <f t="shared" si="122"/>
        <v>336861</v>
      </c>
      <c r="N189" s="417">
        <f t="shared" si="122"/>
        <v>48945.5</v>
      </c>
      <c r="O189" s="417">
        <f t="shared" si="122"/>
        <v>1168082.6299999999</v>
      </c>
      <c r="P189" s="417">
        <f t="shared" si="122"/>
        <v>219147.77000000002</v>
      </c>
      <c r="Q189" s="417">
        <f t="shared" si="122"/>
        <v>1118386.7199999997</v>
      </c>
      <c r="R189" s="417">
        <f t="shared" si="122"/>
        <v>121456.33999999997</v>
      </c>
      <c r="S189" s="417">
        <f t="shared" si="122"/>
        <v>333868.15999999992</v>
      </c>
      <c r="T189" s="417">
        <f t="shared" si="122"/>
        <v>341581.81999999995</v>
      </c>
      <c r="U189" s="417">
        <f t="shared" si="122"/>
        <v>126875.25</v>
      </c>
      <c r="V189" s="417">
        <f t="shared" si="122"/>
        <v>193379.24</v>
      </c>
      <c r="W189" s="417">
        <f t="shared" si="122"/>
        <v>48508.5</v>
      </c>
      <c r="X189" s="417">
        <f t="shared" si="122"/>
        <v>-146345</v>
      </c>
      <c r="Y189" s="417">
        <f t="shared" si="122"/>
        <v>443584</v>
      </c>
      <c r="Z189" s="417">
        <f t="shared" si="122"/>
        <v>4730744.8</v>
      </c>
      <c r="AA189" s="417">
        <f t="shared" si="122"/>
        <v>993278.39999999991</v>
      </c>
      <c r="AB189" s="417">
        <f t="shared" si="122"/>
        <v>13352.050000000047</v>
      </c>
      <c r="AC189" s="417">
        <f t="shared" si="122"/>
        <v>268537.99</v>
      </c>
      <c r="AD189" s="417">
        <f t="shared" si="122"/>
        <v>230046.75</v>
      </c>
      <c r="AE189" s="417">
        <f t="shared" si="122"/>
        <v>51895.349999999977</v>
      </c>
      <c r="AF189" s="431">
        <f t="shared" si="122"/>
        <v>578665.06999999983</v>
      </c>
      <c r="AG189" s="417">
        <f t="shared" si="122"/>
        <v>685706.71</v>
      </c>
      <c r="AH189" s="417">
        <f t="shared" si="122"/>
        <v>222846.57999999996</v>
      </c>
      <c r="AI189" s="417">
        <f t="shared" si="122"/>
        <v>450000.00000000012</v>
      </c>
      <c r="AJ189" s="417">
        <f t="shared" si="122"/>
        <v>936811.69</v>
      </c>
      <c r="AK189" s="417">
        <f t="shared" si="122"/>
        <v>848120.10000000009</v>
      </c>
      <c r="AL189" s="417">
        <f t="shared" si="122"/>
        <v>152000.00000000006</v>
      </c>
      <c r="AM189" s="417">
        <f t="shared" si="122"/>
        <v>652066.19999999972</v>
      </c>
      <c r="AN189" s="417">
        <f t="shared" si="122"/>
        <v>48609.510000000009</v>
      </c>
      <c r="AO189" s="417">
        <f t="shared" si="122"/>
        <v>202514.59999999998</v>
      </c>
      <c r="AP189" s="417">
        <f t="shared" si="122"/>
        <v>338909.54999999993</v>
      </c>
      <c r="AQ189" s="417">
        <f t="shared" si="122"/>
        <v>0</v>
      </c>
      <c r="AR189" s="417">
        <f t="shared" si="122"/>
        <v>314386</v>
      </c>
      <c r="AS189" s="417">
        <f t="shared" si="122"/>
        <v>43176.389999999956</v>
      </c>
      <c r="AT189" s="417">
        <f t="shared" si="122"/>
        <v>4013492.01</v>
      </c>
      <c r="AU189" s="417">
        <f t="shared" si="122"/>
        <v>75325.800000000047</v>
      </c>
      <c r="AV189" s="417">
        <f t="shared" si="122"/>
        <v>262702.91999999993</v>
      </c>
      <c r="AW189" s="417">
        <f t="shared" si="122"/>
        <v>769500.7</v>
      </c>
      <c r="AX189" s="417">
        <f t="shared" si="122"/>
        <v>651607.25</v>
      </c>
      <c r="AY189" s="417">
        <f t="shared" si="122"/>
        <v>178101.30000000005</v>
      </c>
      <c r="AZ189" s="417">
        <f t="shared" si="122"/>
        <v>69740</v>
      </c>
      <c r="BA189" s="417">
        <f t="shared" si="122"/>
        <v>316855.32999999996</v>
      </c>
      <c r="BB189" s="417">
        <f t="shared" si="122"/>
        <v>30957.400000000023</v>
      </c>
      <c r="BC189" s="417">
        <f t="shared" si="122"/>
        <v>0</v>
      </c>
      <c r="BD189" s="417">
        <f t="shared" si="122"/>
        <v>0</v>
      </c>
      <c r="BE189" s="417">
        <f t="shared" si="122"/>
        <v>181273</v>
      </c>
      <c r="BF189" s="417">
        <f t="shared" si="122"/>
        <v>1556229.8</v>
      </c>
      <c r="BG189" s="417">
        <f t="shared" si="122"/>
        <v>0</v>
      </c>
      <c r="BH189" s="417">
        <f t="shared" si="122"/>
        <v>131000</v>
      </c>
      <c r="BI189" s="417">
        <f t="shared" si="122"/>
        <v>1009489.5</v>
      </c>
      <c r="BJ189" s="417">
        <f t="shared" si="122"/>
        <v>105447.5</v>
      </c>
      <c r="BK189" s="417">
        <f t="shared" si="122"/>
        <v>634290.5</v>
      </c>
      <c r="BL189" s="417">
        <f t="shared" si="122"/>
        <v>0</v>
      </c>
      <c r="BM189" s="417">
        <f t="shared" si="122"/>
        <v>242117</v>
      </c>
      <c r="BN189" s="417">
        <f t="shared" si="122"/>
        <v>226801.83000000007</v>
      </c>
      <c r="BO189" s="417">
        <f t="shared" si="122"/>
        <v>805451.10000000009</v>
      </c>
      <c r="BP189" s="417">
        <f t="shared" si="122"/>
        <v>190321.83999999997</v>
      </c>
      <c r="BQ189" s="417">
        <f t="shared" si="122"/>
        <v>1580424.0000000002</v>
      </c>
      <c r="BR189" s="417">
        <f t="shared" ref="BR189:CN189" si="123">+BR187-BR188</f>
        <v>459249</v>
      </c>
      <c r="BS189" s="417">
        <f t="shared" si="123"/>
        <v>356510.65</v>
      </c>
      <c r="BT189" s="417">
        <f t="shared" si="123"/>
        <v>30341.88000000082</v>
      </c>
      <c r="BU189" s="417">
        <f t="shared" si="123"/>
        <v>292945.60000000003</v>
      </c>
      <c r="BV189" s="417">
        <f t="shared" si="123"/>
        <v>405530.37000000011</v>
      </c>
      <c r="BW189" s="417">
        <f t="shared" si="123"/>
        <v>1603117.5999999996</v>
      </c>
      <c r="BX189" s="417">
        <f t="shared" si="123"/>
        <v>0</v>
      </c>
      <c r="BY189" s="417">
        <f t="shared" si="123"/>
        <v>213895.10000000003</v>
      </c>
      <c r="BZ189" s="417">
        <f t="shared" si="123"/>
        <v>-149865.69999999995</v>
      </c>
      <c r="CA189" s="417">
        <f t="shared" si="123"/>
        <v>-256758.71000000002</v>
      </c>
      <c r="CB189" s="417">
        <f t="shared" si="123"/>
        <v>239635.76</v>
      </c>
      <c r="CC189" s="417">
        <f t="shared" si="123"/>
        <v>298158.96000000002</v>
      </c>
      <c r="CD189" s="417">
        <f t="shared" si="123"/>
        <v>1197309.8599999999</v>
      </c>
      <c r="CE189" s="417">
        <f t="shared" si="123"/>
        <v>692347.00000000023</v>
      </c>
      <c r="CF189" s="417">
        <f t="shared" si="123"/>
        <v>0</v>
      </c>
      <c r="CG189" s="417">
        <f t="shared" si="123"/>
        <v>648529.76</v>
      </c>
      <c r="CH189" s="417">
        <f t="shared" si="123"/>
        <v>259758</v>
      </c>
      <c r="CI189" s="417">
        <f t="shared" si="123"/>
        <v>738782</v>
      </c>
      <c r="CJ189" s="417">
        <f t="shared" si="123"/>
        <v>159540</v>
      </c>
      <c r="CK189" s="417">
        <f t="shared" si="123"/>
        <v>141294.59999999998</v>
      </c>
      <c r="CL189" s="417">
        <f t="shared" si="123"/>
        <v>950136.39999999979</v>
      </c>
      <c r="CM189" s="417">
        <f t="shared" si="123"/>
        <v>339492</v>
      </c>
      <c r="CN189" s="417">
        <f t="shared" si="123"/>
        <v>349158.69999999995</v>
      </c>
    </row>
    <row r="190" spans="1:92" s="198" customFormat="1" ht="22.8">
      <c r="A190" s="197"/>
      <c r="C190" s="631"/>
      <c r="D190" s="423"/>
      <c r="E190" s="381"/>
      <c r="F190" s="417"/>
      <c r="G190" s="417"/>
      <c r="H190" s="417"/>
      <c r="I190" s="417"/>
      <c r="J190" s="417"/>
      <c r="K190" s="417"/>
      <c r="L190" s="417"/>
      <c r="M190" s="416"/>
      <c r="N190" s="417"/>
      <c r="O190" s="417"/>
      <c r="P190" s="417"/>
      <c r="Q190" s="432"/>
      <c r="R190" s="432"/>
      <c r="S190" s="432"/>
      <c r="T190" s="432"/>
      <c r="U190" s="433"/>
      <c r="V190" s="432"/>
      <c r="W190" s="432"/>
      <c r="X190" s="432"/>
      <c r="Y190" s="434"/>
      <c r="Z190" s="434"/>
      <c r="AA190" s="434"/>
      <c r="AB190" s="434"/>
      <c r="AC190" s="434"/>
      <c r="AD190" s="435"/>
      <c r="AE190" s="434"/>
      <c r="AF190" s="531"/>
      <c r="AG190" s="434"/>
      <c r="AH190" s="434"/>
      <c r="AI190" s="434"/>
      <c r="AJ190" s="434"/>
      <c r="AK190" s="434"/>
      <c r="AL190" s="434"/>
      <c r="AM190" s="425"/>
      <c r="AN190" s="425"/>
      <c r="AO190" s="425"/>
      <c r="AP190" s="425"/>
      <c r="AQ190" s="425"/>
      <c r="AR190" s="425"/>
      <c r="AS190" s="425"/>
      <c r="AT190" s="425"/>
      <c r="AU190" s="425"/>
      <c r="AV190" s="425"/>
      <c r="AW190" s="425"/>
      <c r="AX190" s="425"/>
      <c r="AY190" s="425"/>
      <c r="AZ190" s="425"/>
      <c r="BA190" s="425"/>
      <c r="BB190" s="425"/>
      <c r="BC190" s="425"/>
      <c r="BD190" s="425"/>
      <c r="BE190" s="426"/>
      <c r="BF190" s="427"/>
      <c r="BG190" s="427"/>
      <c r="BH190" s="426"/>
      <c r="BI190" s="426"/>
      <c r="BJ190" s="426"/>
      <c r="BK190" s="426"/>
      <c r="BL190" s="427"/>
      <c r="BM190" s="426"/>
      <c r="BN190" s="428"/>
      <c r="BO190" s="429"/>
      <c r="BP190" s="429"/>
      <c r="BQ190" s="429"/>
      <c r="BR190" s="429"/>
      <c r="BS190" s="429"/>
      <c r="BT190" s="419"/>
      <c r="BU190" s="419"/>
      <c r="BV190" s="419"/>
      <c r="BW190" s="420"/>
      <c r="BX190" s="419"/>
      <c r="BY190" s="419"/>
      <c r="BZ190" s="419"/>
      <c r="CA190" s="419"/>
      <c r="CB190" s="420"/>
      <c r="CC190" s="419"/>
      <c r="CD190" s="419"/>
      <c r="CE190" s="419"/>
      <c r="CF190" s="420"/>
      <c r="CG190" s="419"/>
      <c r="CH190" s="419"/>
      <c r="CI190" s="419"/>
      <c r="CJ190" s="419"/>
      <c r="CK190" s="420"/>
      <c r="CL190" s="419"/>
      <c r="CM190" s="419"/>
      <c r="CN190" s="419"/>
    </row>
    <row r="191" spans="1:92" s="198" customFormat="1" ht="22.8">
      <c r="A191" s="197"/>
      <c r="C191" s="631"/>
      <c r="D191" s="423"/>
      <c r="E191" s="381"/>
      <c r="F191" s="417"/>
      <c r="G191" s="417"/>
      <c r="H191" s="417"/>
      <c r="I191" s="417"/>
      <c r="J191" s="417"/>
      <c r="K191" s="417"/>
      <c r="L191" s="417"/>
      <c r="M191" s="416"/>
      <c r="N191" s="417"/>
      <c r="O191" s="417"/>
      <c r="P191" s="417"/>
      <c r="Q191" s="432"/>
      <c r="R191" s="432"/>
      <c r="S191" s="432"/>
      <c r="T191" s="432"/>
      <c r="U191" s="433"/>
      <c r="V191" s="432"/>
      <c r="W191" s="432"/>
      <c r="X191" s="432"/>
      <c r="Y191" s="434"/>
      <c r="Z191" s="434"/>
      <c r="AA191" s="434"/>
      <c r="AB191" s="434"/>
      <c r="AC191" s="434"/>
      <c r="AD191" s="435"/>
      <c r="AE191" s="434"/>
      <c r="AF191" s="531"/>
      <c r="AG191" s="434"/>
      <c r="AH191" s="434"/>
      <c r="AI191" s="434"/>
      <c r="AJ191" s="434"/>
      <c r="AK191" s="434"/>
      <c r="AL191" s="434"/>
      <c r="AM191" s="425"/>
      <c r="AN191" s="425"/>
      <c r="AO191" s="425"/>
      <c r="AP191" s="425"/>
      <c r="AQ191" s="425"/>
      <c r="AR191" s="425"/>
      <c r="AS191" s="425"/>
      <c r="AT191" s="425"/>
      <c r="AU191" s="425"/>
      <c r="AV191" s="425"/>
      <c r="AW191" s="425"/>
      <c r="AX191" s="425"/>
      <c r="AY191" s="425"/>
      <c r="AZ191" s="425"/>
      <c r="BA191" s="425"/>
      <c r="BB191" s="425"/>
      <c r="BC191" s="425"/>
      <c r="BD191" s="425"/>
      <c r="BE191" s="426"/>
      <c r="BF191" s="427"/>
      <c r="BG191" s="427"/>
      <c r="BH191" s="426"/>
      <c r="BI191" s="426"/>
      <c r="BJ191" s="426"/>
      <c r="BK191" s="426"/>
      <c r="BL191" s="427"/>
      <c r="BM191" s="426"/>
      <c r="BN191" s="428"/>
      <c r="BO191" s="429"/>
      <c r="BP191" s="429"/>
      <c r="BQ191" s="429"/>
      <c r="BR191" s="429"/>
      <c r="BS191" s="429"/>
      <c r="BT191" s="419"/>
      <c r="BU191" s="419"/>
      <c r="BV191" s="419"/>
      <c r="BW191" s="420"/>
      <c r="BX191" s="419"/>
      <c r="BY191" s="419"/>
      <c r="BZ191" s="419"/>
      <c r="CA191" s="419"/>
      <c r="CB191" s="420"/>
      <c r="CC191" s="419"/>
      <c r="CD191" s="419"/>
      <c r="CE191" s="419"/>
      <c r="CF191" s="420"/>
      <c r="CG191" s="419"/>
      <c r="CH191" s="419"/>
      <c r="CI191" s="419"/>
      <c r="CJ191" s="419"/>
      <c r="CK191" s="420"/>
      <c r="CL191" s="419"/>
      <c r="CM191" s="419"/>
      <c r="CN191" s="419"/>
    </row>
    <row r="192" spans="1:92" s="198" customFormat="1" ht="22.8">
      <c r="A192" s="197"/>
      <c r="C192" s="631">
        <v>2101020199.145</v>
      </c>
      <c r="D192" s="423" t="s">
        <v>694</v>
      </c>
      <c r="E192" s="383">
        <v>0</v>
      </c>
      <c r="F192" s="421">
        <v>0</v>
      </c>
      <c r="G192" s="421">
        <v>0</v>
      </c>
      <c r="H192" s="421">
        <v>0</v>
      </c>
      <c r="I192" s="421">
        <v>0</v>
      </c>
      <c r="J192" s="421">
        <v>0</v>
      </c>
      <c r="K192" s="421">
        <v>0</v>
      </c>
      <c r="L192" s="421">
        <v>0</v>
      </c>
      <c r="M192" s="421">
        <v>0</v>
      </c>
      <c r="N192" s="421">
        <v>0</v>
      </c>
      <c r="O192" s="421">
        <v>0</v>
      </c>
      <c r="P192" s="421">
        <v>0</v>
      </c>
      <c r="Q192" s="421">
        <v>0</v>
      </c>
      <c r="R192" s="421">
        <v>0</v>
      </c>
      <c r="S192" s="421">
        <v>0</v>
      </c>
      <c r="T192" s="421">
        <v>0</v>
      </c>
      <c r="U192" s="421">
        <v>3960</v>
      </c>
      <c r="V192" s="421">
        <v>0</v>
      </c>
      <c r="W192" s="421">
        <v>0</v>
      </c>
      <c r="X192" s="421">
        <v>0</v>
      </c>
      <c r="Y192" s="421">
        <v>0</v>
      </c>
      <c r="Z192" s="421">
        <v>0</v>
      </c>
      <c r="AA192" s="421">
        <v>0</v>
      </c>
      <c r="AB192" s="421">
        <v>0</v>
      </c>
      <c r="AC192" s="421">
        <v>0</v>
      </c>
      <c r="AD192" s="421">
        <v>0</v>
      </c>
      <c r="AE192" s="421">
        <v>0</v>
      </c>
      <c r="AF192" s="436">
        <v>0</v>
      </c>
      <c r="AG192" s="421">
        <v>0</v>
      </c>
      <c r="AH192" s="421">
        <v>0</v>
      </c>
      <c r="AI192" s="421">
        <v>0</v>
      </c>
      <c r="AJ192" s="421">
        <v>0</v>
      </c>
      <c r="AK192" s="421">
        <v>0</v>
      </c>
      <c r="AL192" s="421">
        <v>0</v>
      </c>
      <c r="AM192" s="421">
        <v>0</v>
      </c>
      <c r="AN192" s="421">
        <v>0</v>
      </c>
      <c r="AO192" s="421">
        <v>0</v>
      </c>
      <c r="AP192" s="421">
        <v>0</v>
      </c>
      <c r="AQ192" s="421">
        <v>0</v>
      </c>
      <c r="AR192" s="421">
        <v>0</v>
      </c>
      <c r="AS192" s="421">
        <v>0</v>
      </c>
      <c r="AT192" s="421">
        <v>0</v>
      </c>
      <c r="AU192" s="421">
        <v>0</v>
      </c>
      <c r="AV192" s="421">
        <v>0</v>
      </c>
      <c r="AW192" s="421">
        <v>0</v>
      </c>
      <c r="AX192" s="421">
        <v>0</v>
      </c>
      <c r="AY192" s="421">
        <v>0</v>
      </c>
      <c r="AZ192" s="421">
        <v>0</v>
      </c>
      <c r="BA192" s="421">
        <v>0</v>
      </c>
      <c r="BB192" s="421">
        <v>0</v>
      </c>
      <c r="BC192" s="421">
        <v>43425</v>
      </c>
      <c r="BD192" s="421">
        <v>0</v>
      </c>
      <c r="BE192" s="421">
        <v>0</v>
      </c>
      <c r="BF192" s="421">
        <v>0</v>
      </c>
      <c r="BG192" s="421">
        <v>0</v>
      </c>
      <c r="BH192" s="421">
        <v>0</v>
      </c>
      <c r="BI192" s="421">
        <v>0</v>
      </c>
      <c r="BJ192" s="421">
        <v>0</v>
      </c>
      <c r="BK192" s="421">
        <v>0</v>
      </c>
      <c r="BL192" s="421">
        <v>0</v>
      </c>
      <c r="BM192" s="421">
        <v>0</v>
      </c>
      <c r="BN192" s="421">
        <v>0</v>
      </c>
      <c r="BO192" s="421">
        <v>0</v>
      </c>
      <c r="BP192" s="421">
        <v>0</v>
      </c>
      <c r="BQ192" s="421">
        <v>0</v>
      </c>
      <c r="BR192" s="421">
        <v>0</v>
      </c>
      <c r="BS192" s="421">
        <v>0</v>
      </c>
      <c r="BT192" s="421">
        <v>0</v>
      </c>
      <c r="BU192" s="421">
        <v>0</v>
      </c>
      <c r="BV192" s="421">
        <v>0</v>
      </c>
      <c r="BW192" s="421">
        <v>29311</v>
      </c>
      <c r="BX192" s="421">
        <v>0</v>
      </c>
      <c r="BY192" s="421">
        <v>0</v>
      </c>
      <c r="BZ192" s="421">
        <v>0</v>
      </c>
      <c r="CA192" s="421">
        <v>0</v>
      </c>
      <c r="CB192" s="421">
        <v>0</v>
      </c>
      <c r="CC192" s="421">
        <v>0</v>
      </c>
      <c r="CD192" s="421">
        <v>0</v>
      </c>
      <c r="CE192" s="421">
        <v>0</v>
      </c>
      <c r="CF192" s="421">
        <v>15195</v>
      </c>
      <c r="CG192" s="421">
        <v>0</v>
      </c>
      <c r="CH192" s="421">
        <v>0</v>
      </c>
      <c r="CI192" s="421">
        <v>0</v>
      </c>
      <c r="CJ192" s="421">
        <v>0</v>
      </c>
      <c r="CK192" s="421">
        <v>0</v>
      </c>
      <c r="CL192" s="421">
        <v>0</v>
      </c>
      <c r="CM192" s="421">
        <v>0</v>
      </c>
      <c r="CN192" s="421">
        <v>0</v>
      </c>
    </row>
    <row r="193" spans="1:95" customFormat="1" ht="22.8">
      <c r="A193" s="195"/>
      <c r="B193" s="1"/>
      <c r="C193" s="604"/>
      <c r="D193" s="450" t="s">
        <v>696</v>
      </c>
      <c r="E193" s="495">
        <f>+E51</f>
        <v>0</v>
      </c>
      <c r="F193" s="359">
        <f t="shared" ref="F193:BQ193" si="124">+F51</f>
        <v>20000</v>
      </c>
      <c r="G193" s="359">
        <f t="shared" si="124"/>
        <v>0</v>
      </c>
      <c r="H193" s="359">
        <f t="shared" si="124"/>
        <v>0</v>
      </c>
      <c r="I193" s="359">
        <f t="shared" si="124"/>
        <v>0</v>
      </c>
      <c r="J193" s="359">
        <f t="shared" si="124"/>
        <v>1</v>
      </c>
      <c r="K193" s="359">
        <f t="shared" si="124"/>
        <v>0</v>
      </c>
      <c r="L193" s="359">
        <f t="shared" si="124"/>
        <v>0</v>
      </c>
      <c r="M193" s="359">
        <f t="shared" si="124"/>
        <v>0</v>
      </c>
      <c r="N193" s="359">
        <f t="shared" si="124"/>
        <v>0</v>
      </c>
      <c r="O193" s="359">
        <f t="shared" si="124"/>
        <v>0</v>
      </c>
      <c r="P193" s="359">
        <f t="shared" si="124"/>
        <v>0</v>
      </c>
      <c r="Q193" s="359">
        <f t="shared" si="124"/>
        <v>0</v>
      </c>
      <c r="R193" s="359">
        <f t="shared" si="124"/>
        <v>0</v>
      </c>
      <c r="S193" s="359">
        <f t="shared" si="124"/>
        <v>0</v>
      </c>
      <c r="T193" s="359">
        <f t="shared" si="124"/>
        <v>0</v>
      </c>
      <c r="U193" s="359">
        <f t="shared" si="124"/>
        <v>0</v>
      </c>
      <c r="V193" s="359">
        <f t="shared" si="124"/>
        <v>0</v>
      </c>
      <c r="W193" s="359">
        <f t="shared" si="124"/>
        <v>25000</v>
      </c>
      <c r="X193" s="359">
        <f t="shared" si="124"/>
        <v>0</v>
      </c>
      <c r="Y193" s="359">
        <f t="shared" si="124"/>
        <v>0</v>
      </c>
      <c r="Z193" s="359">
        <f t="shared" si="124"/>
        <v>0</v>
      </c>
      <c r="AA193" s="359">
        <f t="shared" si="124"/>
        <v>0</v>
      </c>
      <c r="AB193" s="359">
        <f t="shared" si="124"/>
        <v>0</v>
      </c>
      <c r="AC193" s="359">
        <f t="shared" si="124"/>
        <v>0</v>
      </c>
      <c r="AD193" s="359">
        <f t="shared" si="124"/>
        <v>1</v>
      </c>
      <c r="AE193" s="359">
        <f t="shared" si="124"/>
        <v>0</v>
      </c>
      <c r="AF193" s="407">
        <f t="shared" si="124"/>
        <v>0</v>
      </c>
      <c r="AG193" s="359">
        <f t="shared" si="124"/>
        <v>1</v>
      </c>
      <c r="AH193" s="359">
        <f t="shared" si="124"/>
        <v>1</v>
      </c>
      <c r="AI193" s="359">
        <f t="shared" si="124"/>
        <v>1</v>
      </c>
      <c r="AJ193" s="359">
        <f t="shared" si="124"/>
        <v>1</v>
      </c>
      <c r="AK193" s="359">
        <f t="shared" si="124"/>
        <v>0</v>
      </c>
      <c r="AL193" s="359">
        <f t="shared" si="124"/>
        <v>0</v>
      </c>
      <c r="AM193" s="359">
        <f t="shared" si="124"/>
        <v>0</v>
      </c>
      <c r="AN193" s="359">
        <f t="shared" si="124"/>
        <v>0</v>
      </c>
      <c r="AO193" s="359">
        <f t="shared" si="124"/>
        <v>0</v>
      </c>
      <c r="AP193" s="359">
        <f t="shared" si="124"/>
        <v>0</v>
      </c>
      <c r="AQ193" s="359">
        <f t="shared" si="124"/>
        <v>0</v>
      </c>
      <c r="AR193" s="359">
        <f t="shared" si="124"/>
        <v>0</v>
      </c>
      <c r="AS193" s="359">
        <f t="shared" si="124"/>
        <v>0</v>
      </c>
      <c r="AT193" s="359">
        <f t="shared" si="124"/>
        <v>0</v>
      </c>
      <c r="AU193" s="359">
        <f t="shared" si="124"/>
        <v>0</v>
      </c>
      <c r="AV193" s="359">
        <f t="shared" si="124"/>
        <v>0</v>
      </c>
      <c r="AW193" s="359">
        <f t="shared" si="124"/>
        <v>0</v>
      </c>
      <c r="AX193" s="359">
        <f t="shared" si="124"/>
        <v>0</v>
      </c>
      <c r="AY193" s="359">
        <f t="shared" si="124"/>
        <v>0</v>
      </c>
      <c r="AZ193" s="359">
        <f t="shared" si="124"/>
        <v>0</v>
      </c>
      <c r="BA193" s="359">
        <f t="shared" si="124"/>
        <v>0</v>
      </c>
      <c r="BB193" s="359">
        <f t="shared" si="124"/>
        <v>0</v>
      </c>
      <c r="BC193" s="359">
        <f t="shared" si="124"/>
        <v>80623</v>
      </c>
      <c r="BD193" s="359">
        <f t="shared" si="124"/>
        <v>0</v>
      </c>
      <c r="BE193" s="359">
        <f t="shared" si="124"/>
        <v>0</v>
      </c>
      <c r="BF193" s="359">
        <f t="shared" si="124"/>
        <v>1</v>
      </c>
      <c r="BG193" s="359">
        <f t="shared" si="124"/>
        <v>0</v>
      </c>
      <c r="BH193" s="359">
        <f t="shared" si="124"/>
        <v>1</v>
      </c>
      <c r="BI193" s="359">
        <f t="shared" si="124"/>
        <v>1</v>
      </c>
      <c r="BJ193" s="359">
        <f t="shared" si="124"/>
        <v>1</v>
      </c>
      <c r="BK193" s="359">
        <f t="shared" si="124"/>
        <v>1</v>
      </c>
      <c r="BL193" s="359">
        <f t="shared" si="124"/>
        <v>134200</v>
      </c>
      <c r="BM193" s="359">
        <f t="shared" si="124"/>
        <v>1</v>
      </c>
      <c r="BN193" s="359">
        <f t="shared" si="124"/>
        <v>0</v>
      </c>
      <c r="BO193" s="359">
        <f t="shared" si="124"/>
        <v>0</v>
      </c>
      <c r="BP193" s="359">
        <f t="shared" si="124"/>
        <v>0</v>
      </c>
      <c r="BQ193" s="359">
        <f t="shared" si="124"/>
        <v>0</v>
      </c>
      <c r="BR193" s="359">
        <f t="shared" ref="BR193:CN193" si="125">+BR51</f>
        <v>0</v>
      </c>
      <c r="BS193" s="359">
        <f t="shared" si="125"/>
        <v>0</v>
      </c>
      <c r="BT193" s="359">
        <f t="shared" si="125"/>
        <v>0</v>
      </c>
      <c r="BU193" s="359">
        <f t="shared" si="125"/>
        <v>0</v>
      </c>
      <c r="BV193" s="359">
        <f t="shared" si="125"/>
        <v>0</v>
      </c>
      <c r="BW193" s="359">
        <f t="shared" si="125"/>
        <v>35261</v>
      </c>
      <c r="BX193" s="359">
        <f t="shared" si="125"/>
        <v>0</v>
      </c>
      <c r="BY193" s="359">
        <f t="shared" si="125"/>
        <v>0</v>
      </c>
      <c r="BZ193" s="359">
        <f t="shared" si="125"/>
        <v>0</v>
      </c>
      <c r="CA193" s="359">
        <f t="shared" si="125"/>
        <v>682707.82</v>
      </c>
      <c r="CB193" s="359">
        <f t="shared" si="125"/>
        <v>16000</v>
      </c>
      <c r="CC193" s="359">
        <f t="shared" si="125"/>
        <v>0</v>
      </c>
      <c r="CD193" s="359">
        <f t="shared" si="125"/>
        <v>0</v>
      </c>
      <c r="CE193" s="359">
        <f t="shared" si="125"/>
        <v>1</v>
      </c>
      <c r="CF193" s="359">
        <f t="shared" si="125"/>
        <v>57880</v>
      </c>
      <c r="CG193" s="359">
        <f t="shared" si="125"/>
        <v>0</v>
      </c>
      <c r="CH193" s="359">
        <f t="shared" si="125"/>
        <v>0</v>
      </c>
      <c r="CI193" s="359">
        <f t="shared" si="125"/>
        <v>1</v>
      </c>
      <c r="CJ193" s="359">
        <f t="shared" si="125"/>
        <v>0</v>
      </c>
      <c r="CK193" s="359">
        <f t="shared" si="125"/>
        <v>1</v>
      </c>
      <c r="CL193" s="359">
        <f>+CL51</f>
        <v>0</v>
      </c>
      <c r="CM193" s="359">
        <f t="shared" si="125"/>
        <v>0</v>
      </c>
      <c r="CN193" s="359">
        <f t="shared" si="125"/>
        <v>0</v>
      </c>
    </row>
    <row r="194" spans="1:95" ht="22.8">
      <c r="D194" s="450" t="s">
        <v>695</v>
      </c>
      <c r="E194" s="495">
        <f>+E192+E193</f>
        <v>0</v>
      </c>
      <c r="F194" s="359">
        <f t="shared" ref="F194:BQ194" si="126">+F192+F193</f>
        <v>20000</v>
      </c>
      <c r="G194" s="359">
        <f t="shared" si="126"/>
        <v>0</v>
      </c>
      <c r="H194" s="359">
        <f t="shared" si="126"/>
        <v>0</v>
      </c>
      <c r="I194" s="359">
        <f t="shared" si="126"/>
        <v>0</v>
      </c>
      <c r="J194" s="359">
        <f t="shared" si="126"/>
        <v>1</v>
      </c>
      <c r="K194" s="359">
        <f t="shared" si="126"/>
        <v>0</v>
      </c>
      <c r="L194" s="359">
        <f t="shared" si="126"/>
        <v>0</v>
      </c>
      <c r="M194" s="359">
        <f t="shared" si="126"/>
        <v>0</v>
      </c>
      <c r="N194" s="359">
        <f t="shared" si="126"/>
        <v>0</v>
      </c>
      <c r="O194" s="359">
        <f t="shared" si="126"/>
        <v>0</v>
      </c>
      <c r="P194" s="359">
        <f t="shared" si="126"/>
        <v>0</v>
      </c>
      <c r="Q194" s="359">
        <f t="shared" si="126"/>
        <v>0</v>
      </c>
      <c r="R194" s="359">
        <f t="shared" si="126"/>
        <v>0</v>
      </c>
      <c r="S194" s="359">
        <f t="shared" si="126"/>
        <v>0</v>
      </c>
      <c r="T194" s="359">
        <f t="shared" si="126"/>
        <v>0</v>
      </c>
      <c r="U194" s="359">
        <f t="shared" si="126"/>
        <v>3960</v>
      </c>
      <c r="V194" s="359">
        <f t="shared" si="126"/>
        <v>0</v>
      </c>
      <c r="W194" s="359">
        <f t="shared" si="126"/>
        <v>25000</v>
      </c>
      <c r="X194" s="359">
        <f t="shared" si="126"/>
        <v>0</v>
      </c>
      <c r="Y194" s="359">
        <f t="shared" si="126"/>
        <v>0</v>
      </c>
      <c r="Z194" s="359">
        <f t="shared" si="126"/>
        <v>0</v>
      </c>
      <c r="AA194" s="359">
        <f t="shared" si="126"/>
        <v>0</v>
      </c>
      <c r="AB194" s="359">
        <f t="shared" si="126"/>
        <v>0</v>
      </c>
      <c r="AC194" s="359">
        <f t="shared" si="126"/>
        <v>0</v>
      </c>
      <c r="AD194" s="359">
        <f t="shared" si="126"/>
        <v>1</v>
      </c>
      <c r="AE194" s="359">
        <f t="shared" si="126"/>
        <v>0</v>
      </c>
      <c r="AF194" s="407">
        <f t="shared" si="126"/>
        <v>0</v>
      </c>
      <c r="AG194" s="359">
        <f t="shared" si="126"/>
        <v>1</v>
      </c>
      <c r="AH194" s="359">
        <f t="shared" si="126"/>
        <v>1</v>
      </c>
      <c r="AI194" s="359">
        <f t="shared" si="126"/>
        <v>1</v>
      </c>
      <c r="AJ194" s="359">
        <f t="shared" si="126"/>
        <v>1</v>
      </c>
      <c r="AK194" s="359">
        <f t="shared" si="126"/>
        <v>0</v>
      </c>
      <c r="AL194" s="359">
        <f t="shared" si="126"/>
        <v>0</v>
      </c>
      <c r="AM194" s="359">
        <f t="shared" si="126"/>
        <v>0</v>
      </c>
      <c r="AN194" s="359">
        <f t="shared" si="126"/>
        <v>0</v>
      </c>
      <c r="AO194" s="359">
        <f t="shared" si="126"/>
        <v>0</v>
      </c>
      <c r="AP194" s="359">
        <f t="shared" si="126"/>
        <v>0</v>
      </c>
      <c r="AQ194" s="359">
        <f t="shared" si="126"/>
        <v>0</v>
      </c>
      <c r="AR194" s="359">
        <f t="shared" si="126"/>
        <v>0</v>
      </c>
      <c r="AS194" s="359">
        <f t="shared" si="126"/>
        <v>0</v>
      </c>
      <c r="AT194" s="359">
        <f t="shared" si="126"/>
        <v>0</v>
      </c>
      <c r="AU194" s="359">
        <f t="shared" si="126"/>
        <v>0</v>
      </c>
      <c r="AV194" s="359">
        <f t="shared" si="126"/>
        <v>0</v>
      </c>
      <c r="AW194" s="359">
        <f t="shared" si="126"/>
        <v>0</v>
      </c>
      <c r="AX194" s="359">
        <f t="shared" si="126"/>
        <v>0</v>
      </c>
      <c r="AY194" s="359">
        <f t="shared" si="126"/>
        <v>0</v>
      </c>
      <c r="AZ194" s="359">
        <f t="shared" si="126"/>
        <v>0</v>
      </c>
      <c r="BA194" s="359">
        <f t="shared" si="126"/>
        <v>0</v>
      </c>
      <c r="BB194" s="359">
        <f t="shared" si="126"/>
        <v>0</v>
      </c>
      <c r="BC194" s="359">
        <f t="shared" si="126"/>
        <v>124048</v>
      </c>
      <c r="BD194" s="359">
        <f t="shared" si="126"/>
        <v>0</v>
      </c>
      <c r="BE194" s="359">
        <f t="shared" si="126"/>
        <v>0</v>
      </c>
      <c r="BF194" s="359">
        <f t="shared" si="126"/>
        <v>1</v>
      </c>
      <c r="BG194" s="359">
        <f t="shared" si="126"/>
        <v>0</v>
      </c>
      <c r="BH194" s="359">
        <f t="shared" si="126"/>
        <v>1</v>
      </c>
      <c r="BI194" s="359">
        <f t="shared" si="126"/>
        <v>1</v>
      </c>
      <c r="BJ194" s="359">
        <f t="shared" si="126"/>
        <v>1</v>
      </c>
      <c r="BK194" s="359">
        <f t="shared" si="126"/>
        <v>1</v>
      </c>
      <c r="BL194" s="359">
        <f t="shared" si="126"/>
        <v>134200</v>
      </c>
      <c r="BM194" s="359">
        <f t="shared" si="126"/>
        <v>1</v>
      </c>
      <c r="BN194" s="359">
        <f t="shared" si="126"/>
        <v>0</v>
      </c>
      <c r="BO194" s="359">
        <f t="shared" si="126"/>
        <v>0</v>
      </c>
      <c r="BP194" s="359">
        <f t="shared" si="126"/>
        <v>0</v>
      </c>
      <c r="BQ194" s="359">
        <f t="shared" si="126"/>
        <v>0</v>
      </c>
      <c r="BR194" s="359">
        <f t="shared" ref="BR194:CN194" si="127">+BR192+BR193</f>
        <v>0</v>
      </c>
      <c r="BS194" s="359">
        <f t="shared" si="127"/>
        <v>0</v>
      </c>
      <c r="BT194" s="359">
        <f t="shared" si="127"/>
        <v>0</v>
      </c>
      <c r="BU194" s="359">
        <f t="shared" si="127"/>
        <v>0</v>
      </c>
      <c r="BV194" s="359">
        <f t="shared" si="127"/>
        <v>0</v>
      </c>
      <c r="BW194" s="359">
        <f t="shared" si="127"/>
        <v>64572</v>
      </c>
      <c r="BX194" s="359">
        <f t="shared" si="127"/>
        <v>0</v>
      </c>
      <c r="BY194" s="359">
        <f t="shared" si="127"/>
        <v>0</v>
      </c>
      <c r="BZ194" s="359">
        <f t="shared" si="127"/>
        <v>0</v>
      </c>
      <c r="CA194" s="359">
        <f t="shared" si="127"/>
        <v>682707.82</v>
      </c>
      <c r="CB194" s="359">
        <f t="shared" si="127"/>
        <v>16000</v>
      </c>
      <c r="CC194" s="359">
        <f t="shared" si="127"/>
        <v>0</v>
      </c>
      <c r="CD194" s="359">
        <f t="shared" si="127"/>
        <v>0</v>
      </c>
      <c r="CE194" s="359">
        <f t="shared" si="127"/>
        <v>1</v>
      </c>
      <c r="CF194" s="359">
        <f t="shared" si="127"/>
        <v>73075</v>
      </c>
      <c r="CG194" s="359">
        <f t="shared" si="127"/>
        <v>0</v>
      </c>
      <c r="CH194" s="359">
        <f t="shared" si="127"/>
        <v>0</v>
      </c>
      <c r="CI194" s="359">
        <f t="shared" si="127"/>
        <v>1</v>
      </c>
      <c r="CJ194" s="359">
        <f t="shared" si="127"/>
        <v>0</v>
      </c>
      <c r="CK194" s="359">
        <f t="shared" si="127"/>
        <v>1</v>
      </c>
      <c r="CL194" s="359">
        <f t="shared" si="127"/>
        <v>0</v>
      </c>
      <c r="CM194" s="359">
        <f t="shared" si="127"/>
        <v>0</v>
      </c>
      <c r="CN194" s="359">
        <f t="shared" si="127"/>
        <v>0</v>
      </c>
    </row>
    <row r="195" spans="1:95" ht="22.8">
      <c r="D195" s="450" t="s">
        <v>697</v>
      </c>
      <c r="E195" s="495">
        <f>+E72</f>
        <v>0</v>
      </c>
      <c r="F195" s="359">
        <f t="shared" ref="F195:BQ195" si="128">+F72</f>
        <v>20000</v>
      </c>
      <c r="G195" s="359">
        <f t="shared" si="128"/>
        <v>0</v>
      </c>
      <c r="H195" s="359">
        <f t="shared" si="128"/>
        <v>0</v>
      </c>
      <c r="I195" s="359">
        <f t="shared" si="128"/>
        <v>0</v>
      </c>
      <c r="J195" s="359">
        <f t="shared" si="128"/>
        <v>1</v>
      </c>
      <c r="K195" s="359">
        <f t="shared" si="128"/>
        <v>0</v>
      </c>
      <c r="L195" s="359">
        <f t="shared" si="128"/>
        <v>0</v>
      </c>
      <c r="M195" s="359">
        <f t="shared" si="128"/>
        <v>0</v>
      </c>
      <c r="N195" s="359">
        <f t="shared" si="128"/>
        <v>0</v>
      </c>
      <c r="O195" s="359">
        <f t="shared" si="128"/>
        <v>0</v>
      </c>
      <c r="P195" s="359">
        <f t="shared" si="128"/>
        <v>0</v>
      </c>
      <c r="Q195" s="359">
        <f t="shared" si="128"/>
        <v>0</v>
      </c>
      <c r="R195" s="359">
        <f t="shared" si="128"/>
        <v>0</v>
      </c>
      <c r="S195" s="359">
        <f t="shared" si="128"/>
        <v>0</v>
      </c>
      <c r="T195" s="359">
        <f t="shared" si="128"/>
        <v>0</v>
      </c>
      <c r="U195" s="359">
        <f t="shared" si="128"/>
        <v>3960</v>
      </c>
      <c r="V195" s="359">
        <f t="shared" si="128"/>
        <v>0</v>
      </c>
      <c r="W195" s="359">
        <f t="shared" si="128"/>
        <v>22500</v>
      </c>
      <c r="X195" s="359">
        <f t="shared" si="128"/>
        <v>0</v>
      </c>
      <c r="Y195" s="359">
        <f t="shared" si="128"/>
        <v>0</v>
      </c>
      <c r="Z195" s="359">
        <f t="shared" si="128"/>
        <v>0</v>
      </c>
      <c r="AA195" s="359">
        <f t="shared" si="128"/>
        <v>0</v>
      </c>
      <c r="AB195" s="359">
        <f t="shared" si="128"/>
        <v>0</v>
      </c>
      <c r="AC195" s="359">
        <f t="shared" si="128"/>
        <v>0</v>
      </c>
      <c r="AD195" s="359">
        <f t="shared" si="128"/>
        <v>1</v>
      </c>
      <c r="AE195" s="359">
        <f t="shared" si="128"/>
        <v>0</v>
      </c>
      <c r="AF195" s="407">
        <f t="shared" si="128"/>
        <v>1</v>
      </c>
      <c r="AG195" s="359">
        <f t="shared" si="128"/>
        <v>1</v>
      </c>
      <c r="AH195" s="359">
        <f t="shared" si="128"/>
        <v>1</v>
      </c>
      <c r="AI195" s="359">
        <f t="shared" si="128"/>
        <v>1</v>
      </c>
      <c r="AJ195" s="359">
        <f t="shared" si="128"/>
        <v>1</v>
      </c>
      <c r="AK195" s="359">
        <f t="shared" si="128"/>
        <v>0</v>
      </c>
      <c r="AL195" s="359">
        <f t="shared" si="128"/>
        <v>0</v>
      </c>
      <c r="AM195" s="359">
        <f t="shared" si="128"/>
        <v>0</v>
      </c>
      <c r="AN195" s="359">
        <f t="shared" si="128"/>
        <v>0</v>
      </c>
      <c r="AO195" s="359">
        <f t="shared" si="128"/>
        <v>0</v>
      </c>
      <c r="AP195" s="359">
        <f t="shared" si="128"/>
        <v>0</v>
      </c>
      <c r="AQ195" s="359">
        <f t="shared" si="128"/>
        <v>0</v>
      </c>
      <c r="AR195" s="359">
        <f t="shared" si="128"/>
        <v>0</v>
      </c>
      <c r="AS195" s="359">
        <f t="shared" si="128"/>
        <v>0</v>
      </c>
      <c r="AT195" s="359">
        <f t="shared" si="128"/>
        <v>0</v>
      </c>
      <c r="AU195" s="359">
        <f t="shared" si="128"/>
        <v>0</v>
      </c>
      <c r="AV195" s="359">
        <f t="shared" si="128"/>
        <v>0</v>
      </c>
      <c r="AW195" s="359">
        <f t="shared" si="128"/>
        <v>0</v>
      </c>
      <c r="AX195" s="359">
        <f t="shared" si="128"/>
        <v>0</v>
      </c>
      <c r="AY195" s="359">
        <f t="shared" si="128"/>
        <v>0</v>
      </c>
      <c r="AZ195" s="359">
        <f t="shared" si="128"/>
        <v>0</v>
      </c>
      <c r="BA195" s="359">
        <f t="shared" si="128"/>
        <v>0</v>
      </c>
      <c r="BB195" s="359">
        <f t="shared" si="128"/>
        <v>0</v>
      </c>
      <c r="BC195" s="359">
        <f t="shared" si="128"/>
        <v>124048</v>
      </c>
      <c r="BD195" s="359">
        <f t="shared" si="128"/>
        <v>0</v>
      </c>
      <c r="BE195" s="359">
        <f t="shared" si="128"/>
        <v>0</v>
      </c>
      <c r="BF195" s="359">
        <f t="shared" si="128"/>
        <v>821911.16</v>
      </c>
      <c r="BG195" s="359">
        <f t="shared" si="128"/>
        <v>0</v>
      </c>
      <c r="BH195" s="359">
        <f t="shared" si="128"/>
        <v>1</v>
      </c>
      <c r="BI195" s="359">
        <f>+BI72</f>
        <v>1</v>
      </c>
      <c r="BJ195" s="359">
        <f t="shared" si="128"/>
        <v>1</v>
      </c>
      <c r="BK195" s="359">
        <f t="shared" si="128"/>
        <v>1</v>
      </c>
      <c r="BL195" s="359">
        <f t="shared" si="128"/>
        <v>214200</v>
      </c>
      <c r="BM195" s="359">
        <f t="shared" si="128"/>
        <v>1</v>
      </c>
      <c r="BN195" s="359">
        <f t="shared" si="128"/>
        <v>0</v>
      </c>
      <c r="BO195" s="359">
        <f t="shared" si="128"/>
        <v>0</v>
      </c>
      <c r="BP195" s="359">
        <f t="shared" si="128"/>
        <v>0</v>
      </c>
      <c r="BQ195" s="359">
        <f t="shared" si="128"/>
        <v>0</v>
      </c>
      <c r="BR195" s="359">
        <f t="shared" ref="BR195:CN195" si="129">+BR72</f>
        <v>1</v>
      </c>
      <c r="BS195" s="359">
        <f t="shared" si="129"/>
        <v>0</v>
      </c>
      <c r="BT195" s="359">
        <f t="shared" si="129"/>
        <v>0</v>
      </c>
      <c r="BU195" s="359">
        <f t="shared" si="129"/>
        <v>0</v>
      </c>
      <c r="BV195" s="359">
        <f t="shared" si="129"/>
        <v>0</v>
      </c>
      <c r="BW195" s="359">
        <f t="shared" si="129"/>
        <v>40000</v>
      </c>
      <c r="BX195" s="359">
        <f t="shared" si="129"/>
        <v>0</v>
      </c>
      <c r="BY195" s="359">
        <f t="shared" si="129"/>
        <v>0</v>
      </c>
      <c r="BZ195" s="359">
        <f t="shared" si="129"/>
        <v>0</v>
      </c>
      <c r="CA195" s="359">
        <f t="shared" si="129"/>
        <v>0</v>
      </c>
      <c r="CB195" s="359">
        <f t="shared" si="129"/>
        <v>16000</v>
      </c>
      <c r="CC195" s="359">
        <f t="shared" si="129"/>
        <v>0</v>
      </c>
      <c r="CD195" s="359">
        <f t="shared" si="129"/>
        <v>0</v>
      </c>
      <c r="CE195" s="359">
        <f t="shared" si="129"/>
        <v>1</v>
      </c>
      <c r="CF195" s="359">
        <f t="shared" si="129"/>
        <v>73075</v>
      </c>
      <c r="CG195" s="359">
        <f t="shared" si="129"/>
        <v>0</v>
      </c>
      <c r="CH195" s="359">
        <f t="shared" si="129"/>
        <v>0</v>
      </c>
      <c r="CI195" s="359">
        <f t="shared" si="129"/>
        <v>0.2</v>
      </c>
      <c r="CJ195" s="359">
        <f t="shared" si="129"/>
        <v>0</v>
      </c>
      <c r="CK195" s="359">
        <f t="shared" si="129"/>
        <v>0</v>
      </c>
      <c r="CL195" s="359">
        <f>+CL72</f>
        <v>0</v>
      </c>
      <c r="CM195" s="359">
        <f t="shared" si="129"/>
        <v>0</v>
      </c>
      <c r="CN195" s="359">
        <f t="shared" si="129"/>
        <v>0</v>
      </c>
    </row>
    <row r="196" spans="1:95" ht="22.8">
      <c r="D196" s="450" t="s">
        <v>581</v>
      </c>
      <c r="E196" s="495">
        <f>+E194-E195</f>
        <v>0</v>
      </c>
      <c r="F196" s="359">
        <f t="shared" ref="F196:BQ196" si="130">+F194-F195</f>
        <v>0</v>
      </c>
      <c r="G196" s="359">
        <f t="shared" si="130"/>
        <v>0</v>
      </c>
      <c r="H196" s="359">
        <f t="shared" si="130"/>
        <v>0</v>
      </c>
      <c r="I196" s="359">
        <f t="shared" si="130"/>
        <v>0</v>
      </c>
      <c r="J196" s="359">
        <f t="shared" si="130"/>
        <v>0</v>
      </c>
      <c r="K196" s="359">
        <f t="shared" si="130"/>
        <v>0</v>
      </c>
      <c r="L196" s="359">
        <f t="shared" si="130"/>
        <v>0</v>
      </c>
      <c r="M196" s="359">
        <f t="shared" si="130"/>
        <v>0</v>
      </c>
      <c r="N196" s="359">
        <f t="shared" si="130"/>
        <v>0</v>
      </c>
      <c r="O196" s="359">
        <f t="shared" si="130"/>
        <v>0</v>
      </c>
      <c r="P196" s="359">
        <f t="shared" si="130"/>
        <v>0</v>
      </c>
      <c r="Q196" s="359">
        <f t="shared" si="130"/>
        <v>0</v>
      </c>
      <c r="R196" s="359">
        <f t="shared" si="130"/>
        <v>0</v>
      </c>
      <c r="S196" s="359">
        <f t="shared" si="130"/>
        <v>0</v>
      </c>
      <c r="T196" s="448">
        <f>+T194-T195</f>
        <v>0</v>
      </c>
      <c r="U196" s="359">
        <f t="shared" si="130"/>
        <v>0</v>
      </c>
      <c r="V196" s="359">
        <f t="shared" si="130"/>
        <v>0</v>
      </c>
      <c r="W196" s="359">
        <f t="shared" si="130"/>
        <v>2500</v>
      </c>
      <c r="X196" s="359">
        <f t="shared" si="130"/>
        <v>0</v>
      </c>
      <c r="Y196" s="359">
        <f t="shared" si="130"/>
        <v>0</v>
      </c>
      <c r="Z196" s="359">
        <f t="shared" si="130"/>
        <v>0</v>
      </c>
      <c r="AA196" s="407">
        <f t="shared" si="130"/>
        <v>0</v>
      </c>
      <c r="AB196" s="448">
        <f t="shared" si="130"/>
        <v>0</v>
      </c>
      <c r="AC196" s="359">
        <f t="shared" si="130"/>
        <v>0</v>
      </c>
      <c r="AD196" s="359">
        <f t="shared" si="130"/>
        <v>0</v>
      </c>
      <c r="AE196" s="359">
        <f t="shared" si="130"/>
        <v>0</v>
      </c>
      <c r="AF196" s="407">
        <f t="shared" si="130"/>
        <v>-1</v>
      </c>
      <c r="AG196" s="359">
        <f t="shared" si="130"/>
        <v>0</v>
      </c>
      <c r="AH196" s="359">
        <f t="shared" si="130"/>
        <v>0</v>
      </c>
      <c r="AI196" s="359">
        <f t="shared" si="130"/>
        <v>0</v>
      </c>
      <c r="AJ196" s="359">
        <f t="shared" si="130"/>
        <v>0</v>
      </c>
      <c r="AK196" s="359">
        <f t="shared" si="130"/>
        <v>0</v>
      </c>
      <c r="AL196" s="359">
        <f t="shared" si="130"/>
        <v>0</v>
      </c>
      <c r="AM196" s="359">
        <f t="shared" si="130"/>
        <v>0</v>
      </c>
      <c r="AN196" s="359">
        <f t="shared" si="130"/>
        <v>0</v>
      </c>
      <c r="AO196" s="359">
        <f t="shared" si="130"/>
        <v>0</v>
      </c>
      <c r="AP196" s="359">
        <f t="shared" si="130"/>
        <v>0</v>
      </c>
      <c r="AQ196" s="359">
        <f t="shared" si="130"/>
        <v>0</v>
      </c>
      <c r="AR196" s="359">
        <f t="shared" si="130"/>
        <v>0</v>
      </c>
      <c r="AS196" s="359">
        <f t="shared" si="130"/>
        <v>0</v>
      </c>
      <c r="AT196" s="359">
        <f t="shared" si="130"/>
        <v>0</v>
      </c>
      <c r="AU196" s="359">
        <f t="shared" si="130"/>
        <v>0</v>
      </c>
      <c r="AV196" s="359">
        <f t="shared" si="130"/>
        <v>0</v>
      </c>
      <c r="AW196" s="359">
        <f t="shared" si="130"/>
        <v>0</v>
      </c>
      <c r="AX196" s="359">
        <f t="shared" si="130"/>
        <v>0</v>
      </c>
      <c r="AY196" s="359">
        <f t="shared" si="130"/>
        <v>0</v>
      </c>
      <c r="AZ196" s="359">
        <f t="shared" si="130"/>
        <v>0</v>
      </c>
      <c r="BA196" s="359">
        <f t="shared" si="130"/>
        <v>0</v>
      </c>
      <c r="BB196" s="359">
        <f t="shared" si="130"/>
        <v>0</v>
      </c>
      <c r="BC196" s="359">
        <f t="shared" si="130"/>
        <v>0</v>
      </c>
      <c r="BD196" s="359">
        <f t="shared" si="130"/>
        <v>0</v>
      </c>
      <c r="BE196" s="359">
        <f t="shared" si="130"/>
        <v>0</v>
      </c>
      <c r="BF196" s="359">
        <f t="shared" si="130"/>
        <v>-821910.16</v>
      </c>
      <c r="BG196" s="359">
        <f t="shared" si="130"/>
        <v>0</v>
      </c>
      <c r="BH196" s="359">
        <f t="shared" si="130"/>
        <v>0</v>
      </c>
      <c r="BI196" s="359">
        <f t="shared" si="130"/>
        <v>0</v>
      </c>
      <c r="BJ196" s="359">
        <f t="shared" si="130"/>
        <v>0</v>
      </c>
      <c r="BK196" s="359">
        <f t="shared" si="130"/>
        <v>0</v>
      </c>
      <c r="BL196" s="359">
        <f t="shared" si="130"/>
        <v>-80000</v>
      </c>
      <c r="BM196" s="359">
        <f t="shared" si="130"/>
        <v>0</v>
      </c>
      <c r="BN196" s="359">
        <f t="shared" si="130"/>
        <v>0</v>
      </c>
      <c r="BO196" s="359">
        <f t="shared" si="130"/>
        <v>0</v>
      </c>
      <c r="BP196" s="359">
        <f t="shared" si="130"/>
        <v>0</v>
      </c>
      <c r="BQ196" s="359">
        <f t="shared" si="130"/>
        <v>0</v>
      </c>
      <c r="BR196" s="359">
        <f t="shared" ref="BR196:CN196" si="131">+BR194-BR195</f>
        <v>-1</v>
      </c>
      <c r="BS196" s="359">
        <f t="shared" si="131"/>
        <v>0</v>
      </c>
      <c r="BT196" s="359">
        <f t="shared" si="131"/>
        <v>0</v>
      </c>
      <c r="BU196" s="359">
        <f t="shared" si="131"/>
        <v>0</v>
      </c>
      <c r="BV196" s="359">
        <f t="shared" si="131"/>
        <v>0</v>
      </c>
      <c r="BW196" s="448">
        <f t="shared" si="131"/>
        <v>24572</v>
      </c>
      <c r="BX196" s="359">
        <f t="shared" si="131"/>
        <v>0</v>
      </c>
      <c r="BY196" s="359">
        <f t="shared" si="131"/>
        <v>0</v>
      </c>
      <c r="BZ196" s="359">
        <f t="shared" si="131"/>
        <v>0</v>
      </c>
      <c r="CA196" s="359">
        <f t="shared" si="131"/>
        <v>682707.82</v>
      </c>
      <c r="CB196" s="359">
        <f t="shared" si="131"/>
        <v>0</v>
      </c>
      <c r="CC196" s="359">
        <f t="shared" si="131"/>
        <v>0</v>
      </c>
      <c r="CD196" s="359">
        <f t="shared" si="131"/>
        <v>0</v>
      </c>
      <c r="CE196" s="359">
        <f t="shared" si="131"/>
        <v>0</v>
      </c>
      <c r="CF196" s="359">
        <f t="shared" si="131"/>
        <v>0</v>
      </c>
      <c r="CG196" s="359">
        <f t="shared" si="131"/>
        <v>0</v>
      </c>
      <c r="CH196" s="359">
        <f t="shared" si="131"/>
        <v>0</v>
      </c>
      <c r="CI196" s="359">
        <f t="shared" si="131"/>
        <v>0.8</v>
      </c>
      <c r="CJ196" s="359">
        <f t="shared" si="131"/>
        <v>0</v>
      </c>
      <c r="CK196" s="359">
        <f t="shared" si="131"/>
        <v>1</v>
      </c>
      <c r="CL196" s="359">
        <f t="shared" si="131"/>
        <v>0</v>
      </c>
      <c r="CM196" s="359">
        <f t="shared" si="131"/>
        <v>0</v>
      </c>
      <c r="CN196" s="359">
        <f t="shared" si="131"/>
        <v>0</v>
      </c>
    </row>
    <row r="197" spans="1:95" ht="22.8">
      <c r="C197" s="604">
        <v>2101020199.1370001</v>
      </c>
      <c r="D197" s="198" t="s">
        <v>665</v>
      </c>
      <c r="E197" s="497">
        <v>4325593.09</v>
      </c>
      <c r="F197" s="2">
        <v>565468.15</v>
      </c>
      <c r="G197" s="2">
        <v>257771</v>
      </c>
      <c r="H197" s="2">
        <v>253545.60000000001</v>
      </c>
      <c r="I197" s="2">
        <v>251095.28</v>
      </c>
      <c r="J197" s="2">
        <v>173937</v>
      </c>
      <c r="K197" s="2">
        <v>962313.68</v>
      </c>
      <c r="L197" s="2">
        <v>465537.83</v>
      </c>
      <c r="M197" s="2">
        <v>631329.19999999995</v>
      </c>
      <c r="N197" s="2">
        <v>962666</v>
      </c>
      <c r="O197" s="2">
        <v>3421415.1</v>
      </c>
      <c r="P197" s="2">
        <v>258494.07999999999</v>
      </c>
      <c r="Q197" s="2">
        <v>3462045.6</v>
      </c>
      <c r="R197" s="2">
        <v>586733.80000000005</v>
      </c>
      <c r="S197" s="2">
        <v>2012275</v>
      </c>
      <c r="T197" s="2">
        <v>454963.1</v>
      </c>
      <c r="U197" s="2">
        <v>505807</v>
      </c>
      <c r="V197" s="2">
        <v>360217.9</v>
      </c>
      <c r="W197" s="2">
        <v>615638.93999999994</v>
      </c>
      <c r="X197" s="2">
        <v>240177.8</v>
      </c>
      <c r="Y197" s="2">
        <v>14754437.539999999</v>
      </c>
      <c r="Z197" s="2">
        <v>470323.9</v>
      </c>
      <c r="AA197" s="2">
        <v>877976.8</v>
      </c>
      <c r="AB197" s="2">
        <v>875452.46</v>
      </c>
      <c r="AC197" s="2">
        <v>184514.8</v>
      </c>
      <c r="AD197" s="2">
        <v>510601.5</v>
      </c>
      <c r="AE197" s="2">
        <v>384040.27</v>
      </c>
      <c r="AF197" s="384">
        <v>3870254.2</v>
      </c>
      <c r="AG197" s="2">
        <v>546060.80000000005</v>
      </c>
      <c r="AH197" s="2">
        <v>761896</v>
      </c>
      <c r="AI197" s="2">
        <v>2137795.88</v>
      </c>
      <c r="AJ197" s="2">
        <v>317738.09999999998</v>
      </c>
      <c r="AK197" s="2">
        <v>990436.1</v>
      </c>
      <c r="AL197" s="2">
        <v>945258.2</v>
      </c>
      <c r="AM197" s="2">
        <v>7103447.4000000004</v>
      </c>
      <c r="AN197" s="2">
        <v>1114763.8</v>
      </c>
      <c r="AO197" s="2">
        <v>585232</v>
      </c>
      <c r="AP197" s="2">
        <v>2535242.59</v>
      </c>
      <c r="AQ197" s="2">
        <v>1156987.44</v>
      </c>
      <c r="AR197" s="2">
        <v>418267</v>
      </c>
      <c r="AS197" s="2">
        <v>54937</v>
      </c>
      <c r="AT197" s="2">
        <v>6376368.5700000003</v>
      </c>
      <c r="AU197" s="2">
        <v>1198586.1499999999</v>
      </c>
      <c r="AV197" s="2">
        <v>2192760</v>
      </c>
      <c r="AW197" s="2">
        <v>1173870.83</v>
      </c>
      <c r="AX197" s="2">
        <v>265040</v>
      </c>
      <c r="AY197" s="2">
        <v>396117.3</v>
      </c>
      <c r="AZ197" s="2">
        <v>1138219.17</v>
      </c>
      <c r="BA197" s="2">
        <v>446997</v>
      </c>
      <c r="BB197" s="2">
        <v>112286.39999999999</v>
      </c>
      <c r="BC197" s="2">
        <v>2334119.2999999998</v>
      </c>
      <c r="BD197" s="2">
        <v>471262</v>
      </c>
      <c r="BE197" s="2">
        <v>1244889.43</v>
      </c>
      <c r="BF197" s="2">
        <v>1843382.99</v>
      </c>
      <c r="BG197" s="2">
        <v>557634</v>
      </c>
      <c r="BH197" s="2">
        <v>736297.02</v>
      </c>
      <c r="BI197" s="2">
        <v>6041510.4800000004</v>
      </c>
      <c r="BJ197" s="2">
        <v>255934.91</v>
      </c>
      <c r="BK197" s="2">
        <v>1359619</v>
      </c>
      <c r="BL197" s="2">
        <v>435445</v>
      </c>
      <c r="BM197" s="2">
        <v>193705</v>
      </c>
      <c r="BN197" s="2">
        <v>4968833.5599999996</v>
      </c>
      <c r="BO197" s="2">
        <v>1217711.8</v>
      </c>
      <c r="BP197" s="2">
        <v>454322</v>
      </c>
      <c r="BQ197" s="2">
        <v>1290292.3</v>
      </c>
      <c r="BR197" s="2">
        <v>966503.12</v>
      </c>
      <c r="BS197" s="2">
        <v>1583669.5</v>
      </c>
      <c r="BT197" s="2">
        <v>17586006.640000001</v>
      </c>
      <c r="BU197" s="2">
        <v>1209272.83</v>
      </c>
      <c r="BV197" s="2">
        <v>953102</v>
      </c>
      <c r="BW197" s="2">
        <v>7037362.5</v>
      </c>
      <c r="BX197" s="2">
        <v>224016.2</v>
      </c>
      <c r="BY197" s="2">
        <v>698232.47</v>
      </c>
      <c r="BZ197" s="2">
        <v>3373573.04</v>
      </c>
      <c r="CA197" s="2">
        <v>458753.3</v>
      </c>
      <c r="CB197" s="2">
        <v>663106.99</v>
      </c>
      <c r="CC197" s="2">
        <v>298923.59999999998</v>
      </c>
      <c r="CD197" s="2">
        <v>1646208</v>
      </c>
      <c r="CE197" s="2">
        <v>3373795.5</v>
      </c>
      <c r="CF197" s="2">
        <v>596142.28</v>
      </c>
      <c r="CG197" s="2">
        <v>1124296.26</v>
      </c>
      <c r="CH197" s="2">
        <v>601899</v>
      </c>
      <c r="CI197" s="2">
        <v>826071.38</v>
      </c>
      <c r="CJ197" s="2">
        <v>411883.8</v>
      </c>
      <c r="CK197" s="2">
        <v>889828.47</v>
      </c>
      <c r="CL197" s="2">
        <v>2535722.91</v>
      </c>
      <c r="CM197" s="2">
        <v>613430.4</v>
      </c>
      <c r="CN197" s="2">
        <v>386912.24</v>
      </c>
    </row>
    <row r="198" spans="1:95">
      <c r="E198" s="497">
        <f>+E154+E155+E156+E164+E172+E179+E185+E192+E197</f>
        <v>97580800.209999993</v>
      </c>
      <c r="F198" s="384">
        <f t="shared" ref="F198:BQ198" si="132">+F154+F155+F156+F164+F172+F179+F185+F192+F197</f>
        <v>6465652.5000000009</v>
      </c>
      <c r="G198" s="384">
        <f t="shared" si="132"/>
        <v>3341562.9200000004</v>
      </c>
      <c r="H198" s="384">
        <f t="shared" si="132"/>
        <v>3107024.58</v>
      </c>
      <c r="I198" s="384">
        <f t="shared" si="132"/>
        <v>6001386.120000001</v>
      </c>
      <c r="J198" s="384">
        <f t="shared" si="132"/>
        <v>8918812.4000000004</v>
      </c>
      <c r="K198" s="384">
        <f t="shared" si="132"/>
        <v>5899173.7399999993</v>
      </c>
      <c r="L198" s="384">
        <f t="shared" si="132"/>
        <v>7622495.6899999995</v>
      </c>
      <c r="M198" s="384">
        <f t="shared" si="132"/>
        <v>5011060.87</v>
      </c>
      <c r="N198" s="384">
        <f t="shared" si="132"/>
        <v>5213008.82</v>
      </c>
      <c r="O198" s="384">
        <f t="shared" si="132"/>
        <v>54343762.049999997</v>
      </c>
      <c r="P198" s="384">
        <f t="shared" si="132"/>
        <v>6956912.8399999999</v>
      </c>
      <c r="Q198" s="384">
        <f t="shared" si="132"/>
        <v>40162734.770000003</v>
      </c>
      <c r="R198" s="384">
        <f t="shared" si="132"/>
        <v>4597813.32</v>
      </c>
      <c r="S198" s="384">
        <f t="shared" si="132"/>
        <v>12337677.93</v>
      </c>
      <c r="T198" s="384">
        <f t="shared" si="132"/>
        <v>19906180.189999998</v>
      </c>
      <c r="U198" s="384">
        <f t="shared" si="132"/>
        <v>4498778.82</v>
      </c>
      <c r="V198" s="384">
        <f t="shared" si="132"/>
        <v>4921718.330000001</v>
      </c>
      <c r="W198" s="384">
        <f t="shared" si="132"/>
        <v>800091.09</v>
      </c>
      <c r="X198" s="384">
        <f t="shared" si="132"/>
        <v>2672393.0099999998</v>
      </c>
      <c r="Y198" s="384">
        <f t="shared" si="132"/>
        <v>192816826.31</v>
      </c>
      <c r="Z198" s="384">
        <f t="shared" si="132"/>
        <v>2124056.9700000002</v>
      </c>
      <c r="AA198" s="384">
        <f t="shared" si="132"/>
        <v>20365411.120000001</v>
      </c>
      <c r="AB198" s="384">
        <f t="shared" si="132"/>
        <v>9079348.8200000003</v>
      </c>
      <c r="AC198" s="384">
        <f t="shared" si="132"/>
        <v>3616389.96</v>
      </c>
      <c r="AD198" s="384">
        <f t="shared" si="132"/>
        <v>3190202.76</v>
      </c>
      <c r="AE198" s="384">
        <f t="shared" si="132"/>
        <v>4821753.3199999984</v>
      </c>
      <c r="AF198" s="384">
        <f t="shared" si="132"/>
        <v>45710989.580000006</v>
      </c>
      <c r="AG198" s="384">
        <f t="shared" si="132"/>
        <v>10118047.450000001</v>
      </c>
      <c r="AH198" s="384">
        <f t="shared" si="132"/>
        <v>9322771.5899999999</v>
      </c>
      <c r="AI198" s="384">
        <f t="shared" si="132"/>
        <v>10158309.329999998</v>
      </c>
      <c r="AJ198" s="384">
        <f t="shared" si="132"/>
        <v>30234044.59</v>
      </c>
      <c r="AK198" s="384">
        <f t="shared" si="132"/>
        <v>8486749.3599999994</v>
      </c>
      <c r="AL198" s="384">
        <f t="shared" si="132"/>
        <v>5609964.1899999995</v>
      </c>
      <c r="AM198" s="384">
        <f t="shared" si="132"/>
        <v>312769404.33999997</v>
      </c>
      <c r="AN198" s="384">
        <f t="shared" si="132"/>
        <v>3607037.05</v>
      </c>
      <c r="AO198" s="384">
        <f t="shared" si="132"/>
        <v>4370818.99</v>
      </c>
      <c r="AP198" s="384">
        <f t="shared" si="132"/>
        <v>29155517.059999999</v>
      </c>
      <c r="AQ198" s="384">
        <f t="shared" si="132"/>
        <v>12976502.029999999</v>
      </c>
      <c r="AR198" s="384">
        <f t="shared" si="132"/>
        <v>3069258.69</v>
      </c>
      <c r="AS198" s="384">
        <f t="shared" si="132"/>
        <v>944419.75</v>
      </c>
      <c r="AT198" s="384">
        <f t="shared" si="132"/>
        <v>34930603.090000004</v>
      </c>
      <c r="AU198" s="384">
        <f t="shared" si="132"/>
        <v>6123498.5199999996</v>
      </c>
      <c r="AV198" s="384">
        <f t="shared" si="132"/>
        <v>24429496.350000005</v>
      </c>
      <c r="AW198" s="384">
        <f t="shared" si="132"/>
        <v>17254992.969999999</v>
      </c>
      <c r="AX198" s="384">
        <f t="shared" si="132"/>
        <v>2597346.0699999998</v>
      </c>
      <c r="AY198" s="384">
        <f t="shared" si="132"/>
        <v>4234790.8499999996</v>
      </c>
      <c r="AZ198" s="384">
        <f t="shared" si="132"/>
        <v>5519597.5899999999</v>
      </c>
      <c r="BA198" s="384">
        <f t="shared" si="132"/>
        <v>9786356.0199999996</v>
      </c>
      <c r="BB198" s="384">
        <f t="shared" si="132"/>
        <v>337732.8</v>
      </c>
      <c r="BC198" s="384">
        <f t="shared" si="132"/>
        <v>22622363.27</v>
      </c>
      <c r="BD198" s="384">
        <f t="shared" si="132"/>
        <v>932078.7</v>
      </c>
      <c r="BE198" s="384">
        <f t="shared" si="132"/>
        <v>48737091.130000003</v>
      </c>
      <c r="BF198" s="384">
        <f t="shared" si="132"/>
        <v>28746539.68</v>
      </c>
      <c r="BG198" s="384">
        <f t="shared" si="132"/>
        <v>11412784.23</v>
      </c>
      <c r="BH198" s="384">
        <f t="shared" si="132"/>
        <v>10696305.039999999</v>
      </c>
      <c r="BI198" s="384">
        <f t="shared" si="132"/>
        <v>139480172</v>
      </c>
      <c r="BJ198" s="384">
        <f t="shared" si="132"/>
        <v>2632495.35</v>
      </c>
      <c r="BK198" s="384">
        <f t="shared" si="132"/>
        <v>9845407.1400000006</v>
      </c>
      <c r="BL198" s="384">
        <f t="shared" si="132"/>
        <v>9273945.0800000001</v>
      </c>
      <c r="BM198" s="384">
        <f t="shared" si="132"/>
        <v>4750351.07</v>
      </c>
      <c r="BN198" s="384">
        <f t="shared" si="132"/>
        <v>65970703.700000003</v>
      </c>
      <c r="BO198" s="384">
        <f t="shared" si="132"/>
        <v>22635010.670000002</v>
      </c>
      <c r="BP198" s="384">
        <f t="shared" si="132"/>
        <v>6563797.96</v>
      </c>
      <c r="BQ198" s="384">
        <f t="shared" si="132"/>
        <v>44263606.329999991</v>
      </c>
      <c r="BR198" s="384">
        <f t="shared" ref="BR198:CN198" si="133">+BR154+BR155+BR156+BR164+BR172+BR179+BR185+BR192+BR197</f>
        <v>12249333.609999999</v>
      </c>
      <c r="BS198" s="384">
        <f t="shared" si="133"/>
        <v>11521611.420000002</v>
      </c>
      <c r="BT198" s="384">
        <f t="shared" si="133"/>
        <v>335701382.20999998</v>
      </c>
      <c r="BU198" s="384">
        <f t="shared" si="133"/>
        <v>21065823.649999999</v>
      </c>
      <c r="BV198" s="384">
        <f t="shared" si="133"/>
        <v>21058930.18</v>
      </c>
      <c r="BW198" s="384">
        <f t="shared" si="133"/>
        <v>111664896.72</v>
      </c>
      <c r="BX198" s="384">
        <f t="shared" si="133"/>
        <v>1202062.6299999999</v>
      </c>
      <c r="BY198" s="384">
        <f t="shared" si="133"/>
        <v>17036414.719999999</v>
      </c>
      <c r="BZ198" s="384">
        <f t="shared" si="133"/>
        <v>47081071.169999994</v>
      </c>
      <c r="CA198" s="384">
        <f t="shared" si="133"/>
        <v>7582427.4099999992</v>
      </c>
      <c r="CB198" s="384">
        <f t="shared" si="133"/>
        <v>12383226.25</v>
      </c>
      <c r="CC198" s="384">
        <f t="shared" si="133"/>
        <v>5986508.0099999998</v>
      </c>
      <c r="CD198" s="384">
        <f t="shared" si="133"/>
        <v>19465006.920000002</v>
      </c>
      <c r="CE198" s="384">
        <f t="shared" si="133"/>
        <v>45470826.479999997</v>
      </c>
      <c r="CF198" s="384">
        <f t="shared" si="133"/>
        <v>13678745.07</v>
      </c>
      <c r="CG198" s="384">
        <f t="shared" si="133"/>
        <v>26581483.080000002</v>
      </c>
      <c r="CH198" s="384">
        <f t="shared" si="133"/>
        <v>6932689.3099999996</v>
      </c>
      <c r="CI198" s="384">
        <f t="shared" si="133"/>
        <v>10775583.890000001</v>
      </c>
      <c r="CJ198" s="384">
        <f t="shared" si="133"/>
        <v>7181685.3199999994</v>
      </c>
      <c r="CK198" s="384">
        <f t="shared" si="133"/>
        <v>8871671.8000000007</v>
      </c>
      <c r="CL198" s="384">
        <f t="shared" si="133"/>
        <v>49795147.819999993</v>
      </c>
      <c r="CM198" s="384">
        <f t="shared" si="133"/>
        <v>5819672.7700000005</v>
      </c>
      <c r="CN198" s="384">
        <f t="shared" si="133"/>
        <v>5084960.7799999993</v>
      </c>
    </row>
    <row r="199" spans="1:95">
      <c r="E199" s="49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384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</row>
    <row r="200" spans="1:95">
      <c r="E200" s="49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15"/>
      <c r="Y200" s="2"/>
      <c r="Z200" s="2"/>
      <c r="AA200" s="2"/>
      <c r="AB200" s="2"/>
      <c r="AC200" s="2"/>
      <c r="AD200" s="2"/>
      <c r="AE200" s="2"/>
      <c r="AF200" s="384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</row>
    <row r="201" spans="1:95">
      <c r="D201" s="1" t="s">
        <v>638</v>
      </c>
      <c r="E201" s="497">
        <f>+E97+E96+E93</f>
        <v>47000</v>
      </c>
      <c r="F201" s="2">
        <f t="shared" ref="F201:BQ201" si="134">+F97+F96+F93</f>
        <v>5405400</v>
      </c>
      <c r="G201" s="2">
        <f t="shared" si="134"/>
        <v>3578900</v>
      </c>
      <c r="H201" s="2">
        <f t="shared" si="134"/>
        <v>250000</v>
      </c>
      <c r="I201" s="2">
        <f t="shared" si="134"/>
        <v>837000</v>
      </c>
      <c r="J201" s="2">
        <f t="shared" si="134"/>
        <v>2266250</v>
      </c>
      <c r="K201" s="2">
        <f t="shared" si="134"/>
        <v>10139614</v>
      </c>
      <c r="L201" s="2">
        <f t="shared" si="134"/>
        <v>0</v>
      </c>
      <c r="M201" s="2">
        <f t="shared" si="134"/>
        <v>4676770</v>
      </c>
      <c r="N201" s="2">
        <f t="shared" si="134"/>
        <v>10047890</v>
      </c>
      <c r="O201" s="2">
        <f t="shared" si="134"/>
        <v>5752700</v>
      </c>
      <c r="P201" s="2">
        <f t="shared" si="134"/>
        <v>0</v>
      </c>
      <c r="Q201" s="2">
        <f>+Q97+Q96+Q93</f>
        <v>33886092</v>
      </c>
      <c r="R201" s="2">
        <f t="shared" si="134"/>
        <v>1846849</v>
      </c>
      <c r="S201" s="2">
        <f t="shared" si="134"/>
        <v>4279500</v>
      </c>
      <c r="T201" s="2">
        <f t="shared" si="134"/>
        <v>3753950</v>
      </c>
      <c r="U201" s="2">
        <f t="shared" si="134"/>
        <v>1297000</v>
      </c>
      <c r="V201" s="2">
        <f t="shared" si="134"/>
        <v>10200800</v>
      </c>
      <c r="W201" s="2">
        <f t="shared" si="134"/>
        <v>3700000</v>
      </c>
      <c r="X201" s="2">
        <f t="shared" si="134"/>
        <v>758950</v>
      </c>
      <c r="Y201" s="2">
        <f t="shared" si="134"/>
        <v>14000000</v>
      </c>
      <c r="Z201" s="2">
        <f t="shared" si="134"/>
        <v>19681395</v>
      </c>
      <c r="AA201" s="2">
        <f t="shared" si="134"/>
        <v>7245500</v>
      </c>
      <c r="AB201" s="2">
        <f t="shared" si="134"/>
        <v>0</v>
      </c>
      <c r="AC201" s="2">
        <f t="shared" si="134"/>
        <v>0</v>
      </c>
      <c r="AD201" s="2">
        <f t="shared" si="134"/>
        <v>1370500</v>
      </c>
      <c r="AE201" s="2">
        <f t="shared" si="134"/>
        <v>1700000</v>
      </c>
      <c r="AF201" s="384">
        <f t="shared" si="134"/>
        <v>1293103</v>
      </c>
      <c r="AG201" s="2">
        <f t="shared" si="134"/>
        <v>756002</v>
      </c>
      <c r="AH201" s="2">
        <f t="shared" si="134"/>
        <v>1559155.93</v>
      </c>
      <c r="AI201" s="2">
        <f t="shared" si="134"/>
        <v>0</v>
      </c>
      <c r="AJ201" s="2">
        <f t="shared" si="134"/>
        <v>1275202</v>
      </c>
      <c r="AK201" s="2">
        <f t="shared" si="134"/>
        <v>12761800</v>
      </c>
      <c r="AL201" s="2">
        <f t="shared" si="134"/>
        <v>1090500</v>
      </c>
      <c r="AM201" s="2">
        <f t="shared" si="134"/>
        <v>64531047.07</v>
      </c>
      <c r="AN201" s="2">
        <f t="shared" si="134"/>
        <v>10418850</v>
      </c>
      <c r="AO201" s="2">
        <f t="shared" si="134"/>
        <v>1647000</v>
      </c>
      <c r="AP201" s="2">
        <f t="shared" si="134"/>
        <v>950000</v>
      </c>
      <c r="AQ201" s="2">
        <f t="shared" si="134"/>
        <v>0</v>
      </c>
      <c r="AR201" s="2">
        <f t="shared" si="134"/>
        <v>0</v>
      </c>
      <c r="AS201" s="2">
        <f t="shared" si="134"/>
        <v>3521000</v>
      </c>
      <c r="AT201" s="2">
        <f t="shared" si="134"/>
        <v>1990000</v>
      </c>
      <c r="AU201" s="2">
        <f t="shared" si="134"/>
        <v>8384483</v>
      </c>
      <c r="AV201" s="2">
        <f t="shared" si="134"/>
        <v>3500000</v>
      </c>
      <c r="AW201" s="2">
        <f t="shared" si="134"/>
        <v>1823500</v>
      </c>
      <c r="AX201" s="2">
        <f t="shared" si="134"/>
        <v>10985800</v>
      </c>
      <c r="AY201" s="2">
        <f t="shared" si="134"/>
        <v>0</v>
      </c>
      <c r="AZ201" s="2">
        <f t="shared" si="134"/>
        <v>1500000</v>
      </c>
      <c r="BA201" s="2">
        <f t="shared" si="134"/>
        <v>667800</v>
      </c>
      <c r="BB201" s="2">
        <f t="shared" si="134"/>
        <v>20600540</v>
      </c>
      <c r="BC201" s="2">
        <f t="shared" si="134"/>
        <v>55601202</v>
      </c>
      <c r="BD201" s="2">
        <f t="shared" si="134"/>
        <v>20572186</v>
      </c>
      <c r="BE201" s="2">
        <f t="shared" si="134"/>
        <v>152861620</v>
      </c>
      <c r="BF201" s="2">
        <f t="shared" si="134"/>
        <v>6068602</v>
      </c>
      <c r="BG201" s="2">
        <f t="shared" si="134"/>
        <v>0</v>
      </c>
      <c r="BH201" s="2">
        <f t="shared" si="134"/>
        <v>3565001</v>
      </c>
      <c r="BI201" s="2">
        <f t="shared" si="134"/>
        <v>11923783</v>
      </c>
      <c r="BJ201" s="2">
        <f t="shared" si="134"/>
        <v>11480902</v>
      </c>
      <c r="BK201" s="2">
        <f t="shared" si="134"/>
        <v>1200002</v>
      </c>
      <c r="BL201" s="2">
        <f t="shared" si="134"/>
        <v>8330801</v>
      </c>
      <c r="BM201" s="2">
        <f t="shared" si="134"/>
        <v>5179202</v>
      </c>
      <c r="BN201" s="2">
        <f t="shared" si="134"/>
        <v>40000000</v>
      </c>
      <c r="BO201" s="2">
        <f t="shared" si="134"/>
        <v>3568000</v>
      </c>
      <c r="BP201" s="2">
        <f t="shared" si="134"/>
        <v>980000</v>
      </c>
      <c r="BQ201" s="2">
        <f t="shared" si="134"/>
        <v>2600000</v>
      </c>
      <c r="BR201" s="2">
        <f t="shared" ref="BR201:CN201" si="135">+BR97+BR96+BR93</f>
        <v>7576585.4199999999</v>
      </c>
      <c r="BS201" s="2">
        <f t="shared" si="135"/>
        <v>0</v>
      </c>
      <c r="BT201" s="2">
        <f t="shared" si="135"/>
        <v>188730948</v>
      </c>
      <c r="BU201" s="2">
        <f t="shared" si="135"/>
        <v>1170965</v>
      </c>
      <c r="BV201" s="2">
        <f t="shared" si="135"/>
        <v>0</v>
      </c>
      <c r="BW201" s="2">
        <f t="shared" si="135"/>
        <v>13000000</v>
      </c>
      <c r="BX201" s="2">
        <f t="shared" si="135"/>
        <v>10123518</v>
      </c>
      <c r="BY201" s="2">
        <f t="shared" si="135"/>
        <v>910000</v>
      </c>
      <c r="BZ201" s="2">
        <f t="shared" si="135"/>
        <v>10394000</v>
      </c>
      <c r="CA201" s="2">
        <f t="shared" si="135"/>
        <v>0</v>
      </c>
      <c r="CB201" s="2">
        <f t="shared" si="135"/>
        <v>226000</v>
      </c>
      <c r="CC201" s="2">
        <f t="shared" si="135"/>
        <v>8018820</v>
      </c>
      <c r="CD201" s="2">
        <f t="shared" si="135"/>
        <v>1170500</v>
      </c>
      <c r="CE201" s="2">
        <f t="shared" si="135"/>
        <v>2653902</v>
      </c>
      <c r="CF201" s="2">
        <f t="shared" si="135"/>
        <v>1141500</v>
      </c>
      <c r="CG201" s="2">
        <f t="shared" si="135"/>
        <v>5073500</v>
      </c>
      <c r="CH201" s="2">
        <f t="shared" si="135"/>
        <v>400000</v>
      </c>
      <c r="CI201" s="2">
        <f t="shared" si="135"/>
        <v>0</v>
      </c>
      <c r="CJ201" s="2">
        <f t="shared" si="135"/>
        <v>550000</v>
      </c>
      <c r="CK201" s="2">
        <f t="shared" si="135"/>
        <v>850000</v>
      </c>
      <c r="CL201" s="2">
        <f t="shared" si="135"/>
        <v>0</v>
      </c>
      <c r="CM201" s="2">
        <f t="shared" si="135"/>
        <v>1500000</v>
      </c>
      <c r="CN201" s="2">
        <f t="shared" si="135"/>
        <v>595000</v>
      </c>
    </row>
    <row r="202" spans="1:95" s="488" customFormat="1">
      <c r="C202" s="634"/>
      <c r="D202" s="488" t="s">
        <v>716</v>
      </c>
      <c r="E202" s="215">
        <v>0</v>
      </c>
      <c r="F202" s="215">
        <v>17495420.324181817</v>
      </c>
      <c r="G202" s="215">
        <v>20755362.420545455</v>
      </c>
      <c r="H202" s="215">
        <v>10777942.191272726</v>
      </c>
      <c r="I202" s="215">
        <v>254733.04072727263</v>
      </c>
      <c r="J202" s="215">
        <v>0</v>
      </c>
      <c r="K202" s="215">
        <v>12611340.305999998</v>
      </c>
      <c r="L202" s="215">
        <v>0</v>
      </c>
      <c r="M202" s="215">
        <v>12766789.287818182</v>
      </c>
      <c r="N202" s="215">
        <v>14486045.037272727</v>
      </c>
      <c r="O202" s="215">
        <v>0</v>
      </c>
      <c r="P202" s="215">
        <v>0</v>
      </c>
      <c r="Q202" s="215">
        <v>0</v>
      </c>
      <c r="R202" s="215">
        <v>7846990.2621818185</v>
      </c>
      <c r="S202" s="215">
        <v>0</v>
      </c>
      <c r="T202" s="215">
        <v>0</v>
      </c>
      <c r="U202" s="215">
        <v>8127543.673636362</v>
      </c>
      <c r="V202" s="215">
        <v>3881850.55909091</v>
      </c>
      <c r="W202" s="215">
        <v>846894.29263636284</v>
      </c>
      <c r="X202" s="215">
        <v>0</v>
      </c>
      <c r="Y202" s="215">
        <v>0</v>
      </c>
      <c r="Z202" s="215">
        <v>17251599.419454549</v>
      </c>
      <c r="AA202" s="215">
        <v>0</v>
      </c>
      <c r="AB202" s="215">
        <v>0</v>
      </c>
      <c r="AC202" s="215">
        <v>0</v>
      </c>
      <c r="AD202" s="215">
        <v>161727.77045454551</v>
      </c>
      <c r="AE202" s="215">
        <v>1264026.3050909096</v>
      </c>
      <c r="AF202" s="532">
        <v>0</v>
      </c>
      <c r="AG202" s="215">
        <v>0</v>
      </c>
      <c r="AH202" s="215">
        <v>0</v>
      </c>
      <c r="AI202" s="215">
        <v>0</v>
      </c>
      <c r="AJ202" s="215">
        <v>0</v>
      </c>
      <c r="AK202" s="215">
        <v>16782910.43290909</v>
      </c>
      <c r="AL202" s="215">
        <v>0</v>
      </c>
      <c r="AM202" s="215">
        <v>0</v>
      </c>
      <c r="AN202" s="215">
        <v>13253997.51</v>
      </c>
      <c r="AO202" s="215">
        <v>7820807.6481818184</v>
      </c>
      <c r="AP202" s="215">
        <v>0</v>
      </c>
      <c r="AQ202" s="215">
        <v>0</v>
      </c>
      <c r="AR202" s="215">
        <v>0</v>
      </c>
      <c r="AS202" s="215">
        <v>3533618.9596363641</v>
      </c>
      <c r="AT202" s="215">
        <v>0</v>
      </c>
      <c r="AU202" s="215">
        <v>12615415.296545455</v>
      </c>
      <c r="AV202" s="215">
        <v>0</v>
      </c>
      <c r="AW202" s="215">
        <v>0</v>
      </c>
      <c r="AX202" s="215">
        <v>8381289.8792727254</v>
      </c>
      <c r="AY202" s="215">
        <v>434823.99309090938</v>
      </c>
      <c r="AZ202" s="215">
        <v>6661129.287272728</v>
      </c>
      <c r="BA202" s="215">
        <v>0</v>
      </c>
      <c r="BB202" s="215">
        <v>19184910.511090908</v>
      </c>
      <c r="BC202" s="215">
        <v>43348656.75327272</v>
      </c>
      <c r="BD202" s="215">
        <v>20826977.495454546</v>
      </c>
      <c r="BE202" s="215">
        <v>200423905.24527273</v>
      </c>
      <c r="BF202" s="215">
        <v>0</v>
      </c>
      <c r="BG202" s="215">
        <v>0</v>
      </c>
      <c r="BH202" s="215">
        <v>0</v>
      </c>
      <c r="BI202" s="215">
        <v>0</v>
      </c>
      <c r="BJ202" s="215">
        <v>2788218.1549999993</v>
      </c>
      <c r="BK202" s="215">
        <v>0</v>
      </c>
      <c r="BL202" s="215">
        <v>0</v>
      </c>
      <c r="BM202" s="215">
        <v>0</v>
      </c>
      <c r="BN202" s="215">
        <v>55755208.399545453</v>
      </c>
      <c r="BO202" s="215">
        <v>0</v>
      </c>
      <c r="BP202" s="215">
        <v>4275788.6236363631</v>
      </c>
      <c r="BQ202" s="215">
        <v>0</v>
      </c>
      <c r="BR202" s="215">
        <v>1130382.1832727273</v>
      </c>
      <c r="BS202" s="215">
        <v>0</v>
      </c>
      <c r="BT202" s="215">
        <v>76152642.056999996</v>
      </c>
      <c r="BU202" s="215">
        <v>0</v>
      </c>
      <c r="BV202" s="215">
        <v>0</v>
      </c>
      <c r="BW202" s="215">
        <v>0</v>
      </c>
      <c r="BX202" s="215">
        <v>6791498.9492727276</v>
      </c>
      <c r="BY202" s="215">
        <v>0</v>
      </c>
      <c r="BZ202" s="215">
        <v>0</v>
      </c>
      <c r="CA202" s="215">
        <v>0</v>
      </c>
      <c r="CB202" s="215">
        <v>0</v>
      </c>
      <c r="CC202" s="215">
        <v>439827.35181818157</v>
      </c>
      <c r="CD202" s="215">
        <v>0</v>
      </c>
      <c r="CE202" s="215">
        <v>0</v>
      </c>
      <c r="CF202" s="215">
        <v>5440793.9447272718</v>
      </c>
      <c r="CG202" s="215">
        <v>0</v>
      </c>
      <c r="CH202" s="215">
        <v>0</v>
      </c>
      <c r="CI202" s="215">
        <v>0</v>
      </c>
      <c r="CJ202" s="215">
        <v>0</v>
      </c>
      <c r="CK202" s="215">
        <v>0</v>
      </c>
      <c r="CL202" s="215">
        <v>0</v>
      </c>
      <c r="CM202" s="215">
        <v>0</v>
      </c>
      <c r="CN202" s="215">
        <v>0</v>
      </c>
      <c r="CP202" s="1"/>
      <c r="CQ202" s="121"/>
    </row>
    <row r="203" spans="1:95">
      <c r="D203" s="1" t="s">
        <v>717</v>
      </c>
      <c r="E203" s="497">
        <f>+E201+E202</f>
        <v>47000</v>
      </c>
      <c r="F203" s="384">
        <f t="shared" ref="F203:BQ203" si="136">+F201+F202</f>
        <v>22900820.324181817</v>
      </c>
      <c r="G203" s="384">
        <f t="shared" si="136"/>
        <v>24334262.420545455</v>
      </c>
      <c r="H203" s="384">
        <f t="shared" si="136"/>
        <v>11027942.191272726</v>
      </c>
      <c r="I203" s="384">
        <f t="shared" si="136"/>
        <v>1091733.0407272726</v>
      </c>
      <c r="J203" s="384">
        <f t="shared" si="136"/>
        <v>2266250</v>
      </c>
      <c r="K203" s="384">
        <f t="shared" si="136"/>
        <v>22750954.305999998</v>
      </c>
      <c r="L203" s="384">
        <f t="shared" si="136"/>
        <v>0</v>
      </c>
      <c r="M203" s="384">
        <f t="shared" si="136"/>
        <v>17443559.287818182</v>
      </c>
      <c r="N203" s="384">
        <f t="shared" si="136"/>
        <v>24533935.037272729</v>
      </c>
      <c r="O203" s="384">
        <f t="shared" si="136"/>
        <v>5752700</v>
      </c>
      <c r="P203" s="384">
        <f t="shared" si="136"/>
        <v>0</v>
      </c>
      <c r="Q203" s="384">
        <f t="shared" si="136"/>
        <v>33886092</v>
      </c>
      <c r="R203" s="384">
        <f t="shared" si="136"/>
        <v>9693839.2621818185</v>
      </c>
      <c r="S203" s="384">
        <f t="shared" si="136"/>
        <v>4279500</v>
      </c>
      <c r="T203" s="384">
        <f t="shared" si="136"/>
        <v>3753950</v>
      </c>
      <c r="U203" s="384">
        <f t="shared" si="136"/>
        <v>9424543.673636362</v>
      </c>
      <c r="V203" s="384">
        <f t="shared" si="136"/>
        <v>14082650.55909091</v>
      </c>
      <c r="W203" s="384">
        <f t="shared" si="136"/>
        <v>4546894.2926363628</v>
      </c>
      <c r="X203" s="384">
        <f t="shared" si="136"/>
        <v>758950</v>
      </c>
      <c r="Y203" s="384">
        <f t="shared" si="136"/>
        <v>14000000</v>
      </c>
      <c r="Z203" s="384">
        <f t="shared" si="136"/>
        <v>36932994.419454545</v>
      </c>
      <c r="AA203" s="384">
        <f t="shared" si="136"/>
        <v>7245500</v>
      </c>
      <c r="AB203" s="384">
        <f t="shared" si="136"/>
        <v>0</v>
      </c>
      <c r="AC203" s="384">
        <f t="shared" si="136"/>
        <v>0</v>
      </c>
      <c r="AD203" s="384">
        <f t="shared" si="136"/>
        <v>1532227.7704545455</v>
      </c>
      <c r="AE203" s="384">
        <f t="shared" si="136"/>
        <v>2964026.3050909098</v>
      </c>
      <c r="AF203" s="384">
        <f t="shared" si="136"/>
        <v>1293103</v>
      </c>
      <c r="AG203" s="384">
        <f t="shared" si="136"/>
        <v>756002</v>
      </c>
      <c r="AH203" s="384">
        <f t="shared" si="136"/>
        <v>1559155.93</v>
      </c>
      <c r="AI203" s="384">
        <f t="shared" si="136"/>
        <v>0</v>
      </c>
      <c r="AJ203" s="384">
        <f t="shared" si="136"/>
        <v>1275202</v>
      </c>
      <c r="AK203" s="384">
        <f t="shared" si="136"/>
        <v>29544710.43290909</v>
      </c>
      <c r="AL203" s="384">
        <f t="shared" si="136"/>
        <v>1090500</v>
      </c>
      <c r="AM203" s="384">
        <f t="shared" si="136"/>
        <v>64531047.07</v>
      </c>
      <c r="AN203" s="384">
        <f t="shared" si="136"/>
        <v>23672847.509999998</v>
      </c>
      <c r="AO203" s="384">
        <f t="shared" si="136"/>
        <v>9467807.6481818184</v>
      </c>
      <c r="AP203" s="384">
        <f t="shared" si="136"/>
        <v>950000</v>
      </c>
      <c r="AQ203" s="384">
        <f t="shared" si="136"/>
        <v>0</v>
      </c>
      <c r="AR203" s="384">
        <f t="shared" si="136"/>
        <v>0</v>
      </c>
      <c r="AS203" s="384">
        <f t="shared" si="136"/>
        <v>7054618.9596363641</v>
      </c>
      <c r="AT203" s="384">
        <f t="shared" si="136"/>
        <v>1990000</v>
      </c>
      <c r="AU203" s="384">
        <f t="shared" si="136"/>
        <v>20999898.296545453</v>
      </c>
      <c r="AV203" s="384">
        <f t="shared" si="136"/>
        <v>3500000</v>
      </c>
      <c r="AW203" s="384">
        <f t="shared" si="136"/>
        <v>1823500</v>
      </c>
      <c r="AX203" s="384">
        <f t="shared" si="136"/>
        <v>19367089.879272725</v>
      </c>
      <c r="AY203" s="384">
        <f t="shared" si="136"/>
        <v>434823.99309090938</v>
      </c>
      <c r="AZ203" s="384">
        <f t="shared" si="136"/>
        <v>8161129.287272728</v>
      </c>
      <c r="BA203" s="384">
        <f t="shared" si="136"/>
        <v>667800</v>
      </c>
      <c r="BB203" s="384">
        <f t="shared" si="136"/>
        <v>39785450.511090904</v>
      </c>
      <c r="BC203" s="384">
        <f t="shared" si="136"/>
        <v>98949858.753272712</v>
      </c>
      <c r="BD203" s="384">
        <f t="shared" si="136"/>
        <v>41399163.49545455</v>
      </c>
      <c r="BE203" s="384">
        <f t="shared" si="136"/>
        <v>353285525.24527276</v>
      </c>
      <c r="BF203" s="384">
        <f t="shared" si="136"/>
        <v>6068602</v>
      </c>
      <c r="BG203" s="384">
        <f t="shared" si="136"/>
        <v>0</v>
      </c>
      <c r="BH203" s="384">
        <f t="shared" si="136"/>
        <v>3565001</v>
      </c>
      <c r="BI203" s="384">
        <f t="shared" si="136"/>
        <v>11923783</v>
      </c>
      <c r="BJ203" s="384">
        <f t="shared" si="136"/>
        <v>14269120.154999999</v>
      </c>
      <c r="BK203" s="384">
        <f t="shared" si="136"/>
        <v>1200002</v>
      </c>
      <c r="BL203" s="384">
        <f t="shared" si="136"/>
        <v>8330801</v>
      </c>
      <c r="BM203" s="384">
        <f t="shared" si="136"/>
        <v>5179202</v>
      </c>
      <c r="BN203" s="384">
        <f t="shared" si="136"/>
        <v>95755208.399545461</v>
      </c>
      <c r="BO203" s="384">
        <f t="shared" si="136"/>
        <v>3568000</v>
      </c>
      <c r="BP203" s="384">
        <f t="shared" si="136"/>
        <v>5255788.6236363631</v>
      </c>
      <c r="BQ203" s="384">
        <f t="shared" si="136"/>
        <v>2600000</v>
      </c>
      <c r="BR203" s="384">
        <f t="shared" ref="BR203:CN203" si="137">+BR201+BR202</f>
        <v>8706967.6032727268</v>
      </c>
      <c r="BS203" s="384">
        <f t="shared" si="137"/>
        <v>0</v>
      </c>
      <c r="BT203" s="384">
        <f t="shared" si="137"/>
        <v>264883590.05699998</v>
      </c>
      <c r="BU203" s="384">
        <f t="shared" si="137"/>
        <v>1170965</v>
      </c>
      <c r="BV203" s="384">
        <f t="shared" si="137"/>
        <v>0</v>
      </c>
      <c r="BW203" s="384">
        <f t="shared" si="137"/>
        <v>13000000</v>
      </c>
      <c r="BX203" s="384">
        <f t="shared" si="137"/>
        <v>16915016.949272729</v>
      </c>
      <c r="BY203" s="384">
        <f t="shared" si="137"/>
        <v>910000</v>
      </c>
      <c r="BZ203" s="384">
        <f t="shared" si="137"/>
        <v>10394000</v>
      </c>
      <c r="CA203" s="384">
        <f t="shared" si="137"/>
        <v>0</v>
      </c>
      <c r="CB203" s="384">
        <f t="shared" si="137"/>
        <v>226000</v>
      </c>
      <c r="CC203" s="384">
        <f t="shared" si="137"/>
        <v>8458647.3518181816</v>
      </c>
      <c r="CD203" s="384">
        <f t="shared" si="137"/>
        <v>1170500</v>
      </c>
      <c r="CE203" s="384">
        <f t="shared" si="137"/>
        <v>2653902</v>
      </c>
      <c r="CF203" s="384">
        <f t="shared" si="137"/>
        <v>6582293.9447272718</v>
      </c>
      <c r="CG203" s="384">
        <f t="shared" si="137"/>
        <v>5073500</v>
      </c>
      <c r="CH203" s="384">
        <f t="shared" si="137"/>
        <v>400000</v>
      </c>
      <c r="CI203" s="384">
        <f t="shared" si="137"/>
        <v>0</v>
      </c>
      <c r="CJ203" s="384">
        <f t="shared" si="137"/>
        <v>550000</v>
      </c>
      <c r="CK203" s="384">
        <f t="shared" si="137"/>
        <v>850000</v>
      </c>
      <c r="CL203" s="384">
        <f t="shared" si="137"/>
        <v>0</v>
      </c>
      <c r="CM203" s="384">
        <f t="shared" si="137"/>
        <v>1500000</v>
      </c>
      <c r="CN203" s="384">
        <f t="shared" si="137"/>
        <v>595000</v>
      </c>
    </row>
    <row r="204" spans="1:95">
      <c r="D204" s="1" t="s">
        <v>639</v>
      </c>
      <c r="E204" s="497">
        <f>+E80</f>
        <v>9847000</v>
      </c>
      <c r="F204" s="2">
        <f t="shared" ref="F204:BQ204" si="138">+F80</f>
        <v>9000000</v>
      </c>
      <c r="G204" s="2">
        <f t="shared" si="138"/>
        <v>5300000</v>
      </c>
      <c r="H204" s="2">
        <f t="shared" si="138"/>
        <v>2828640</v>
      </c>
      <c r="I204" s="2">
        <f t="shared" si="138"/>
        <v>0</v>
      </c>
      <c r="J204" s="2">
        <f t="shared" si="138"/>
        <v>2500000</v>
      </c>
      <c r="K204" s="2">
        <f t="shared" si="138"/>
        <v>9138885.3300000001</v>
      </c>
      <c r="L204" s="2">
        <f t="shared" si="138"/>
        <v>12701823.65</v>
      </c>
      <c r="M204" s="2">
        <f t="shared" si="138"/>
        <v>7808480</v>
      </c>
      <c r="N204" s="2">
        <f t="shared" si="138"/>
        <v>15832144.25</v>
      </c>
      <c r="O204" s="2">
        <f t="shared" si="138"/>
        <v>11553350.6</v>
      </c>
      <c r="P204" s="2">
        <f t="shared" si="138"/>
        <v>1847881.52</v>
      </c>
      <c r="Q204" s="2">
        <f t="shared" si="138"/>
        <v>30000000</v>
      </c>
      <c r="R204" s="2">
        <f t="shared" si="138"/>
        <v>0</v>
      </c>
      <c r="S204" s="2">
        <f t="shared" si="138"/>
        <v>386505</v>
      </c>
      <c r="T204" s="2">
        <f t="shared" si="138"/>
        <v>5297580</v>
      </c>
      <c r="U204" s="2">
        <f t="shared" si="138"/>
        <v>3000000</v>
      </c>
      <c r="V204" s="2">
        <f t="shared" si="138"/>
        <v>4659552</v>
      </c>
      <c r="W204" s="2">
        <f t="shared" si="138"/>
        <v>1968341.4</v>
      </c>
      <c r="X204" s="2">
        <f t="shared" si="138"/>
        <v>646057</v>
      </c>
      <c r="Y204" s="2">
        <f t="shared" si="138"/>
        <v>22000000</v>
      </c>
      <c r="Z204" s="2">
        <f t="shared" si="138"/>
        <v>16599356</v>
      </c>
      <c r="AA204" s="2">
        <f t="shared" si="138"/>
        <v>7667490</v>
      </c>
      <c r="AB204" s="2">
        <f t="shared" si="138"/>
        <v>7692128</v>
      </c>
      <c r="AC204" s="2">
        <f t="shared" si="138"/>
        <v>0</v>
      </c>
      <c r="AD204" s="2">
        <f t="shared" si="138"/>
        <v>1500000</v>
      </c>
      <c r="AE204" s="2">
        <f t="shared" si="138"/>
        <v>1000000</v>
      </c>
      <c r="AF204" s="384">
        <f t="shared" si="138"/>
        <v>11000000</v>
      </c>
      <c r="AG204" s="2">
        <f t="shared" si="138"/>
        <v>300000</v>
      </c>
      <c r="AH204" s="2">
        <f t="shared" si="138"/>
        <v>869325</v>
      </c>
      <c r="AI204" s="2">
        <f t="shared" si="138"/>
        <v>2500218.27</v>
      </c>
      <c r="AJ204" s="2">
        <f t="shared" si="138"/>
        <v>1056526.5</v>
      </c>
      <c r="AK204" s="2">
        <f t="shared" si="138"/>
        <v>10926859.5</v>
      </c>
      <c r="AL204" s="2">
        <f t="shared" si="138"/>
        <v>2397980</v>
      </c>
      <c r="AM204" s="2">
        <f t="shared" si="138"/>
        <v>120325412.65000001</v>
      </c>
      <c r="AN204" s="2">
        <f t="shared" si="138"/>
        <v>13000000</v>
      </c>
      <c r="AO204" s="2">
        <f t="shared" si="138"/>
        <v>3000000</v>
      </c>
      <c r="AP204" s="2">
        <f t="shared" si="138"/>
        <v>5000000</v>
      </c>
      <c r="AQ204" s="2">
        <f t="shared" si="138"/>
        <v>4230162.3</v>
      </c>
      <c r="AR204" s="2">
        <f t="shared" si="138"/>
        <v>5062750</v>
      </c>
      <c r="AS204" s="2">
        <f t="shared" si="138"/>
        <v>3757337.38</v>
      </c>
      <c r="AT204" s="2">
        <f t="shared" si="138"/>
        <v>16415450</v>
      </c>
      <c r="AU204" s="2">
        <f t="shared" si="138"/>
        <v>9900000</v>
      </c>
      <c r="AV204" s="2">
        <f t="shared" si="138"/>
        <v>520000</v>
      </c>
      <c r="AW204" s="2">
        <f t="shared" si="138"/>
        <v>3500000</v>
      </c>
      <c r="AX204" s="2">
        <f t="shared" si="138"/>
        <v>27908070</v>
      </c>
      <c r="AY204" s="2">
        <f t="shared" si="138"/>
        <v>1200000</v>
      </c>
      <c r="AZ204" s="2">
        <f t="shared" si="138"/>
        <v>4650000</v>
      </c>
      <c r="BA204" s="2">
        <f t="shared" si="138"/>
        <v>6765690.9299999997</v>
      </c>
      <c r="BB204" s="2">
        <f t="shared" si="138"/>
        <v>16000000</v>
      </c>
      <c r="BC204" s="2">
        <f t="shared" si="138"/>
        <v>6376410</v>
      </c>
      <c r="BD204" s="2">
        <f t="shared" si="138"/>
        <v>26188876</v>
      </c>
      <c r="BE204" s="2">
        <f t="shared" si="138"/>
        <v>78116000</v>
      </c>
      <c r="BF204" s="2">
        <f t="shared" si="138"/>
        <v>15865178</v>
      </c>
      <c r="BG204" s="2">
        <f t="shared" si="138"/>
        <v>1500000</v>
      </c>
      <c r="BH204" s="2">
        <f t="shared" si="138"/>
        <v>3376212.93</v>
      </c>
      <c r="BI204" s="2">
        <f t="shared" si="138"/>
        <v>11923781</v>
      </c>
      <c r="BJ204" s="2">
        <f t="shared" si="138"/>
        <v>3253430</v>
      </c>
      <c r="BK204" s="2">
        <f t="shared" si="138"/>
        <v>200000</v>
      </c>
      <c r="BL204" s="2">
        <f t="shared" si="138"/>
        <v>10137686.27</v>
      </c>
      <c r="BM204" s="2">
        <f t="shared" si="138"/>
        <v>349848</v>
      </c>
      <c r="BN204" s="2">
        <f t="shared" si="138"/>
        <v>97690750.420000002</v>
      </c>
      <c r="BO204" s="2">
        <f t="shared" si="138"/>
        <v>4793860</v>
      </c>
      <c r="BP204" s="2">
        <f t="shared" si="138"/>
        <v>7000000</v>
      </c>
      <c r="BQ204" s="2">
        <f t="shared" si="138"/>
        <v>4993612</v>
      </c>
      <c r="BR204" s="2">
        <f t="shared" ref="BR204:CN204" si="139">+BR80</f>
        <v>11339686.93</v>
      </c>
      <c r="BS204" s="2">
        <f t="shared" si="139"/>
        <v>462310</v>
      </c>
      <c r="BT204" s="2">
        <f t="shared" si="139"/>
        <v>1</v>
      </c>
      <c r="BU204" s="2">
        <f t="shared" si="139"/>
        <v>3733112.21</v>
      </c>
      <c r="BV204" s="2">
        <f t="shared" si="139"/>
        <v>3044164.7</v>
      </c>
      <c r="BW204" s="2">
        <f t="shared" si="139"/>
        <v>27828500</v>
      </c>
      <c r="BX204" s="2">
        <f t="shared" si="139"/>
        <v>8802598</v>
      </c>
      <c r="BY204" s="2">
        <f t="shared" si="139"/>
        <v>600000</v>
      </c>
      <c r="BZ204" s="2">
        <f t="shared" si="139"/>
        <v>30000000</v>
      </c>
      <c r="CA204" s="2">
        <f t="shared" si="139"/>
        <v>2892988.43</v>
      </c>
      <c r="CB204" s="2">
        <f t="shared" si="139"/>
        <v>1208580</v>
      </c>
      <c r="CC204" s="2">
        <f t="shared" si="139"/>
        <v>8086000</v>
      </c>
      <c r="CD204" s="2">
        <f t="shared" si="139"/>
        <v>31190300</v>
      </c>
      <c r="CE204" s="2">
        <f t="shared" si="139"/>
        <v>13806200</v>
      </c>
      <c r="CF204" s="2">
        <f t="shared" si="139"/>
        <v>1621072.8</v>
      </c>
      <c r="CG204" s="2">
        <f t="shared" si="139"/>
        <v>4558671.74</v>
      </c>
      <c r="CH204" s="2">
        <f t="shared" si="139"/>
        <v>16000000</v>
      </c>
      <c r="CI204" s="2">
        <f t="shared" si="139"/>
        <v>323310</v>
      </c>
      <c r="CJ204" s="2">
        <f t="shared" si="139"/>
        <v>3514933</v>
      </c>
      <c r="CK204" s="2">
        <f t="shared" si="139"/>
        <v>3010000</v>
      </c>
      <c r="CL204" s="2">
        <f t="shared" si="139"/>
        <v>15046957.550000001</v>
      </c>
      <c r="CM204" s="2">
        <f t="shared" si="139"/>
        <v>1</v>
      </c>
      <c r="CN204" s="2">
        <f t="shared" si="139"/>
        <v>695000</v>
      </c>
    </row>
    <row r="205" spans="1:95">
      <c r="E205" s="497">
        <f>+E201-E204</f>
        <v>-9800000</v>
      </c>
      <c r="F205" s="2">
        <f t="shared" ref="F205:BQ205" si="140">+F201-F204</f>
        <v>-3594600</v>
      </c>
      <c r="G205" s="2">
        <f t="shared" si="140"/>
        <v>-1721100</v>
      </c>
      <c r="H205" s="2">
        <f t="shared" si="140"/>
        <v>-2578640</v>
      </c>
      <c r="I205" s="2">
        <f t="shared" si="140"/>
        <v>837000</v>
      </c>
      <c r="J205" s="2">
        <f t="shared" si="140"/>
        <v>-233750</v>
      </c>
      <c r="K205" s="2">
        <f t="shared" si="140"/>
        <v>1000728.6699999999</v>
      </c>
      <c r="L205" s="2">
        <f t="shared" si="140"/>
        <v>-12701823.65</v>
      </c>
      <c r="M205" s="2">
        <f t="shared" si="140"/>
        <v>-3131710</v>
      </c>
      <c r="N205" s="2">
        <f t="shared" si="140"/>
        <v>-5784254.25</v>
      </c>
      <c r="O205" s="2">
        <f t="shared" si="140"/>
        <v>-5800650.5999999996</v>
      </c>
      <c r="P205" s="2">
        <f t="shared" si="140"/>
        <v>-1847881.52</v>
      </c>
      <c r="Q205" s="2">
        <f t="shared" si="140"/>
        <v>3886092</v>
      </c>
      <c r="R205" s="2">
        <f t="shared" si="140"/>
        <v>1846849</v>
      </c>
      <c r="S205" s="2">
        <f t="shared" si="140"/>
        <v>3892995</v>
      </c>
      <c r="T205" s="2">
        <f t="shared" si="140"/>
        <v>-1543630</v>
      </c>
      <c r="U205" s="2">
        <f t="shared" si="140"/>
        <v>-1703000</v>
      </c>
      <c r="V205" s="2">
        <f t="shared" si="140"/>
        <v>5541248</v>
      </c>
      <c r="W205" s="2">
        <f t="shared" si="140"/>
        <v>1731658.6</v>
      </c>
      <c r="X205" s="2">
        <f t="shared" si="140"/>
        <v>112893</v>
      </c>
      <c r="Y205" s="2">
        <f t="shared" si="140"/>
        <v>-8000000</v>
      </c>
      <c r="Z205" s="2">
        <f t="shared" si="140"/>
        <v>3082039</v>
      </c>
      <c r="AA205" s="2">
        <f t="shared" si="140"/>
        <v>-421990</v>
      </c>
      <c r="AB205" s="9">
        <f t="shared" si="140"/>
        <v>-7692128</v>
      </c>
      <c r="AC205" s="2">
        <f t="shared" si="140"/>
        <v>0</v>
      </c>
      <c r="AD205" s="2">
        <f t="shared" si="140"/>
        <v>-129500</v>
      </c>
      <c r="AE205" s="2">
        <f t="shared" si="140"/>
        <v>700000</v>
      </c>
      <c r="AF205" s="384">
        <f t="shared" si="140"/>
        <v>-9706897</v>
      </c>
      <c r="AG205" s="2">
        <f t="shared" si="140"/>
        <v>456002</v>
      </c>
      <c r="AH205" s="2">
        <f t="shared" si="140"/>
        <v>689830.92999999993</v>
      </c>
      <c r="AI205" s="2">
        <f t="shared" si="140"/>
        <v>-2500218.27</v>
      </c>
      <c r="AJ205" s="2">
        <f t="shared" si="140"/>
        <v>218675.5</v>
      </c>
      <c r="AK205" s="2">
        <f t="shared" si="140"/>
        <v>1834940.5</v>
      </c>
      <c r="AL205" s="2">
        <f t="shared" si="140"/>
        <v>-1307480</v>
      </c>
      <c r="AM205" s="2">
        <f t="shared" si="140"/>
        <v>-55794365.580000006</v>
      </c>
      <c r="AN205" s="2">
        <f t="shared" si="140"/>
        <v>-2581150</v>
      </c>
      <c r="AO205" s="2">
        <f t="shared" si="140"/>
        <v>-1353000</v>
      </c>
      <c r="AP205" s="2">
        <f t="shared" si="140"/>
        <v>-4050000</v>
      </c>
      <c r="AQ205" s="2">
        <f t="shared" si="140"/>
        <v>-4230162.3</v>
      </c>
      <c r="AR205" s="2">
        <f t="shared" si="140"/>
        <v>-5062750</v>
      </c>
      <c r="AS205" s="2">
        <f t="shared" si="140"/>
        <v>-236337.37999999989</v>
      </c>
      <c r="AT205" s="2">
        <f t="shared" si="140"/>
        <v>-14425450</v>
      </c>
      <c r="AU205" s="2">
        <f t="shared" si="140"/>
        <v>-1515517</v>
      </c>
      <c r="AV205" s="2">
        <f t="shared" si="140"/>
        <v>2980000</v>
      </c>
      <c r="AW205" s="2">
        <f t="shared" si="140"/>
        <v>-1676500</v>
      </c>
      <c r="AX205" s="2">
        <f t="shared" si="140"/>
        <v>-16922270</v>
      </c>
      <c r="AY205" s="2">
        <f t="shared" si="140"/>
        <v>-1200000</v>
      </c>
      <c r="AZ205" s="2">
        <f t="shared" si="140"/>
        <v>-3150000</v>
      </c>
      <c r="BA205" s="2">
        <f t="shared" si="140"/>
        <v>-6097890.9299999997</v>
      </c>
      <c r="BB205" s="2">
        <f t="shared" si="140"/>
        <v>4600540</v>
      </c>
      <c r="BC205" s="2">
        <f t="shared" si="140"/>
        <v>49224792</v>
      </c>
      <c r="BD205" s="2">
        <f t="shared" si="140"/>
        <v>-5616690</v>
      </c>
      <c r="BE205" s="2">
        <f t="shared" si="140"/>
        <v>74745620</v>
      </c>
      <c r="BF205" s="2">
        <f t="shared" si="140"/>
        <v>-9796576</v>
      </c>
      <c r="BG205" s="2">
        <f t="shared" si="140"/>
        <v>-1500000</v>
      </c>
      <c r="BH205" s="2">
        <f t="shared" si="140"/>
        <v>188788.06999999983</v>
      </c>
      <c r="BI205" s="2">
        <f t="shared" si="140"/>
        <v>2</v>
      </c>
      <c r="BJ205" s="2">
        <f t="shared" si="140"/>
        <v>8227472</v>
      </c>
      <c r="BK205" s="2">
        <f t="shared" si="140"/>
        <v>1000002</v>
      </c>
      <c r="BL205" s="2">
        <f t="shared" si="140"/>
        <v>-1806885.2699999996</v>
      </c>
      <c r="BM205" s="2">
        <f t="shared" si="140"/>
        <v>4829354</v>
      </c>
      <c r="BN205" s="2">
        <f t="shared" si="140"/>
        <v>-57690750.420000002</v>
      </c>
      <c r="BO205" s="2">
        <f t="shared" si="140"/>
        <v>-1225860</v>
      </c>
      <c r="BP205" s="2">
        <f t="shared" si="140"/>
        <v>-6020000</v>
      </c>
      <c r="BQ205" s="2">
        <f t="shared" si="140"/>
        <v>-2393612</v>
      </c>
      <c r="BR205" s="2">
        <f t="shared" ref="BR205:CN205" si="141">+BR201-BR204</f>
        <v>-3763101.51</v>
      </c>
      <c r="BS205" s="2">
        <f t="shared" si="141"/>
        <v>-462310</v>
      </c>
      <c r="BT205" s="2">
        <f t="shared" si="141"/>
        <v>188730947</v>
      </c>
      <c r="BU205" s="2">
        <f t="shared" si="141"/>
        <v>-2562147.21</v>
      </c>
      <c r="BV205" s="2">
        <f t="shared" si="141"/>
        <v>-3044164.7</v>
      </c>
      <c r="BW205" s="2">
        <f t="shared" si="141"/>
        <v>-14828500</v>
      </c>
      <c r="BX205" s="2">
        <f t="shared" si="141"/>
        <v>1320920</v>
      </c>
      <c r="BY205" s="2">
        <f t="shared" si="141"/>
        <v>310000</v>
      </c>
      <c r="BZ205" s="2">
        <f t="shared" si="141"/>
        <v>-19606000</v>
      </c>
      <c r="CA205" s="2">
        <f t="shared" si="141"/>
        <v>-2892988.43</v>
      </c>
      <c r="CB205" s="2">
        <f t="shared" si="141"/>
        <v>-982580</v>
      </c>
      <c r="CC205" s="2">
        <f t="shared" si="141"/>
        <v>-67180</v>
      </c>
      <c r="CD205" s="2">
        <f t="shared" si="141"/>
        <v>-30019800</v>
      </c>
      <c r="CE205" s="2">
        <f t="shared" si="141"/>
        <v>-11152298</v>
      </c>
      <c r="CF205" s="2">
        <f t="shared" si="141"/>
        <v>-479572.80000000005</v>
      </c>
      <c r="CG205" s="2">
        <f t="shared" si="141"/>
        <v>514828.25999999978</v>
      </c>
      <c r="CH205" s="2">
        <f t="shared" si="141"/>
        <v>-15600000</v>
      </c>
      <c r="CI205" s="2">
        <f t="shared" si="141"/>
        <v>-323310</v>
      </c>
      <c r="CJ205" s="2">
        <f t="shared" si="141"/>
        <v>-2964933</v>
      </c>
      <c r="CK205" s="2">
        <f t="shared" si="141"/>
        <v>-2160000</v>
      </c>
      <c r="CL205" s="2">
        <f t="shared" si="141"/>
        <v>-15046957.550000001</v>
      </c>
      <c r="CM205" s="2">
        <f t="shared" si="141"/>
        <v>1499999</v>
      </c>
      <c r="CN205" s="2">
        <f t="shared" si="141"/>
        <v>-100000</v>
      </c>
    </row>
    <row r="208" spans="1:95">
      <c r="D208" s="1" t="s">
        <v>640</v>
      </c>
      <c r="E208" s="497">
        <f>+E66</f>
        <v>38012708.759999998</v>
      </c>
      <c r="F208" s="2">
        <f t="shared" ref="F208:BQ208" si="142">+F66</f>
        <v>3765000</v>
      </c>
      <c r="G208" s="2">
        <f t="shared" si="142"/>
        <v>5160000</v>
      </c>
      <c r="H208" s="2">
        <f t="shared" si="142"/>
        <v>4876093</v>
      </c>
      <c r="I208" s="2">
        <f t="shared" si="142"/>
        <v>3542910</v>
      </c>
      <c r="J208" s="2">
        <f t="shared" si="142"/>
        <v>3700003</v>
      </c>
      <c r="K208" s="2">
        <f t="shared" si="142"/>
        <v>5527669.9000000004</v>
      </c>
      <c r="L208" s="2">
        <f t="shared" si="142"/>
        <v>8049497.0800000001</v>
      </c>
      <c r="M208" s="2">
        <f t="shared" si="142"/>
        <v>6275890</v>
      </c>
      <c r="N208" s="2">
        <f t="shared" si="142"/>
        <v>10731497</v>
      </c>
      <c r="O208" s="2">
        <f t="shared" si="142"/>
        <v>13639199.199999999</v>
      </c>
      <c r="P208" s="2">
        <f t="shared" si="142"/>
        <v>1710000</v>
      </c>
      <c r="Q208" s="2">
        <f t="shared" si="142"/>
        <v>35979022.689999998</v>
      </c>
      <c r="R208" s="2">
        <f t="shared" si="142"/>
        <v>5279864.9000000004</v>
      </c>
      <c r="S208" s="2">
        <f t="shared" si="142"/>
        <v>9353500</v>
      </c>
      <c r="T208" s="2">
        <f t="shared" si="142"/>
        <v>12210956</v>
      </c>
      <c r="U208" s="2">
        <f t="shared" si="142"/>
        <v>6295602.3399999989</v>
      </c>
      <c r="V208" s="2">
        <f t="shared" si="142"/>
        <v>4770500</v>
      </c>
      <c r="W208" s="2">
        <f t="shared" si="142"/>
        <v>5202905.88</v>
      </c>
      <c r="X208" s="2">
        <f t="shared" si="142"/>
        <v>2457655</v>
      </c>
      <c r="Y208" s="2">
        <f t="shared" si="142"/>
        <v>58420000</v>
      </c>
      <c r="Z208" s="2">
        <f t="shared" si="142"/>
        <v>4384372.5</v>
      </c>
      <c r="AA208" s="2">
        <f t="shared" si="142"/>
        <v>9267810.7899999991</v>
      </c>
      <c r="AB208" s="2">
        <f t="shared" si="142"/>
        <v>6755879</v>
      </c>
      <c r="AC208" s="2">
        <f t="shared" si="142"/>
        <v>3061191.2</v>
      </c>
      <c r="AD208" s="2">
        <f t="shared" si="142"/>
        <v>5055595</v>
      </c>
      <c r="AE208" s="2">
        <f t="shared" si="142"/>
        <v>6000000</v>
      </c>
      <c r="AF208" s="384">
        <f t="shared" si="142"/>
        <v>18000000</v>
      </c>
      <c r="AG208" s="2">
        <f t="shared" si="142"/>
        <v>4000000</v>
      </c>
      <c r="AH208" s="2">
        <f t="shared" si="142"/>
        <v>4916162.75</v>
      </c>
      <c r="AI208" s="2">
        <f t="shared" si="142"/>
        <v>7500000</v>
      </c>
      <c r="AJ208" s="2">
        <f t="shared" si="142"/>
        <v>5996001</v>
      </c>
      <c r="AK208" s="2">
        <f t="shared" si="142"/>
        <v>5019500</v>
      </c>
      <c r="AL208" s="2">
        <f t="shared" si="142"/>
        <v>3891000</v>
      </c>
      <c r="AM208" s="2">
        <f t="shared" si="142"/>
        <v>66235060</v>
      </c>
      <c r="AN208" s="2">
        <f t="shared" si="142"/>
        <v>7330000</v>
      </c>
      <c r="AO208" s="2">
        <f t="shared" si="142"/>
        <v>3907096</v>
      </c>
      <c r="AP208" s="2">
        <f t="shared" si="142"/>
        <v>6788391.4499999993</v>
      </c>
      <c r="AQ208" s="2">
        <f t="shared" si="142"/>
        <v>10419311.610000001</v>
      </c>
      <c r="AR208" s="2">
        <f t="shared" si="142"/>
        <v>9158456</v>
      </c>
      <c r="AS208" s="2">
        <f t="shared" si="142"/>
        <v>1901973.24</v>
      </c>
      <c r="AT208" s="2">
        <f t="shared" si="142"/>
        <v>28474852.41</v>
      </c>
      <c r="AU208" s="2">
        <f t="shared" si="142"/>
        <v>9177148.5999999996</v>
      </c>
      <c r="AV208" s="2">
        <f t="shared" si="142"/>
        <v>8001935</v>
      </c>
      <c r="AW208" s="2">
        <f t="shared" si="142"/>
        <v>8100000</v>
      </c>
      <c r="AX208" s="2">
        <f t="shared" si="142"/>
        <v>4667502.12</v>
      </c>
      <c r="AY208" s="2">
        <f t="shared" si="142"/>
        <v>2528062</v>
      </c>
      <c r="AZ208" s="2">
        <f t="shared" si="142"/>
        <v>4983901.959999999</v>
      </c>
      <c r="BA208" s="2">
        <f t="shared" si="142"/>
        <v>3688485</v>
      </c>
      <c r="BB208" s="2">
        <f t="shared" si="142"/>
        <v>3469775</v>
      </c>
      <c r="BC208" s="2">
        <f t="shared" si="142"/>
        <v>21673865</v>
      </c>
      <c r="BD208" s="2">
        <f t="shared" si="142"/>
        <v>5126925</v>
      </c>
      <c r="BE208" s="2">
        <f t="shared" si="142"/>
        <v>30930000</v>
      </c>
      <c r="BF208" s="2">
        <f t="shared" si="142"/>
        <v>16404290</v>
      </c>
      <c r="BG208" s="2">
        <f t="shared" si="142"/>
        <v>2240929</v>
      </c>
      <c r="BH208" s="2">
        <f t="shared" si="142"/>
        <v>4800002</v>
      </c>
      <c r="BI208" s="2">
        <f t="shared" si="142"/>
        <v>21937230.149999999</v>
      </c>
      <c r="BJ208" s="2">
        <f t="shared" si="142"/>
        <v>3455676</v>
      </c>
      <c r="BK208" s="2">
        <f t="shared" si="142"/>
        <v>2353987</v>
      </c>
      <c r="BL208" s="2">
        <f t="shared" si="142"/>
        <v>6051601</v>
      </c>
      <c r="BM208" s="2">
        <f t="shared" si="142"/>
        <v>4056404</v>
      </c>
      <c r="BN208" s="2">
        <f t="shared" si="142"/>
        <v>30000000</v>
      </c>
      <c r="BO208" s="2">
        <f t="shared" si="142"/>
        <v>6958694.4499999983</v>
      </c>
      <c r="BP208" s="2">
        <f t="shared" si="142"/>
        <v>4182712.67</v>
      </c>
      <c r="BQ208" s="2">
        <f t="shared" si="142"/>
        <v>9637260.5500000007</v>
      </c>
      <c r="BR208" s="2">
        <f t="shared" ref="BR208:CN208" si="143">+BR66</f>
        <v>10231251.449999999</v>
      </c>
      <c r="BS208" s="2">
        <f t="shared" si="143"/>
        <v>4588176</v>
      </c>
      <c r="BT208" s="2">
        <f t="shared" si="143"/>
        <v>103487710</v>
      </c>
      <c r="BU208" s="2">
        <f t="shared" si="143"/>
        <v>6676380</v>
      </c>
      <c r="BV208" s="2">
        <f t="shared" si="143"/>
        <v>7169950.7000000002</v>
      </c>
      <c r="BW208" s="2">
        <f t="shared" si="143"/>
        <v>21944842.539999999</v>
      </c>
      <c r="BX208" s="2">
        <f t="shared" si="143"/>
        <v>4492030</v>
      </c>
      <c r="BY208" s="2">
        <f t="shared" si="143"/>
        <v>4593000</v>
      </c>
      <c r="BZ208" s="2">
        <f t="shared" si="143"/>
        <v>13629250.359999999</v>
      </c>
      <c r="CA208" s="2">
        <f t="shared" si="143"/>
        <v>4907902.25</v>
      </c>
      <c r="CB208" s="2">
        <f t="shared" si="143"/>
        <v>3677960.68</v>
      </c>
      <c r="CC208" s="2">
        <f t="shared" si="143"/>
        <v>6175405</v>
      </c>
      <c r="CD208" s="2">
        <f t="shared" si="143"/>
        <v>15179800</v>
      </c>
      <c r="CE208" s="2">
        <f t="shared" si="143"/>
        <v>12406556.02</v>
      </c>
      <c r="CF208" s="2">
        <f t="shared" si="143"/>
        <v>14153642.699999999</v>
      </c>
      <c r="CG208" s="2">
        <f t="shared" si="143"/>
        <v>9457625.6600000001</v>
      </c>
      <c r="CH208" s="2">
        <f t="shared" si="143"/>
        <v>3768865</v>
      </c>
      <c r="CI208" s="2">
        <f t="shared" si="143"/>
        <v>4197540.74</v>
      </c>
      <c r="CJ208" s="2">
        <f t="shared" si="143"/>
        <v>3242242.15</v>
      </c>
      <c r="CK208" s="2">
        <f t="shared" si="143"/>
        <v>3072937.92</v>
      </c>
      <c r="CL208" s="2">
        <f t="shared" si="143"/>
        <v>18224081.390000001</v>
      </c>
      <c r="CM208" s="2">
        <f t="shared" si="143"/>
        <v>3164225.5</v>
      </c>
      <c r="CN208" s="2">
        <f t="shared" si="143"/>
        <v>1855671.5</v>
      </c>
    </row>
    <row r="209" spans="4:114">
      <c r="D209" s="1" t="s">
        <v>641</v>
      </c>
      <c r="E209" s="497">
        <f>+E81</f>
        <v>38012708.759999998</v>
      </c>
      <c r="F209" s="2">
        <f t="shared" ref="F209:BQ209" si="144">+F81</f>
        <v>4000000</v>
      </c>
      <c r="G209" s="2">
        <f t="shared" si="144"/>
        <v>4800000</v>
      </c>
      <c r="H209" s="2">
        <f t="shared" si="144"/>
        <v>3847228.95</v>
      </c>
      <c r="I209" s="2">
        <f t="shared" si="144"/>
        <v>3000000</v>
      </c>
      <c r="J209" s="2">
        <f t="shared" si="144"/>
        <v>3500000</v>
      </c>
      <c r="K209" s="2">
        <f t="shared" si="144"/>
        <v>5606118.9000000004</v>
      </c>
      <c r="L209" s="2">
        <f t="shared" si="144"/>
        <v>7700000</v>
      </c>
      <c r="M209" s="2">
        <f t="shared" si="144"/>
        <v>6300000</v>
      </c>
      <c r="N209" s="2">
        <f t="shared" si="144"/>
        <v>11109454.85</v>
      </c>
      <c r="O209" s="2">
        <f t="shared" si="144"/>
        <v>12115872.58</v>
      </c>
      <c r="P209" s="2">
        <f t="shared" si="144"/>
        <v>1710000</v>
      </c>
      <c r="Q209" s="2">
        <f t="shared" si="144"/>
        <v>35000000</v>
      </c>
      <c r="R209" s="2">
        <f t="shared" si="144"/>
        <v>3348285.8</v>
      </c>
      <c r="S209" s="2">
        <f t="shared" si="144"/>
        <v>7876592.5</v>
      </c>
      <c r="T209" s="2">
        <f t="shared" si="144"/>
        <v>12657554.439999999</v>
      </c>
      <c r="U209" s="2">
        <f t="shared" si="144"/>
        <v>6000000</v>
      </c>
      <c r="V209" s="2">
        <f t="shared" si="144"/>
        <v>4874182.01</v>
      </c>
      <c r="W209" s="2">
        <f t="shared" si="144"/>
        <v>5992233.1399999997</v>
      </c>
      <c r="X209" s="2">
        <f t="shared" si="144"/>
        <v>2200000</v>
      </c>
      <c r="Y209" s="2">
        <f t="shared" si="144"/>
        <v>44000000</v>
      </c>
      <c r="Z209" s="2">
        <f t="shared" si="144"/>
        <v>3883757.12</v>
      </c>
      <c r="AA209" s="2">
        <f t="shared" si="144"/>
        <v>10145787.59</v>
      </c>
      <c r="AB209" s="2">
        <f t="shared" si="144"/>
        <v>5875452.46</v>
      </c>
      <c r="AC209" s="2">
        <f t="shared" si="144"/>
        <v>1000000</v>
      </c>
      <c r="AD209" s="2">
        <f t="shared" si="144"/>
        <v>250000</v>
      </c>
      <c r="AE209" s="2">
        <f t="shared" si="144"/>
        <v>3500000</v>
      </c>
      <c r="AF209" s="384">
        <f t="shared" si="144"/>
        <v>18000000</v>
      </c>
      <c r="AG209" s="2">
        <f t="shared" si="144"/>
        <v>500000</v>
      </c>
      <c r="AH209" s="2">
        <f t="shared" si="144"/>
        <v>5000000</v>
      </c>
      <c r="AI209" s="2">
        <f t="shared" si="144"/>
        <v>7370291.0800000001</v>
      </c>
      <c r="AJ209" s="2">
        <f t="shared" si="144"/>
        <v>1578434.53</v>
      </c>
      <c r="AK209" s="2">
        <f t="shared" si="144"/>
        <v>5828556.0999999996</v>
      </c>
      <c r="AL209" s="2">
        <f t="shared" si="144"/>
        <v>3077528.2</v>
      </c>
      <c r="AM209" s="2">
        <f t="shared" si="144"/>
        <v>66235060</v>
      </c>
      <c r="AN209" s="2">
        <f t="shared" si="144"/>
        <v>7800000</v>
      </c>
      <c r="AO209" s="2">
        <f t="shared" si="144"/>
        <v>3000000</v>
      </c>
      <c r="AP209" s="2">
        <f t="shared" si="144"/>
        <v>6000000</v>
      </c>
      <c r="AQ209" s="2">
        <f t="shared" si="144"/>
        <v>10000000</v>
      </c>
      <c r="AR209" s="2">
        <f t="shared" si="144"/>
        <v>7000000</v>
      </c>
      <c r="AS209" s="2">
        <f t="shared" si="144"/>
        <v>1761219.22</v>
      </c>
      <c r="AT209" s="2">
        <f t="shared" si="144"/>
        <v>24819611.210000001</v>
      </c>
      <c r="AU209" s="2">
        <f t="shared" si="144"/>
        <v>9090000</v>
      </c>
      <c r="AV209" s="2">
        <f t="shared" si="144"/>
        <v>9543320</v>
      </c>
      <c r="AW209" s="2">
        <f t="shared" si="144"/>
        <v>8000000</v>
      </c>
      <c r="AX209" s="2">
        <f t="shared" si="144"/>
        <v>4917520.12</v>
      </c>
      <c r="AY209" s="2">
        <f t="shared" si="144"/>
        <v>2500000</v>
      </c>
      <c r="AZ209" s="2">
        <f t="shared" si="144"/>
        <v>5000000</v>
      </c>
      <c r="BA209" s="2">
        <f t="shared" si="144"/>
        <v>357597.6</v>
      </c>
      <c r="BB209" s="2">
        <f t="shared" si="144"/>
        <v>3000000</v>
      </c>
      <c r="BC209" s="2">
        <f t="shared" si="144"/>
        <v>22644805.149999999</v>
      </c>
      <c r="BD209" s="2">
        <f t="shared" si="144"/>
        <v>5598187</v>
      </c>
      <c r="BE209" s="2">
        <f t="shared" si="144"/>
        <v>30930000</v>
      </c>
      <c r="BF209" s="2">
        <f t="shared" si="144"/>
        <v>8636119.8000000007</v>
      </c>
      <c r="BG209" s="2">
        <f t="shared" si="144"/>
        <v>1500000</v>
      </c>
      <c r="BH209" s="2">
        <f t="shared" si="144"/>
        <v>4305000</v>
      </c>
      <c r="BI209" s="2">
        <f t="shared" si="144"/>
        <v>21937228.149999999</v>
      </c>
      <c r="BJ209" s="2">
        <f t="shared" si="144"/>
        <v>30000</v>
      </c>
      <c r="BK209" s="2">
        <f t="shared" si="144"/>
        <v>300000</v>
      </c>
      <c r="BL209" s="2">
        <f t="shared" si="144"/>
        <v>6477046</v>
      </c>
      <c r="BM209" s="2">
        <f t="shared" si="144"/>
        <v>3800000</v>
      </c>
      <c r="BN209" s="2">
        <f t="shared" si="144"/>
        <v>32054764.100000001</v>
      </c>
      <c r="BO209" s="2">
        <f t="shared" si="144"/>
        <v>7000000</v>
      </c>
      <c r="BP209" s="2">
        <f t="shared" si="144"/>
        <v>4000000</v>
      </c>
      <c r="BQ209" s="2">
        <f t="shared" si="144"/>
        <v>1290292.3</v>
      </c>
      <c r="BR209" s="2">
        <f t="shared" ref="BR209:CN209" si="145">+BR81</f>
        <v>5655687.29</v>
      </c>
      <c r="BS209" s="2">
        <f t="shared" si="145"/>
        <v>4011699.58</v>
      </c>
      <c r="BT209" s="2">
        <f t="shared" si="145"/>
        <v>1</v>
      </c>
      <c r="BU209" s="2">
        <f t="shared" si="145"/>
        <v>7097087.6399999997</v>
      </c>
      <c r="BV209" s="2">
        <f t="shared" si="145"/>
        <v>5772200.5599999996</v>
      </c>
      <c r="BW209" s="2">
        <f t="shared" si="145"/>
        <v>25000000</v>
      </c>
      <c r="BX209" s="2">
        <f t="shared" si="145"/>
        <v>3950680</v>
      </c>
      <c r="BY209" s="2">
        <f t="shared" si="145"/>
        <v>20185</v>
      </c>
      <c r="BZ209" s="2">
        <f t="shared" si="145"/>
        <v>10000000</v>
      </c>
      <c r="CA209" s="2">
        <f t="shared" si="145"/>
        <v>792421.9</v>
      </c>
      <c r="CB209" s="2">
        <f t="shared" si="145"/>
        <v>3677960.68</v>
      </c>
      <c r="CC209" s="2">
        <f t="shared" si="145"/>
        <v>6152405.5999999996</v>
      </c>
      <c r="CD209" s="2">
        <f t="shared" si="145"/>
        <v>13707322.699999999</v>
      </c>
      <c r="CE209" s="2">
        <f t="shared" si="145"/>
        <v>13373795.5</v>
      </c>
      <c r="CF209" s="2">
        <f t="shared" si="145"/>
        <v>14749784.98</v>
      </c>
      <c r="CG209" s="2">
        <f t="shared" si="145"/>
        <v>7426317.7199999997</v>
      </c>
      <c r="CH209" s="2">
        <f t="shared" si="145"/>
        <v>3000000</v>
      </c>
      <c r="CI209" s="2">
        <f t="shared" si="145"/>
        <v>998806.22</v>
      </c>
      <c r="CJ209" s="2">
        <f t="shared" si="145"/>
        <v>201000</v>
      </c>
      <c r="CK209" s="2">
        <f t="shared" si="145"/>
        <v>3341182</v>
      </c>
      <c r="CL209" s="2">
        <f t="shared" si="145"/>
        <v>19986394.609999999</v>
      </c>
      <c r="CM209" s="2">
        <f t="shared" si="145"/>
        <v>1</v>
      </c>
      <c r="CN209" s="2">
        <f t="shared" si="145"/>
        <v>2117089.46</v>
      </c>
    </row>
    <row r="210" spans="4:114">
      <c r="E210" s="497">
        <f>+E208-E209</f>
        <v>0</v>
      </c>
      <c r="F210" s="2">
        <f t="shared" ref="F210:BQ210" si="146">+F208-F209</f>
        <v>-235000</v>
      </c>
      <c r="G210" s="2">
        <f t="shared" si="146"/>
        <v>360000</v>
      </c>
      <c r="H210" s="2">
        <f t="shared" si="146"/>
        <v>1028864.0499999998</v>
      </c>
      <c r="I210" s="2">
        <f t="shared" si="146"/>
        <v>542910</v>
      </c>
      <c r="J210" s="2">
        <f t="shared" si="146"/>
        <v>200003</v>
      </c>
      <c r="K210" s="2">
        <f t="shared" si="146"/>
        <v>-78449</v>
      </c>
      <c r="L210" s="2">
        <f t="shared" si="146"/>
        <v>349497.08000000007</v>
      </c>
      <c r="M210" s="2">
        <f t="shared" si="146"/>
        <v>-24110</v>
      </c>
      <c r="N210" s="2">
        <f t="shared" si="146"/>
        <v>-377957.84999999963</v>
      </c>
      <c r="O210" s="2">
        <f t="shared" si="146"/>
        <v>1523326.6199999992</v>
      </c>
      <c r="P210" s="2">
        <f t="shared" si="146"/>
        <v>0</v>
      </c>
      <c r="Q210" s="2">
        <f t="shared" si="146"/>
        <v>979022.68999999762</v>
      </c>
      <c r="R210" s="2">
        <f t="shared" si="146"/>
        <v>1931579.1000000006</v>
      </c>
      <c r="S210" s="2">
        <f t="shared" si="146"/>
        <v>1476907.5</v>
      </c>
      <c r="T210" s="2">
        <f t="shared" si="146"/>
        <v>-446598.43999999948</v>
      </c>
      <c r="U210" s="2">
        <f t="shared" si="146"/>
        <v>295602.33999999892</v>
      </c>
      <c r="V210" s="2">
        <f t="shared" si="146"/>
        <v>-103682.00999999978</v>
      </c>
      <c r="W210" s="2">
        <f t="shared" si="146"/>
        <v>-789327.25999999978</v>
      </c>
      <c r="X210" s="2">
        <f t="shared" si="146"/>
        <v>257655</v>
      </c>
      <c r="Y210" s="2">
        <f t="shared" si="146"/>
        <v>14420000</v>
      </c>
      <c r="Z210" s="2">
        <f t="shared" si="146"/>
        <v>500615.37999999989</v>
      </c>
      <c r="AA210" s="2">
        <f t="shared" si="146"/>
        <v>-877976.80000000075</v>
      </c>
      <c r="AB210" s="2">
        <f t="shared" si="146"/>
        <v>880426.54</v>
      </c>
      <c r="AC210" s="2">
        <f t="shared" si="146"/>
        <v>2061191.2000000002</v>
      </c>
      <c r="AD210" s="2">
        <f t="shared" si="146"/>
        <v>4805595</v>
      </c>
      <c r="AE210" s="2">
        <f t="shared" si="146"/>
        <v>2500000</v>
      </c>
      <c r="AF210" s="384">
        <f t="shared" si="146"/>
        <v>0</v>
      </c>
      <c r="AG210" s="2">
        <f t="shared" si="146"/>
        <v>3500000</v>
      </c>
      <c r="AH210" s="2">
        <f t="shared" si="146"/>
        <v>-83837.25</v>
      </c>
      <c r="AI210" s="2">
        <f t="shared" si="146"/>
        <v>129708.91999999993</v>
      </c>
      <c r="AJ210" s="2">
        <f t="shared" si="146"/>
        <v>4417566.47</v>
      </c>
      <c r="AK210" s="2">
        <f t="shared" si="146"/>
        <v>-809056.09999999963</v>
      </c>
      <c r="AL210" s="2">
        <f t="shared" si="146"/>
        <v>813471.79999999981</v>
      </c>
      <c r="AM210" s="2">
        <f t="shared" si="146"/>
        <v>0</v>
      </c>
      <c r="AN210" s="2">
        <f t="shared" si="146"/>
        <v>-470000</v>
      </c>
      <c r="AO210" s="2">
        <f t="shared" si="146"/>
        <v>907096</v>
      </c>
      <c r="AP210" s="2">
        <f t="shared" si="146"/>
        <v>788391.44999999925</v>
      </c>
      <c r="AQ210" s="2">
        <f t="shared" si="146"/>
        <v>419311.61000000127</v>
      </c>
      <c r="AR210" s="2">
        <f t="shared" si="146"/>
        <v>2158456</v>
      </c>
      <c r="AS210" s="2">
        <f t="shared" si="146"/>
        <v>140754.02000000002</v>
      </c>
      <c r="AT210" s="2">
        <f t="shared" si="146"/>
        <v>3655241.1999999993</v>
      </c>
      <c r="AU210" s="2">
        <f t="shared" si="146"/>
        <v>87148.599999999627</v>
      </c>
      <c r="AV210" s="2">
        <f t="shared" si="146"/>
        <v>-1541385</v>
      </c>
      <c r="AW210" s="2">
        <f t="shared" si="146"/>
        <v>100000</v>
      </c>
      <c r="AX210" s="2">
        <f t="shared" si="146"/>
        <v>-250018</v>
      </c>
      <c r="AY210" s="2">
        <f t="shared" si="146"/>
        <v>28062</v>
      </c>
      <c r="AZ210" s="2">
        <f t="shared" si="146"/>
        <v>-16098.040000000969</v>
      </c>
      <c r="BA210" s="2">
        <f t="shared" si="146"/>
        <v>3330887.4</v>
      </c>
      <c r="BB210" s="2">
        <f t="shared" si="146"/>
        <v>469775</v>
      </c>
      <c r="BC210" s="2">
        <f t="shared" si="146"/>
        <v>-970940.14999999851</v>
      </c>
      <c r="BD210" s="2">
        <f t="shared" si="146"/>
        <v>-471262</v>
      </c>
      <c r="BE210" s="2">
        <f t="shared" si="146"/>
        <v>0</v>
      </c>
      <c r="BF210" s="2">
        <f t="shared" si="146"/>
        <v>7768170.1999999993</v>
      </c>
      <c r="BG210" s="2">
        <f t="shared" si="146"/>
        <v>740929</v>
      </c>
      <c r="BH210" s="2">
        <f t="shared" si="146"/>
        <v>495002</v>
      </c>
      <c r="BI210" s="2">
        <f t="shared" si="146"/>
        <v>2</v>
      </c>
      <c r="BJ210" s="2">
        <f t="shared" si="146"/>
        <v>3425676</v>
      </c>
      <c r="BK210" s="2">
        <f t="shared" si="146"/>
        <v>2053987</v>
      </c>
      <c r="BL210" s="2">
        <f t="shared" si="146"/>
        <v>-425445</v>
      </c>
      <c r="BM210" s="2">
        <f t="shared" si="146"/>
        <v>256404</v>
      </c>
      <c r="BN210" s="2">
        <f t="shared" si="146"/>
        <v>-2054764.1000000015</v>
      </c>
      <c r="BO210" s="2">
        <f t="shared" si="146"/>
        <v>-41305.550000001676</v>
      </c>
      <c r="BP210" s="2">
        <f t="shared" si="146"/>
        <v>182712.66999999993</v>
      </c>
      <c r="BQ210" s="2">
        <f t="shared" si="146"/>
        <v>8346968.2500000009</v>
      </c>
      <c r="BR210" s="2">
        <f t="shared" ref="BR210:CN210" si="147">+BR208-BR209</f>
        <v>4575564.1599999992</v>
      </c>
      <c r="BS210" s="2">
        <f t="shared" si="147"/>
        <v>576476.41999999993</v>
      </c>
      <c r="BT210" s="2">
        <f t="shared" si="147"/>
        <v>103487709</v>
      </c>
      <c r="BU210" s="2">
        <f t="shared" si="147"/>
        <v>-420707.63999999966</v>
      </c>
      <c r="BV210" s="2">
        <f t="shared" si="147"/>
        <v>1397750.1400000006</v>
      </c>
      <c r="BW210" s="2">
        <f t="shared" si="147"/>
        <v>-3055157.4600000009</v>
      </c>
      <c r="BX210" s="2">
        <f t="shared" si="147"/>
        <v>541350</v>
      </c>
      <c r="BY210" s="2">
        <f t="shared" si="147"/>
        <v>4572815</v>
      </c>
      <c r="BZ210" s="2">
        <f t="shared" si="147"/>
        <v>3629250.3599999994</v>
      </c>
      <c r="CA210" s="2">
        <f t="shared" si="147"/>
        <v>4115480.35</v>
      </c>
      <c r="CB210" s="2">
        <f t="shared" si="147"/>
        <v>0</v>
      </c>
      <c r="CC210" s="2">
        <f t="shared" si="147"/>
        <v>22999.400000000373</v>
      </c>
      <c r="CD210" s="2">
        <f t="shared" si="147"/>
        <v>1472477.3000000007</v>
      </c>
      <c r="CE210" s="2">
        <f t="shared" si="147"/>
        <v>-967239.48000000045</v>
      </c>
      <c r="CF210" s="2">
        <f t="shared" si="147"/>
        <v>-596142.28000000119</v>
      </c>
      <c r="CG210" s="2">
        <f t="shared" si="147"/>
        <v>2031307.9400000004</v>
      </c>
      <c r="CH210" s="2">
        <f t="shared" si="147"/>
        <v>768865</v>
      </c>
      <c r="CI210" s="2">
        <f t="shared" si="147"/>
        <v>3198734.5200000005</v>
      </c>
      <c r="CJ210" s="2">
        <f t="shared" si="147"/>
        <v>3041242.15</v>
      </c>
      <c r="CK210" s="2">
        <f t="shared" si="147"/>
        <v>-268244.08000000007</v>
      </c>
      <c r="CL210" s="2">
        <f t="shared" si="147"/>
        <v>-1762313.2199999988</v>
      </c>
      <c r="CM210" s="2">
        <f t="shared" si="147"/>
        <v>3164224.5</v>
      </c>
      <c r="CN210" s="2">
        <f t="shared" si="147"/>
        <v>-261417.95999999996</v>
      </c>
    </row>
    <row r="211" spans="4:114" ht="123">
      <c r="D211" s="586"/>
      <c r="CP211" s="587" t="s">
        <v>743</v>
      </c>
      <c r="CQ211" s="587" t="s">
        <v>744</v>
      </c>
      <c r="CR211" s="587" t="s">
        <v>745</v>
      </c>
      <c r="CS211" s="587" t="s">
        <v>746</v>
      </c>
      <c r="CT211" s="587" t="s">
        <v>747</v>
      </c>
      <c r="CU211" s="587" t="s">
        <v>748</v>
      </c>
      <c r="CV211" s="587" t="s">
        <v>749</v>
      </c>
      <c r="CW211" s="587" t="s">
        <v>750</v>
      </c>
      <c r="CX211" s="587" t="s">
        <v>751</v>
      </c>
      <c r="CY211" s="591" t="s">
        <v>733</v>
      </c>
      <c r="CZ211" s="587" t="s">
        <v>752</v>
      </c>
      <c r="DA211" s="591" t="s">
        <v>734</v>
      </c>
      <c r="DB211" s="587" t="s">
        <v>753</v>
      </c>
      <c r="DC211" s="587" t="s">
        <v>754</v>
      </c>
      <c r="DD211" s="587" t="s">
        <v>755</v>
      </c>
      <c r="DE211" s="587" t="s">
        <v>756</v>
      </c>
      <c r="DF211" s="587" t="s">
        <v>757</v>
      </c>
      <c r="DG211" s="587" t="s">
        <v>758</v>
      </c>
      <c r="DH211" s="591" t="s">
        <v>759</v>
      </c>
      <c r="DI211" s="587" t="s">
        <v>767</v>
      </c>
      <c r="DJ211" s="587" t="s">
        <v>760</v>
      </c>
    </row>
    <row r="212" spans="4:114" ht="27">
      <c r="D212" s="588" t="s">
        <v>735</v>
      </c>
      <c r="CP212" s="589">
        <f t="shared" ref="CP212" si="148">+SUM(E20:P20)</f>
        <v>2684006519.2899995</v>
      </c>
      <c r="CQ212" s="589">
        <f>+SUM(E36:P36)</f>
        <v>2666484590.3100004</v>
      </c>
      <c r="CR212" s="589">
        <f>+SUM(E47:P47)</f>
        <v>281598264.56999999</v>
      </c>
      <c r="CS212" s="589">
        <f>+SUM(E48:P48)</f>
        <v>11052082.66</v>
      </c>
      <c r="CT212" s="589">
        <f>+SUM(E49:P49)</f>
        <v>130981534.80000001</v>
      </c>
      <c r="CU212" s="589">
        <f>+SUM(E50:P50)</f>
        <v>101723137.46000001</v>
      </c>
      <c r="CV212" s="589">
        <f>+SUM(E51:P51)</f>
        <v>20001</v>
      </c>
      <c r="CW212" s="589">
        <f>+SUM(E52:P52)</f>
        <v>13755397.050000001</v>
      </c>
      <c r="CX212" s="589">
        <f>+SUM(E66:P66)</f>
        <v>104990467.94</v>
      </c>
      <c r="CY212" s="592">
        <v>241727309.52999994</v>
      </c>
      <c r="CZ212" s="589">
        <f>+SUM(E83:P83)</f>
        <v>2596597083.6799998</v>
      </c>
      <c r="DA212" s="592">
        <v>322877283.57999998</v>
      </c>
      <c r="DB212" s="589">
        <f>+SUM(E92:P92)</f>
        <v>1556828044.9699998</v>
      </c>
      <c r="DC212" s="589">
        <f>+SUM(E93:P93)</f>
        <v>41470404</v>
      </c>
      <c r="DD212" s="589">
        <f>+SUM(E94:P94)</f>
        <v>50783837.920000002</v>
      </c>
      <c r="DE212" s="589">
        <f>+SUM(E95:P95)</f>
        <v>2630000</v>
      </c>
      <c r="DF212" s="589">
        <f>+SUM(E96:P96)+SUM(E97:P97)</f>
        <v>1531120</v>
      </c>
      <c r="DG212" s="589">
        <f>+SUM(E98:P98)</f>
        <v>42970160</v>
      </c>
      <c r="DH212" s="592">
        <f>+SUM(E100:P106)</f>
        <v>37009311.340000004</v>
      </c>
      <c r="DI212" s="589">
        <f>+SUM(E107:P107)</f>
        <v>10488241</v>
      </c>
      <c r="DJ212" s="589">
        <f>+SUM(E99:P99)</f>
        <v>19905100</v>
      </c>
    </row>
    <row r="213" spans="4:114" ht="27">
      <c r="D213" s="588" t="s">
        <v>736</v>
      </c>
      <c r="CP213" s="589">
        <f>+SUM(Q20:X20)</f>
        <v>1896753929.9700005</v>
      </c>
      <c r="CQ213" s="589">
        <f>+SUM(Q36:X36)</f>
        <v>1833561392.5699999</v>
      </c>
      <c r="CR213" s="589">
        <f>+SUM(Q47:X47)</f>
        <v>185368012.16000003</v>
      </c>
      <c r="CS213" s="589">
        <f>+SUM(Q48:X48)</f>
        <v>3512161.6299999994</v>
      </c>
      <c r="CT213" s="589">
        <f>+SUM(Q49:X49)</f>
        <v>145122820.19</v>
      </c>
      <c r="CU213" s="589">
        <f>+SUM(Q50:X50)</f>
        <v>67398169.299999997</v>
      </c>
      <c r="CV213" s="589">
        <f>+SUM(Q51:X51)</f>
        <v>25000</v>
      </c>
      <c r="CW213" s="589">
        <f>+SUM(Q52:X52)</f>
        <v>6386366.2000000002</v>
      </c>
      <c r="CX213" s="589">
        <f>+SUM(Q66:X66)</f>
        <v>81550006.809999987</v>
      </c>
      <c r="CY213" s="592">
        <v>111098040.54000002</v>
      </c>
      <c r="CZ213" s="589">
        <f>+SUM(Q83:X83)</f>
        <v>1063524894.33</v>
      </c>
      <c r="DA213" s="592">
        <v>197100904.92000002</v>
      </c>
      <c r="DB213" s="589">
        <f>+SUM(Q92:X92)</f>
        <v>1140411665.6600001</v>
      </c>
      <c r="DC213" s="589">
        <f>+SUM(Q93:X93)</f>
        <v>48269191</v>
      </c>
      <c r="DD213" s="589">
        <f>+SUM(Q94:X94)</f>
        <v>22248130.379999999</v>
      </c>
      <c r="DE213" s="589">
        <f>+SUM(Q95:X95)</f>
        <v>2500000</v>
      </c>
      <c r="DF213" s="589">
        <f>+SUM(Q96:X96)+SUM(Q97:X97)</f>
        <v>11453950</v>
      </c>
      <c r="DG213" s="589">
        <f>+SUM(Q98:X98)</f>
        <v>24094800</v>
      </c>
      <c r="DH213" s="592">
        <f>+SUM(Q100:X106)</f>
        <v>19742034.910000004</v>
      </c>
      <c r="DI213" s="589">
        <f>+SUM(Q107:X107)</f>
        <v>5271043.25</v>
      </c>
      <c r="DJ213" s="589">
        <f>+SUM(Q99:X99)</f>
        <v>39714061.870000005</v>
      </c>
    </row>
    <row r="214" spans="4:114" ht="27">
      <c r="D214" s="588" t="s">
        <v>737</v>
      </c>
      <c r="CP214" s="589">
        <f>+SUM(Y20:AL20)</f>
        <v>3382216324.1400003</v>
      </c>
      <c r="CQ214" s="589">
        <f>+SUM(Y36:AL36)</f>
        <v>3028122232.7899995</v>
      </c>
      <c r="CR214" s="589">
        <f>+SUM(Y47:AL47)</f>
        <v>344244813.86000001</v>
      </c>
      <c r="CS214" s="589">
        <f>+SUM(Y48:AL48)</f>
        <v>5570689.8099999996</v>
      </c>
      <c r="CT214" s="589">
        <f>+SUM(Y49:AL49)</f>
        <v>216068864.98000005</v>
      </c>
      <c r="CU214" s="589">
        <f>+SUM(Y50:AL50)</f>
        <v>92318920.5</v>
      </c>
      <c r="CV214" s="589">
        <f>+SUM(Y51:AL51)</f>
        <v>5</v>
      </c>
      <c r="CW214" s="589">
        <f>+SUM(Y52:AL52)</f>
        <v>14920536.35</v>
      </c>
      <c r="CX214" s="589">
        <f>+SUM(Y66:AL66)</f>
        <v>142267512.24000001</v>
      </c>
      <c r="CY214" s="592">
        <v>397911102.82999992</v>
      </c>
      <c r="CZ214" s="589">
        <f>+SUM(Y83:AL83)</f>
        <v>1260257614.5300002</v>
      </c>
      <c r="DA214" s="592">
        <v>308531059.91999996</v>
      </c>
      <c r="DB214" s="589">
        <f>+SUM(Y92:AL92)</f>
        <v>1847077681.7299998</v>
      </c>
      <c r="DC214" s="589">
        <f>+SUM(Y93:AL93)</f>
        <v>52085153.93</v>
      </c>
      <c r="DD214" s="589">
        <f>+SUM(Y94:AL94)</f>
        <v>50257648.580000013</v>
      </c>
      <c r="DE214" s="590">
        <f>+SUM(Y95:AL95)</f>
        <v>2</v>
      </c>
      <c r="DF214" s="589">
        <f>+SUM(Y96:AL96)+SUM(Y97:AL97)</f>
        <v>10648004</v>
      </c>
      <c r="DG214" s="589">
        <f>+SUM(Y98:AL98)</f>
        <v>68645543.799999997</v>
      </c>
      <c r="DH214" s="592">
        <f>+SUM(Y100:AL106)</f>
        <v>34647690.93</v>
      </c>
      <c r="DI214" s="589">
        <f>+SUM(Y107:AL107)</f>
        <v>11583871.060000001</v>
      </c>
      <c r="DJ214" s="589">
        <f>+SUM(Y99:AL99)</f>
        <v>31708533.93</v>
      </c>
    </row>
    <row r="215" spans="4:114" ht="27">
      <c r="D215" s="588" t="s">
        <v>738</v>
      </c>
      <c r="CP215" s="589">
        <f>+SUM(AM20:BD20)</f>
        <v>6251389624.3100014</v>
      </c>
      <c r="CQ215" s="589">
        <f>+SUM(AM36:BD36)</f>
        <v>5906592424.3099995</v>
      </c>
      <c r="CR215" s="589">
        <f>+SUM(AM47:BD47)</f>
        <v>826942703.45000017</v>
      </c>
      <c r="CS215" s="589">
        <f>+SUM(AM48:BD48)</f>
        <v>53149355.289999999</v>
      </c>
      <c r="CT215" s="589">
        <f>+SUM(AM49:BD49)</f>
        <v>449725762.63</v>
      </c>
      <c r="CU215" s="589">
        <f>+SUM(AM50:BD50)</f>
        <v>132913436.14</v>
      </c>
      <c r="CV215" s="589">
        <f>+SUM(AM51:BD51)</f>
        <v>80623</v>
      </c>
      <c r="CW215" s="589">
        <f>+SUM(AM52:BD52)</f>
        <v>17173885.799999997</v>
      </c>
      <c r="CX215" s="589">
        <f>+SUM(AM66:BD66)</f>
        <v>205632740.39000002</v>
      </c>
      <c r="CY215" s="592">
        <v>589720155.36000001</v>
      </c>
      <c r="CZ215" s="589">
        <f>+SUM(AM83:BD83)</f>
        <v>3538550986.1100001</v>
      </c>
      <c r="DA215" s="592">
        <v>589720155.36000001</v>
      </c>
      <c r="DB215" s="589">
        <f>+SUM(AM92:BD92)</f>
        <v>3058504793.9900007</v>
      </c>
      <c r="DC215" s="589">
        <f>+SUM(AM93:BD93)</f>
        <v>205940408.06999999</v>
      </c>
      <c r="DD215" s="589">
        <f>+SUM(AM94:BD94)</f>
        <v>95193788.159999996</v>
      </c>
      <c r="DE215" s="589">
        <f>+SUM(AM95:BD95)</f>
        <v>106186560</v>
      </c>
      <c r="DF215" s="589">
        <f>+SUM(AM96:BD96)+SUM(AM97:BD97)</f>
        <v>753000</v>
      </c>
      <c r="DG215" s="589">
        <f>+SUM(AM98:BD98)</f>
        <v>17996804.25</v>
      </c>
      <c r="DH215" s="592">
        <f>+SUM(AM100:BD106)</f>
        <v>8779733.2699999977</v>
      </c>
      <c r="DI215" s="589">
        <f>+SUM(AM107:BD107)</f>
        <v>7192500</v>
      </c>
      <c r="DJ215" s="589">
        <f>+SUM(AM99:BD99)</f>
        <v>7799162.7699999996</v>
      </c>
    </row>
    <row r="216" spans="4:114" ht="27">
      <c r="D216" s="588" t="s">
        <v>739</v>
      </c>
      <c r="CP216" s="589">
        <f>+SUM(BE20:BM20)</f>
        <v>3491121853.9700003</v>
      </c>
      <c r="CQ216" s="589">
        <f>+SUM(BE36:BM36)</f>
        <v>2937039956.1799998</v>
      </c>
      <c r="CR216" s="589">
        <f>+SUM(BE47:BM47)</f>
        <v>388672728.48000002</v>
      </c>
      <c r="CS216" s="589">
        <f>+SUM(BE48:BM48)</f>
        <v>23112820.77</v>
      </c>
      <c r="CT216" s="589">
        <f>+SUM(BE49:BM49)</f>
        <v>234115388.40000001</v>
      </c>
      <c r="CU216" s="589">
        <f>+SUM(BE50:BM50)</f>
        <v>61057694.240000002</v>
      </c>
      <c r="CV216" s="589">
        <f>+SUM(BE51:BM51)</f>
        <v>134206</v>
      </c>
      <c r="CW216" s="589">
        <f>+SUM(BE52:BM52)</f>
        <v>6380432.4199999999</v>
      </c>
      <c r="CX216" s="589">
        <f>+SUM(BE66:BM66)</f>
        <v>92230119.150000006</v>
      </c>
      <c r="CY216" s="592">
        <v>498802024.55000007</v>
      </c>
      <c r="CZ216" s="589">
        <f>+SUM(BE83:BM83)</f>
        <v>1291396280.8599999</v>
      </c>
      <c r="DA216" s="592">
        <v>513949798.94</v>
      </c>
      <c r="DB216" s="589">
        <f>+SUM(BE92:BM92)</f>
        <v>1772807955.03</v>
      </c>
      <c r="DC216" s="589">
        <f>+SUM(BE93:BM93)</f>
        <v>199294901</v>
      </c>
      <c r="DD216" s="589">
        <f>+SUM(BE94:BM94)</f>
        <v>39168285.329999998</v>
      </c>
      <c r="DE216" s="589">
        <f>+SUM(BE95:BM95)</f>
        <v>456728068.5</v>
      </c>
      <c r="DF216" s="589">
        <f>+SUM(BE96:BM96)+SUM(BE97:BM97)</f>
        <v>1315012</v>
      </c>
      <c r="DG216" s="589">
        <f>+SUM(BE98:BM98)</f>
        <v>32046914.859999999</v>
      </c>
      <c r="DH216" s="592">
        <f>+SUM(BE100:BM106)</f>
        <v>17097025.789999999</v>
      </c>
      <c r="DI216" s="589">
        <f>+SUM(BE107:BM107)</f>
        <v>11557952.77</v>
      </c>
      <c r="DJ216" s="589">
        <f>+SUM(BE99:BM99)</f>
        <v>23242701.530000001</v>
      </c>
    </row>
    <row r="217" spans="4:114" ht="27">
      <c r="D217" s="588" t="s">
        <v>740</v>
      </c>
      <c r="CP217" s="589">
        <f>+SUM(BN20:BS20)</f>
        <v>1794682703.6600003</v>
      </c>
      <c r="CQ217" s="589">
        <f>+SUM(BN36:BS36)</f>
        <v>1695076383.53</v>
      </c>
      <c r="CR217" s="589">
        <f>+SUM(BN47:BS47)</f>
        <v>186862447.45999998</v>
      </c>
      <c r="CS217" s="589">
        <f>+SUM(BN48:BS48)</f>
        <v>1979358</v>
      </c>
      <c r="CT217" s="589">
        <f>+SUM(BN49:BS49)</f>
        <v>120857700.77000001</v>
      </c>
      <c r="CU217" s="589">
        <f>+SUM(BN50:BS50)</f>
        <v>51976076.829999998</v>
      </c>
      <c r="CV217" s="589">
        <f>+SUM(BN51:BS51)</f>
        <v>0</v>
      </c>
      <c r="CW217" s="589">
        <f>+SUM(BN52:BS52)</f>
        <v>5637359.1899999995</v>
      </c>
      <c r="CX217" s="589">
        <f>+SUM(BN66:BS66)</f>
        <v>65598095.120000005</v>
      </c>
      <c r="CY217" s="592">
        <v>188372504.13</v>
      </c>
      <c r="CZ217" s="589">
        <f>+SUM(BN83:BS83)</f>
        <v>674498375.75999987</v>
      </c>
      <c r="DA217" s="592">
        <v>197431230.77999997</v>
      </c>
      <c r="DB217" s="589">
        <f>+SUM(BN92:BS92)</f>
        <v>1081103591.3500001</v>
      </c>
      <c r="DC217" s="589">
        <f>+SUM(BN93:BS93)</f>
        <v>46624585.420000002</v>
      </c>
      <c r="DD217" s="589">
        <f>+SUM(BN94:BS94)</f>
        <v>28924400.879999999</v>
      </c>
      <c r="DE217" s="589">
        <f>+SUM(BN95:BS95)</f>
        <v>49122800</v>
      </c>
      <c r="DF217" s="589">
        <f>+SUM(BN96:BS96)+SUM(BN97:BS97)</f>
        <v>8100000</v>
      </c>
      <c r="DG217" s="589">
        <f>+SUM(BN98:BS98)</f>
        <v>0</v>
      </c>
      <c r="DH217" s="592">
        <f>+SUM(BN100:BS106)</f>
        <v>18141584.210000001</v>
      </c>
      <c r="DI217" s="589">
        <f>+SUM(BN107:CN107)</f>
        <v>38182776.349999994</v>
      </c>
      <c r="DJ217" s="589">
        <f>+SUM(BN99:BS99)</f>
        <v>0</v>
      </c>
    </row>
    <row r="218" spans="4:114" ht="27">
      <c r="D218" s="588" t="s">
        <v>741</v>
      </c>
      <c r="CP218" s="589">
        <f>+SUM(BT20:CN20)</f>
        <v>8104044421.9799995</v>
      </c>
      <c r="CQ218" s="589">
        <f>+SUM(BT36:CN36)</f>
        <v>7672572825.9300003</v>
      </c>
      <c r="CR218" s="589">
        <f>+SUM(BT47:CN47)</f>
        <v>4927729401.4500008</v>
      </c>
      <c r="CS218" s="589">
        <f>+SUM(BT48:CN48)</f>
        <v>24470485.539999999</v>
      </c>
      <c r="CT218" s="589">
        <f>+SUM(BT49:CN49)</f>
        <v>636191481.57999992</v>
      </c>
      <c r="CU218" s="589">
        <f>+SUM(BT50:CN50)</f>
        <v>156449082.34</v>
      </c>
      <c r="CV218" s="589">
        <f>+SUM(BT51:CN51)</f>
        <v>791851.82</v>
      </c>
      <c r="CW218" s="589">
        <f>+SUM(BT52:CN52)</f>
        <v>16965461.789999999</v>
      </c>
      <c r="CX218" s="589">
        <f>+SUM(BT66:CN66)</f>
        <v>265477620.11000001</v>
      </c>
      <c r="CY218" s="592">
        <v>1134279246.55</v>
      </c>
      <c r="CZ218" s="589">
        <f>+SUM(BT83:CN83)</f>
        <v>3467828141.0499992</v>
      </c>
      <c r="DA218" s="592">
        <v>1055233728.5299999</v>
      </c>
      <c r="DB218" s="589">
        <f>+SUM(BT92:CN92)</f>
        <v>4853723327.9099989</v>
      </c>
      <c r="DC218" s="589">
        <f>+SUM(BT93:CN93)</f>
        <v>243234931</v>
      </c>
      <c r="DD218" s="589">
        <f>+SUM(BT94:CN94)</f>
        <v>96944708.359999999</v>
      </c>
      <c r="DE218" s="589">
        <f>+SUM(BT95:CN95)</f>
        <v>51375188.019999996</v>
      </c>
      <c r="DF218" s="589">
        <f>+SUM(BT96:CN96)+SUM(BT96:CN97)</f>
        <v>6547443</v>
      </c>
      <c r="DG218" s="589">
        <f>+SUM(BT98:CN98)</f>
        <v>82973811.810000002</v>
      </c>
      <c r="DH218" s="592">
        <f>+SUM(BT100:PCN106)</f>
        <v>261402645.31000009</v>
      </c>
      <c r="DI218" s="589">
        <f>+SUM(BT107:CN107)</f>
        <v>38182776.349999994</v>
      </c>
      <c r="DJ218" s="589">
        <f>+SUM(BT99:CN99)</f>
        <v>37985421.879999995</v>
      </c>
    </row>
    <row r="219" spans="4:114" ht="27">
      <c r="D219" s="588" t="s">
        <v>742</v>
      </c>
      <c r="CP219" s="589">
        <f>+SUM(CO20)</f>
        <v>27604215377.319992</v>
      </c>
      <c r="CQ219" s="589">
        <f>+SUM(CO36)</f>
        <v>25739449805.620003</v>
      </c>
      <c r="CR219" s="589">
        <f>+SUM(CO47)</f>
        <v>7141418371.4300003</v>
      </c>
      <c r="CS219" s="589">
        <f>+SUM(CO48)</f>
        <v>122846953.7</v>
      </c>
      <c r="CT219" s="589">
        <f>+SUM(CO49)</f>
        <v>1933063553.3500004</v>
      </c>
      <c r="CU219" s="589">
        <f>+SUM(CO50)</f>
        <v>663836516.81000006</v>
      </c>
      <c r="CV219" s="589">
        <f>+SUM(CO51)</f>
        <v>1051686.8199999998</v>
      </c>
      <c r="CW219" s="589">
        <f>+SUM(CO52)</f>
        <v>81219438.799999997</v>
      </c>
      <c r="CX219" s="589">
        <f>+SUM(CO66)</f>
        <v>957746561.75999987</v>
      </c>
      <c r="CY219" s="592">
        <f>SUM(CY212:CY218)</f>
        <v>3161910383.4899998</v>
      </c>
      <c r="CZ219" s="589">
        <f>+SUM(CO83)</f>
        <v>13892653376.320002</v>
      </c>
      <c r="DA219" s="592">
        <f>SUM(DA212:DA218)</f>
        <v>3184844162.0299997</v>
      </c>
      <c r="DB219" s="589">
        <f>+SUM(CO92)</f>
        <v>15310457060.639999</v>
      </c>
      <c r="DC219" s="589">
        <f>+SUM(CO93)</f>
        <v>836919574.41999996</v>
      </c>
      <c r="DD219" s="589">
        <f>+SUM(CO94)</f>
        <v>383520799.61000007</v>
      </c>
      <c r="DE219" s="589">
        <f>+SUM(CO95)</f>
        <v>668542618.51999998</v>
      </c>
      <c r="DF219" s="589">
        <f>+SUM(CO96)+SUM(CO97)</f>
        <v>37074808</v>
      </c>
      <c r="DG219" s="589">
        <f>+SUM(CO98)</f>
        <v>268728034.72000003</v>
      </c>
      <c r="DH219" s="592">
        <f>+SUM(CO100:CO106)</f>
        <v>198410012.88</v>
      </c>
      <c r="DI219" s="589">
        <f>+SUM(CO107)</f>
        <v>84276384.430000007</v>
      </c>
      <c r="DJ219" s="589">
        <f>+SUM(CO99)</f>
        <v>160354981.98000005</v>
      </c>
    </row>
    <row r="223" spans="4:114">
      <c r="CX223" s="646" t="s">
        <v>761</v>
      </c>
      <c r="CY223" s="638" t="s">
        <v>762</v>
      </c>
    </row>
    <row r="224" spans="4:114">
      <c r="CX224" s="647"/>
      <c r="CY224" s="639"/>
    </row>
    <row r="225" spans="99:199" ht="49.2">
      <c r="CX225" s="593" t="s">
        <v>470</v>
      </c>
      <c r="CY225" s="595" t="s">
        <v>763</v>
      </c>
      <c r="DC225" s="547" t="s">
        <v>703</v>
      </c>
      <c r="DE225" s="547" t="s">
        <v>766</v>
      </c>
      <c r="DH225" s="215"/>
      <c r="DI225" s="215"/>
      <c r="DJ225" s="215"/>
      <c r="DK225" s="215"/>
      <c r="DL225" s="215"/>
      <c r="DM225" s="215"/>
      <c r="DN225" s="215"/>
      <c r="DO225" s="215"/>
      <c r="DP225" s="215"/>
      <c r="DQ225" s="215"/>
      <c r="DR225" s="215"/>
      <c r="DS225" s="215"/>
      <c r="DT225" s="215"/>
      <c r="DU225" s="215"/>
      <c r="DV225" s="215"/>
      <c r="DW225" s="215"/>
      <c r="DX225" s="215"/>
      <c r="DY225" s="215"/>
      <c r="DZ225" s="215"/>
      <c r="EA225" s="215"/>
      <c r="EB225" s="215"/>
      <c r="EC225" s="215"/>
      <c r="ED225" s="215"/>
      <c r="EE225" s="215"/>
      <c r="EF225" s="215"/>
      <c r="EG225" s="215"/>
      <c r="EH225" s="215"/>
      <c r="EI225" s="215"/>
      <c r="EJ225" s="215"/>
      <c r="EK225" s="215"/>
      <c r="EL225" s="215"/>
      <c r="EM225" s="215"/>
      <c r="EN225" s="215"/>
      <c r="EO225" s="215"/>
      <c r="EP225" s="215"/>
      <c r="EQ225" s="215"/>
      <c r="ER225" s="215"/>
      <c r="ES225" s="215"/>
      <c r="ET225" s="215"/>
      <c r="EU225" s="215"/>
      <c r="EV225" s="215"/>
      <c r="EW225" s="215"/>
      <c r="EX225" s="215"/>
      <c r="EY225" s="215"/>
      <c r="EZ225" s="215"/>
      <c r="FA225" s="215"/>
      <c r="FB225" s="215"/>
      <c r="FC225" s="215"/>
      <c r="FD225" s="215"/>
      <c r="FE225" s="215"/>
      <c r="FF225" s="215"/>
      <c r="FG225" s="215"/>
      <c r="FH225" s="215"/>
      <c r="FI225" s="215"/>
      <c r="FJ225" s="215"/>
      <c r="FK225" s="215"/>
      <c r="FL225" s="215"/>
      <c r="FM225" s="215"/>
      <c r="FN225" s="215"/>
      <c r="FO225" s="215"/>
      <c r="FP225" s="215"/>
      <c r="FQ225" s="215"/>
      <c r="FR225" s="215"/>
      <c r="FS225" s="215"/>
      <c r="FT225" s="215"/>
      <c r="FU225" s="215"/>
      <c r="FV225" s="215"/>
      <c r="FW225" s="215"/>
      <c r="FX225" s="215"/>
      <c r="FY225" s="215"/>
      <c r="FZ225" s="215"/>
      <c r="GA225" s="215"/>
      <c r="GB225" s="215"/>
      <c r="GC225" s="215"/>
      <c r="GD225" s="215"/>
      <c r="GE225" s="215"/>
      <c r="GF225" s="215"/>
      <c r="GG225" s="215"/>
      <c r="GH225" s="215"/>
      <c r="GI225" s="215"/>
      <c r="GJ225" s="215"/>
      <c r="GK225" s="215"/>
      <c r="GL225" s="215"/>
      <c r="GM225" s="215"/>
      <c r="GN225" s="215"/>
      <c r="GO225" s="215"/>
      <c r="GP225" s="215"/>
      <c r="GQ225" s="215"/>
    </row>
    <row r="226" spans="99:199" ht="24.6">
      <c r="CU226" s="596" t="s">
        <v>13</v>
      </c>
      <c r="CV226" s="597" t="s">
        <v>105</v>
      </c>
      <c r="CW226" s="596" t="s">
        <v>193</v>
      </c>
      <c r="CX226" s="594">
        <f>'[1]8.ดัชนีทางการเงิน(เฝ้าระวัง)'!$C$39</f>
        <v>213999939.52999997</v>
      </c>
      <c r="CY226" s="594">
        <f>'[1]5.หนี้สินหมุนเวียน'!$C$247</f>
        <v>109729311.78999999</v>
      </c>
      <c r="CZ226" s="599">
        <f>SUM(CX226:CX237)</f>
        <v>322877283.57999998</v>
      </c>
      <c r="DA226" s="599">
        <f>SUM(CY226:CY237)</f>
        <v>241727309.52999994</v>
      </c>
      <c r="DC226" s="546">
        <v>3467741.9300000668</v>
      </c>
      <c r="DD226" s="599">
        <f>SUM(DC226:DC237)</f>
        <v>132156408.18000013</v>
      </c>
      <c r="DE226" s="215">
        <v>-55979609.689999938</v>
      </c>
      <c r="DF226" s="599">
        <f>SUM(DE226:DE237)</f>
        <v>17521928.980000071</v>
      </c>
    </row>
    <row r="227" spans="99:199" ht="24.6">
      <c r="CU227" s="596" t="s">
        <v>13</v>
      </c>
      <c r="CV227" s="597" t="s">
        <v>106</v>
      </c>
      <c r="CW227" s="596" t="s">
        <v>194</v>
      </c>
      <c r="CX227" s="594">
        <f>'[1]8.ดัชนีทางการเงิน(เฝ้าระวัง)'!$D$39</f>
        <v>7620815.2799999993</v>
      </c>
      <c r="CY227" s="594">
        <f>'[1]5.หนี้สินหมุนเวียน'!$D$247</f>
        <v>8185391.7400000002</v>
      </c>
      <c r="DC227" s="546">
        <v>2915059.5899999887</v>
      </c>
      <c r="DE227" s="215">
        <v>-384593.69000001252</v>
      </c>
    </row>
    <row r="228" spans="99:199" ht="24.6">
      <c r="CU228" s="596" t="s">
        <v>13</v>
      </c>
      <c r="CV228" s="597" t="s">
        <v>107</v>
      </c>
      <c r="CW228" s="596" t="s">
        <v>195</v>
      </c>
      <c r="CX228" s="594">
        <f>'[1]8.ดัชนีทางการเงิน(เฝ้าระวัง)'!$E$39</f>
        <v>7067189.3899999997</v>
      </c>
      <c r="CY228" s="594">
        <f>'[1]5.หนี้สินหมุนเวียน'!$E$247</f>
        <v>4234679.63</v>
      </c>
      <c r="DC228" s="546">
        <v>2806075</v>
      </c>
      <c r="DE228" s="215">
        <v>1220127.0699999928</v>
      </c>
    </row>
    <row r="229" spans="99:199" ht="24.6">
      <c r="CU229" s="596" t="s">
        <v>13</v>
      </c>
      <c r="CV229" s="597" t="s">
        <v>108</v>
      </c>
      <c r="CW229" s="596" t="s">
        <v>196</v>
      </c>
      <c r="CX229" s="594">
        <f>'[1]8.ดัชนีทางการเงิน(เฝ้าระวัง)'!$F$39</f>
        <v>4447187.76</v>
      </c>
      <c r="CY229" s="594">
        <f>'[1]5.หนี้สินหมุนเวียน'!$F$247</f>
        <v>6238454.9800000004</v>
      </c>
      <c r="DC229" s="546">
        <v>1829223.5300000161</v>
      </c>
      <c r="DE229" s="215">
        <v>-3098306.3499999791</v>
      </c>
    </row>
    <row r="230" spans="99:199" ht="24.6">
      <c r="CU230" s="596" t="s">
        <v>13</v>
      </c>
      <c r="CV230" s="597" t="s">
        <v>109</v>
      </c>
      <c r="CW230" s="596" t="s">
        <v>197</v>
      </c>
      <c r="CX230" s="594">
        <f>'[1]8.ดัชนีทางการเงิน(เฝ้าระวัง)'!$G$39</f>
        <v>8498562.5500000007</v>
      </c>
      <c r="CY230" s="594">
        <f>'[1]5.หนี้สินหมุนเวียน'!$G$247</f>
        <v>6357034.5100000007</v>
      </c>
      <c r="DC230" s="546">
        <v>4391678.5399999917</v>
      </c>
      <c r="DE230" s="215">
        <v>109278.53999999166</v>
      </c>
    </row>
    <row r="231" spans="99:199" ht="24.6">
      <c r="CU231" s="596" t="s">
        <v>13</v>
      </c>
      <c r="CV231" s="597" t="s">
        <v>110</v>
      </c>
      <c r="CW231" s="596" t="s">
        <v>198</v>
      </c>
      <c r="CX231" s="594">
        <f>'[1]8.ดัชนีทางการเงิน(เฝ้าระวัง)'!$H$39</f>
        <v>8819027.1500000004</v>
      </c>
      <c r="CY231" s="594">
        <f>'[1]5.หนี้สินหมุนเวียน'!$H$247</f>
        <v>9429996.3900000006</v>
      </c>
      <c r="DC231" s="546">
        <v>11499850</v>
      </c>
      <c r="DE231" s="215">
        <v>9709350</v>
      </c>
    </row>
    <row r="232" spans="99:199" ht="24.6">
      <c r="CU232" s="596" t="s">
        <v>13</v>
      </c>
      <c r="CV232" s="597" t="s">
        <v>111</v>
      </c>
      <c r="CW232" s="596" t="s">
        <v>199</v>
      </c>
      <c r="CX232" s="594">
        <f>'[1]8.ดัชนีทางการเงิน(เฝ้าระวัง)'!$I$39</f>
        <v>7419505.6699999999</v>
      </c>
      <c r="CY232" s="594">
        <f>'[1]5.หนี้สินหมุนเวียน'!$I$247</f>
        <v>6288328.8700000001</v>
      </c>
      <c r="DC232" s="546">
        <v>30075505.590000004</v>
      </c>
      <c r="DE232" s="215">
        <v>30454095.280000001</v>
      </c>
    </row>
    <row r="233" spans="99:199" ht="24.6">
      <c r="CU233" s="596" t="s">
        <v>13</v>
      </c>
      <c r="CV233" s="597" t="s">
        <v>112</v>
      </c>
      <c r="CW233" s="596" t="s">
        <v>200</v>
      </c>
      <c r="CX233" s="594">
        <f>'[1]8.ดัชนีทางการเงิน(เฝ้าระวัง)'!$J$39</f>
        <v>30899141.939999998</v>
      </c>
      <c r="CY233" s="594">
        <f>'[1]5.หนี้สินหมุนเวียน'!$J$247</f>
        <v>8132998.4099999992</v>
      </c>
      <c r="DC233" s="546">
        <v>7693259.4800000489</v>
      </c>
      <c r="DE233" s="215">
        <v>92879.460000008345</v>
      </c>
    </row>
    <row r="234" spans="99:199" ht="24.6">
      <c r="CU234" s="596" t="s">
        <v>13</v>
      </c>
      <c r="CV234" s="597" t="s">
        <v>113</v>
      </c>
      <c r="CW234" s="596" t="s">
        <v>201</v>
      </c>
      <c r="CX234" s="594">
        <f>'[1]8.ดัชนีทางการเงิน(เฝ้าระวัง)'!$K$39</f>
        <v>6411375.4100000001</v>
      </c>
      <c r="CY234" s="594">
        <f>'[1]5.หนี้สินหมุนเวียน'!$K$247</f>
        <v>5866795.1899999995</v>
      </c>
      <c r="DC234" s="546">
        <v>7043969</v>
      </c>
      <c r="DE234" s="215">
        <v>4000208.099999994</v>
      </c>
    </row>
    <row r="235" spans="99:199" ht="24.6">
      <c r="CU235" s="596" t="s">
        <v>13</v>
      </c>
      <c r="CV235" s="597" t="s">
        <v>114</v>
      </c>
      <c r="CW235" s="596" t="s">
        <v>202</v>
      </c>
      <c r="CX235" s="594">
        <f>'[1]8.ดัชนีทางการเงิน(เฝ้าระวัง)'!$L$39</f>
        <v>4547968.21</v>
      </c>
      <c r="CY235" s="594">
        <f>'[1]5.หนี้สินหมุนเวียน'!$L$247</f>
        <v>6401533.8200000003</v>
      </c>
      <c r="DC235" s="546">
        <v>31538488</v>
      </c>
      <c r="DE235" s="215">
        <v>24283488</v>
      </c>
    </row>
    <row r="236" spans="99:199" ht="24.6">
      <c r="CU236" s="596" t="s">
        <v>13</v>
      </c>
      <c r="CV236" s="597" t="s">
        <v>115</v>
      </c>
      <c r="CW236" s="596" t="s">
        <v>425</v>
      </c>
      <c r="CX236" s="594">
        <f>'[1]8.ดัชนีทางการเงิน(เฝ้าระวัง)'!$M$39</f>
        <v>21008512.93</v>
      </c>
      <c r="CY236" s="594">
        <f>'[1]5.หนี้สินหมุนเวียน'!$M$247</f>
        <v>63382469.509999998</v>
      </c>
      <c r="DC236" s="546">
        <v>28793648.930000007</v>
      </c>
      <c r="DE236" s="215">
        <v>11980829.800000012</v>
      </c>
    </row>
    <row r="237" spans="99:199" ht="24.6">
      <c r="CU237" s="596" t="s">
        <v>13</v>
      </c>
      <c r="CV237" s="597" t="s">
        <v>116</v>
      </c>
      <c r="CW237" s="596" t="s">
        <v>203</v>
      </c>
      <c r="CX237" s="594">
        <f>'[1]8.ดัชนีทางการเงิน(เฝ้าระวัง)'!$N$39</f>
        <v>2138057.7600000002</v>
      </c>
      <c r="CY237" s="594">
        <f>'[1]5.หนี้สินหมุนเวียน'!$N$247</f>
        <v>7480314.6900000004</v>
      </c>
      <c r="DC237" s="546">
        <v>101908.59000000358</v>
      </c>
      <c r="DE237" s="215">
        <v>-4865817.5399999991</v>
      </c>
    </row>
    <row r="238" spans="99:199" ht="24.6">
      <c r="CU238" s="596" t="s">
        <v>22</v>
      </c>
      <c r="CV238" s="597" t="s">
        <v>117</v>
      </c>
      <c r="CW238" s="596" t="s">
        <v>204</v>
      </c>
      <c r="CX238" s="594">
        <f>'[1]8.ดัชนีทางการเงิน(เฝ้าระวัง)'!$O$39</f>
        <v>90801180.549999997</v>
      </c>
      <c r="CY238" s="594">
        <f>'[1]5.หนี้สินหมุนเวียน'!$O$247</f>
        <v>48195490.38000001</v>
      </c>
      <c r="CZ238" s="599">
        <f>SUM(CX238:CX245)</f>
        <v>197100904.92000002</v>
      </c>
      <c r="DA238" s="599">
        <f>SUM(CY238:CY245)</f>
        <v>111098040.54000002</v>
      </c>
      <c r="DC238" s="546">
        <v>39771536.410000086</v>
      </c>
      <c r="DD238" s="599">
        <f>SUM(DC238:DC245)</f>
        <v>135982651.62000006</v>
      </c>
      <c r="DE238" s="215">
        <v>809565.95000016689</v>
      </c>
      <c r="DF238" s="599">
        <f>SUM(DE238:DE245)</f>
        <v>63192537.40000017</v>
      </c>
    </row>
    <row r="239" spans="99:199" ht="24.6">
      <c r="CU239" s="596" t="s">
        <v>22</v>
      </c>
      <c r="CV239" s="597" t="s">
        <v>118</v>
      </c>
      <c r="CW239" s="596" t="s">
        <v>205</v>
      </c>
      <c r="CX239" s="594">
        <f>'[1]8.ดัชนีทางการเงิน(เฝ้าระวัง)'!$P$39</f>
        <v>6812248.3399999999</v>
      </c>
      <c r="CY239" s="594">
        <f>'[1]5.หนี้สินหมุนเวียน'!$P$247</f>
        <v>6192048.5800000001</v>
      </c>
      <c r="DC239" s="546">
        <v>8264228.1999999732</v>
      </c>
      <c r="DE239" s="215">
        <v>3631621.0799999684</v>
      </c>
    </row>
    <row r="240" spans="99:199" ht="24.6">
      <c r="CU240" s="596" t="s">
        <v>22</v>
      </c>
      <c r="CV240" s="597" t="s">
        <v>119</v>
      </c>
      <c r="CW240" s="596" t="s">
        <v>206</v>
      </c>
      <c r="CX240" s="594">
        <f>'[1]8.ดัชนีทางการเงิน(เฝ้าระวัง)'!$Q$39</f>
        <v>9530077.5299999993</v>
      </c>
      <c r="CY240" s="594">
        <f>'[1]5.หนี้สินหมุนเวียน'!$Q$247</f>
        <v>15323598.189999999</v>
      </c>
      <c r="DC240" s="546">
        <v>29444058.50999999</v>
      </c>
      <c r="DE240" s="215">
        <v>30041510.090000004</v>
      </c>
    </row>
    <row r="241" spans="99:110" ht="24.6">
      <c r="CU241" s="596" t="s">
        <v>22</v>
      </c>
      <c r="CV241" s="597" t="s">
        <v>120</v>
      </c>
      <c r="CW241" s="596" t="s">
        <v>207</v>
      </c>
      <c r="CX241" s="594">
        <f>'[1]8.ดัชนีทางการเงิน(เฝ้าระวัง)'!$R$39</f>
        <v>64315416.969999999</v>
      </c>
      <c r="CY241" s="594">
        <f>'[1]5.หนี้สินหมุนเวียน'!$R$247</f>
        <v>23602394.669999998</v>
      </c>
      <c r="DC241" s="546">
        <v>18771947.400000006</v>
      </c>
      <c r="DE241" s="215">
        <v>4792753.3000000119</v>
      </c>
    </row>
    <row r="242" spans="99:110" ht="24.6">
      <c r="CU242" s="596" t="s">
        <v>22</v>
      </c>
      <c r="CV242" s="597" t="s">
        <v>121</v>
      </c>
      <c r="CW242" s="596" t="s">
        <v>208</v>
      </c>
      <c r="CX242" s="594">
        <f>'[1]8.ดัชนีทางการเงิน(เฝ้าระวัง)'!$S$39</f>
        <v>8686797.5600000005</v>
      </c>
      <c r="CY242" s="594">
        <f>'[1]5.หนี้สินหมุนเวียน'!$S$247</f>
        <v>6082009.3099999996</v>
      </c>
      <c r="DC242" s="546">
        <v>6489441.4399999976</v>
      </c>
      <c r="DE242" s="215">
        <v>998126.18999999762</v>
      </c>
    </row>
    <row r="243" spans="99:110" ht="24.6">
      <c r="CU243" s="596" t="s">
        <v>22</v>
      </c>
      <c r="CV243" s="597" t="s">
        <v>122</v>
      </c>
      <c r="CW243" s="596" t="s">
        <v>209</v>
      </c>
      <c r="CX243" s="594">
        <f>'[1]8.ดัชนีทางการเงิน(เฝ้าระวัง)'!$T$39</f>
        <v>7298155.5899999999</v>
      </c>
      <c r="CY243" s="594">
        <f>'[1]5.หนี้สินหมุนเวียน'!$T$247</f>
        <v>6430198.8200000003</v>
      </c>
      <c r="DC243" s="546">
        <v>25036427.269999996</v>
      </c>
      <c r="DE243" s="215">
        <v>19996446.920000002</v>
      </c>
    </row>
    <row r="244" spans="99:110" ht="24.6">
      <c r="CU244" s="596" t="s">
        <v>22</v>
      </c>
      <c r="CV244" s="597" t="s">
        <v>123</v>
      </c>
      <c r="CW244" s="596" t="s">
        <v>210</v>
      </c>
      <c r="CX244" s="594">
        <f>'[1]8.ดัชนีทางการเงิน(เฝ้าระวัง)'!$U$39</f>
        <v>7956074.6400000006</v>
      </c>
      <c r="CY244" s="594">
        <f>'[1]5.หนี้สินหมุนเวียน'!$U$247</f>
        <v>2077740.7899999998</v>
      </c>
      <c r="DC244" s="546">
        <v>3837511.9300000072</v>
      </c>
      <c r="DE244" s="215">
        <v>1242553.4100000113</v>
      </c>
    </row>
    <row r="245" spans="99:110" ht="24.6">
      <c r="CU245" s="596" t="s">
        <v>22</v>
      </c>
      <c r="CV245" s="597" t="s">
        <v>124</v>
      </c>
      <c r="CW245" s="596" t="s">
        <v>426</v>
      </c>
      <c r="CX245" s="594">
        <f>'[1]8.ดัชนีทางการเงิน(เฝ้าระวัง)'!$V$39</f>
        <v>1700953.7399999998</v>
      </c>
      <c r="CY245" s="594">
        <f>'[1]5.หนี้สินหมุนเวียน'!$V$247</f>
        <v>3194559.8</v>
      </c>
      <c r="DC245" s="546">
        <v>4367500.4600000083</v>
      </c>
      <c r="DE245" s="215">
        <v>1679960.4600000083</v>
      </c>
    </row>
    <row r="246" spans="99:110" ht="24.6">
      <c r="CU246" s="596" t="s">
        <v>96</v>
      </c>
      <c r="CV246" s="597" t="s">
        <v>125</v>
      </c>
      <c r="CW246" s="596" t="s">
        <v>211</v>
      </c>
      <c r="CX246" s="594">
        <f>'[1]8.ดัชนีทางการเงิน(เฝ้าระวัง)'!$W$39</f>
        <v>202852133.48999998</v>
      </c>
      <c r="CY246" s="594">
        <f>'[1]5.หนี้สินหมุนเวียน'!$W$247</f>
        <v>217655961.07999998</v>
      </c>
      <c r="CZ246" s="599">
        <f>SUM(CX246:CX259)</f>
        <v>308531059.91999996</v>
      </c>
      <c r="DA246" s="599">
        <f>SUM(CY246:CY259)</f>
        <v>397911102.82999992</v>
      </c>
      <c r="DC246" s="546">
        <v>573400000</v>
      </c>
      <c r="DD246" s="599">
        <f>SUM(DC246:DC259)</f>
        <v>687680325.01999986</v>
      </c>
      <c r="DE246" s="215">
        <v>513300000</v>
      </c>
      <c r="DF246" s="599">
        <f>SUM(DE246:DE259)</f>
        <v>558774231.93999982</v>
      </c>
    </row>
    <row r="247" spans="99:110" ht="24.6">
      <c r="CU247" s="596" t="s">
        <v>96</v>
      </c>
      <c r="CV247" s="597" t="s">
        <v>126</v>
      </c>
      <c r="CW247" s="596" t="s">
        <v>212</v>
      </c>
      <c r="CX247" s="594">
        <f>'[1]8.ดัชนีทางการเงิน(เฝ้าระวัง)'!$X$39</f>
        <v>2622629.2600000002</v>
      </c>
      <c r="CY247" s="594">
        <f>'[1]5.หนี้สินหมุนเวียน'!$X$247</f>
        <v>2612478.9700000002</v>
      </c>
      <c r="DC247" s="546">
        <v>14089249.280000001</v>
      </c>
      <c r="DE247" s="215">
        <v>8364288.7399999946</v>
      </c>
    </row>
    <row r="248" spans="99:110" ht="24.6">
      <c r="CU248" s="596" t="s">
        <v>96</v>
      </c>
      <c r="CV248" s="597" t="s">
        <v>127</v>
      </c>
      <c r="CW248" s="596" t="s">
        <v>213</v>
      </c>
      <c r="CX248" s="594">
        <f>'[1]8.ดัชนีทางการเงิน(เฝ้าระวัง)'!$Y$39</f>
        <v>11852167.83</v>
      </c>
      <c r="CY248" s="594">
        <f>'[1]5.หนี้สินหมุนเวียน'!$Y$247</f>
        <v>21447887.960000001</v>
      </c>
      <c r="DC248" s="546">
        <v>37639615.210000008</v>
      </c>
      <c r="DE248" s="215">
        <v>28547943.350000024</v>
      </c>
    </row>
    <row r="249" spans="99:110" ht="24.6">
      <c r="CU249" s="596" t="s">
        <v>96</v>
      </c>
      <c r="CV249" s="597" t="s">
        <v>128</v>
      </c>
      <c r="CW249" s="596" t="s">
        <v>214</v>
      </c>
      <c r="CX249" s="594">
        <f>'[1]8.ดัชนีทางการเงิน(เฝ้าระวัง)'!$Z$39</f>
        <v>6593289.9900000002</v>
      </c>
      <c r="CY249" s="594">
        <f>'[1]5.หนี้สินหมุนเวียน'!$Z$247</f>
        <v>11343107.25</v>
      </c>
      <c r="DC249" s="546">
        <v>9199576.6200000048</v>
      </c>
      <c r="DE249" s="215">
        <v>2876464.8300000131</v>
      </c>
    </row>
    <row r="250" spans="99:110" ht="24.6">
      <c r="CU250" s="596" t="s">
        <v>96</v>
      </c>
      <c r="CV250" s="597" t="s">
        <v>129</v>
      </c>
      <c r="CW250" s="596" t="s">
        <v>215</v>
      </c>
      <c r="CX250" s="594">
        <f>'[1]8.ดัชนีทางการเงิน(เฝ้าระวัง)'!$AA$39</f>
        <v>1868456.1</v>
      </c>
      <c r="CY250" s="594">
        <f>'[1]5.หนี้สินหมุนเวียน'!$AA$247</f>
        <v>3880759.96</v>
      </c>
      <c r="DC250" s="546">
        <v>140893.51999999583</v>
      </c>
      <c r="DE250" s="215">
        <v>-2822356.950000003</v>
      </c>
    </row>
    <row r="251" spans="99:110" ht="24.6">
      <c r="CU251" s="596" t="s">
        <v>96</v>
      </c>
      <c r="CV251" s="597" t="s">
        <v>130</v>
      </c>
      <c r="CW251" s="596" t="s">
        <v>216</v>
      </c>
      <c r="CX251" s="594">
        <f>'[1]8.ดัชนีทางการเงิน(เฝ้าระวัง)'!$AB$39</f>
        <v>4164956.8200000003</v>
      </c>
      <c r="CY251" s="594">
        <f>'[1]5.หนี้สินหมุนเวียน'!$AB$247</f>
        <v>3641455.55</v>
      </c>
      <c r="DC251" s="546">
        <v>6870118.0100000054</v>
      </c>
      <c r="DE251" s="215">
        <v>3995218.0100000054</v>
      </c>
    </row>
    <row r="252" spans="99:110" ht="24.6">
      <c r="CU252" s="596" t="s">
        <v>96</v>
      </c>
      <c r="CV252" s="597" t="s">
        <v>131</v>
      </c>
      <c r="CW252" s="596" t="s">
        <v>217</v>
      </c>
      <c r="CX252" s="594">
        <f>'[1]8.ดัชนีทางการเงิน(เฝ้าระวัง)'!$AC$39</f>
        <v>15434915.310000001</v>
      </c>
      <c r="CY252" s="594">
        <f>'[1]5.หนี้สินหมุนเวียน'!$AC$247</f>
        <v>5600615.9999999991</v>
      </c>
      <c r="DC252" s="546">
        <v>8550000</v>
      </c>
      <c r="DE252" s="215">
        <v>5330790.3799999952</v>
      </c>
    </row>
    <row r="253" spans="99:110" ht="24.6">
      <c r="CU253" s="596" t="s">
        <v>96</v>
      </c>
      <c r="CV253" s="597" t="s">
        <v>132</v>
      </c>
      <c r="CW253" s="596" t="s">
        <v>218</v>
      </c>
      <c r="CX253" s="594">
        <f>'[1]8.ดัชนีทางการเงิน(เฝ้าระวัง)'!$AD$39</f>
        <v>22468214.740000002</v>
      </c>
      <c r="CY253" s="594">
        <f>'[1]5.หนี้สินหมุนเวียน'!$AD$247</f>
        <v>49046120.5</v>
      </c>
      <c r="DC253" s="546">
        <v>6500000</v>
      </c>
      <c r="DE253" s="215">
        <v>-3346700</v>
      </c>
    </row>
    <row r="254" spans="99:110" ht="24.6">
      <c r="CU254" s="596" t="s">
        <v>96</v>
      </c>
      <c r="CV254" s="597" t="s">
        <v>133</v>
      </c>
      <c r="CW254" s="596" t="s">
        <v>219</v>
      </c>
      <c r="CX254" s="594">
        <f>'[1]8.ดัชนีทางการเงิน(เฝ้าระวัง)'!$AE$39</f>
        <v>2740390.49</v>
      </c>
      <c r="CY254" s="594">
        <f>'[1]5.หนี้สินหมุนเวียน'!$AE$247</f>
        <v>10547839.439999999</v>
      </c>
      <c r="DC254" s="546">
        <v>4280000</v>
      </c>
      <c r="DE254" s="215">
        <v>3765775.8799999952</v>
      </c>
    </row>
    <row r="255" spans="99:110" ht="24.6">
      <c r="CU255" s="596" t="s">
        <v>96</v>
      </c>
      <c r="CV255" s="597" t="s">
        <v>134</v>
      </c>
      <c r="CW255" s="596" t="s">
        <v>220</v>
      </c>
      <c r="CX255" s="594">
        <f>'[1]8.ดัชนีทางการเงิน(เฝ้าระวัง)'!$AF$39</f>
        <v>7723225.6599999992</v>
      </c>
      <c r="CY255" s="594">
        <f>'[1]5.หนี้สินหมุนเวียน'!$AF$247</f>
        <v>10479531.59</v>
      </c>
      <c r="DC255" s="546">
        <v>7795779.6599999964</v>
      </c>
      <c r="DE255" s="215">
        <v>5042050.7900000066</v>
      </c>
    </row>
    <row r="256" spans="99:110" ht="24.6">
      <c r="CU256" s="596" t="s">
        <v>96</v>
      </c>
      <c r="CV256" s="597" t="s">
        <v>135</v>
      </c>
      <c r="CW256" s="596" t="s">
        <v>221</v>
      </c>
      <c r="CX256" s="594">
        <f>'[1]8.ดัชนีทางการเงิน(เฝ้าระวัง)'!$AG$39</f>
        <v>3117255.14</v>
      </c>
      <c r="CY256" s="594">
        <f>'[1]5.หนี้สินหมุนเวียน'!$AG$247</f>
        <v>12354909.029999999</v>
      </c>
      <c r="DC256" s="546">
        <v>1000023.5399999917</v>
      </c>
      <c r="DE256" s="215">
        <v>-4753155.700000003</v>
      </c>
    </row>
    <row r="257" spans="99:110" ht="24.6">
      <c r="CU257" s="596" t="s">
        <v>96</v>
      </c>
      <c r="CV257" s="597" t="s">
        <v>136</v>
      </c>
      <c r="CW257" s="596" t="s">
        <v>222</v>
      </c>
      <c r="CX257" s="594">
        <f>'[1]8.ดัชนีทางการเงิน(เฝ้าระวัง)'!$AH$39</f>
        <v>17796631.5</v>
      </c>
      <c r="CY257" s="594">
        <f>'[1]5.หนี้สินหมุนเวียน'!$AH$247</f>
        <v>31673117.109999999</v>
      </c>
      <c r="DC257" s="546">
        <v>8005731.2800000012</v>
      </c>
      <c r="DE257" s="215">
        <v>-354713.21000000834</v>
      </c>
    </row>
    <row r="258" spans="99:110" ht="24.6">
      <c r="CU258" s="596" t="s">
        <v>96</v>
      </c>
      <c r="CV258" s="597" t="s">
        <v>137</v>
      </c>
      <c r="CW258" s="596" t="s">
        <v>223</v>
      </c>
      <c r="CX258" s="594">
        <f>'[1]8.ดัชนีทางการเงิน(เฝ้าระวัง)'!$AI$39</f>
        <v>4129765.51</v>
      </c>
      <c r="CY258" s="594">
        <f>'[1]5.หนี้สินหมุนเวียน'!$AI$247</f>
        <v>11327742.140000001</v>
      </c>
      <c r="DC258" s="546">
        <v>4748811.8599999994</v>
      </c>
      <c r="DE258" s="215">
        <v>177599.78000000119</v>
      </c>
    </row>
    <row r="259" spans="99:110" ht="24.6">
      <c r="CU259" s="596" t="s">
        <v>96</v>
      </c>
      <c r="CV259" s="597" t="s">
        <v>138</v>
      </c>
      <c r="CW259" s="596" t="s">
        <v>224</v>
      </c>
      <c r="CX259" s="594">
        <f>'[1]8.ดัชนีทางการเงิน(เฝ้าระวัง)'!$AJ$39</f>
        <v>5167028.08</v>
      </c>
      <c r="CY259" s="594">
        <f>'[1]5.หนี้สินหมุนเวียน'!$AJ$247</f>
        <v>6299576.25</v>
      </c>
      <c r="DC259" s="546">
        <v>5460526.0399999917</v>
      </c>
      <c r="DE259" s="215">
        <v>-1348973.9600000083</v>
      </c>
    </row>
    <row r="260" spans="99:110" ht="24.6">
      <c r="CU260" s="596" t="s">
        <v>42</v>
      </c>
      <c r="CV260" s="597" t="s">
        <v>139</v>
      </c>
      <c r="CW260" s="596" t="s">
        <v>225</v>
      </c>
      <c r="CX260" s="594">
        <f>'[1]8.ดัชนีทางการเงิน(เฝ้าระวัง)'!$AK$39</f>
        <v>635887378.10000002</v>
      </c>
      <c r="CY260" s="594">
        <f>'[1]5.หนี้สินหมุนเวียน'!$AK$247</f>
        <v>351959406.30000001</v>
      </c>
      <c r="CZ260" s="599">
        <f>SUM(CY260:CY277)</f>
        <v>589720155.36000001</v>
      </c>
      <c r="DA260" s="599">
        <f>SUM(CZ260:CZ277)</f>
        <v>589720155.36000001</v>
      </c>
      <c r="DC260" s="546">
        <v>368027534.28000069</v>
      </c>
      <c r="DD260" s="599">
        <f>SUM(DC260:DC277)</f>
        <v>618085279.56000066</v>
      </c>
      <c r="DE260" s="215">
        <v>263147778.63000059</v>
      </c>
      <c r="DF260" s="599">
        <f>SUM(DE260:DE277)</f>
        <v>431087175.00000054</v>
      </c>
    </row>
    <row r="261" spans="99:110" ht="24.6">
      <c r="CU261" s="596" t="s">
        <v>42</v>
      </c>
      <c r="CV261" s="597" t="s">
        <v>140</v>
      </c>
      <c r="CW261" s="596" t="s">
        <v>226</v>
      </c>
      <c r="CX261" s="594">
        <f>'[1]8.ดัชนีทางการเงิน(เฝ้าระวัง)'!$AL$39</f>
        <v>3761403.56</v>
      </c>
      <c r="CY261" s="594">
        <f>'[1]5.หนี้สินหมุนเวียน'!$AL$247</f>
        <v>8400194.1099999994</v>
      </c>
      <c r="DC261" s="546">
        <v>5979295.1800000072</v>
      </c>
      <c r="DE261" s="215">
        <v>3202033.1000000089</v>
      </c>
    </row>
    <row r="262" spans="99:110" ht="24.6">
      <c r="CU262" s="596" t="s">
        <v>42</v>
      </c>
      <c r="CV262" s="597" t="s">
        <v>141</v>
      </c>
      <c r="CW262" s="596" t="s">
        <v>227</v>
      </c>
      <c r="CX262" s="594">
        <f>'[1]8.ดัชนีทางการเงิน(เฝ้าระวัง)'!$AM$39</f>
        <v>4173971.92</v>
      </c>
      <c r="CY262" s="594">
        <f>'[1]5.หนี้สินหมุนเวียน'!$AM$247</f>
        <v>4703365.99</v>
      </c>
      <c r="DC262" s="546">
        <v>6481160.4300000072</v>
      </c>
      <c r="DE262" s="215">
        <v>5003153.0500000119</v>
      </c>
    </row>
    <row r="263" spans="99:110" ht="24.6">
      <c r="CU263" s="596" t="s">
        <v>42</v>
      </c>
      <c r="CV263" s="597" t="s">
        <v>142</v>
      </c>
      <c r="CW263" s="596" t="s">
        <v>228</v>
      </c>
      <c r="CX263" s="594">
        <f>'[1]8.ดัชนีทางการเงิน(เฝ้าระวัง)'!$AN$39</f>
        <v>20246700.359999999</v>
      </c>
      <c r="CY263" s="594">
        <f>'[1]5.หนี้สินหมุนเวียน'!$AN$247</f>
        <v>32467840.600000001</v>
      </c>
      <c r="DC263" s="546">
        <v>4785097.8399999738</v>
      </c>
      <c r="DE263" s="215">
        <v>1099988.219999969</v>
      </c>
    </row>
    <row r="264" spans="99:110" ht="24.6">
      <c r="CU264" s="596" t="s">
        <v>42</v>
      </c>
      <c r="CV264" s="597" t="s">
        <v>143</v>
      </c>
      <c r="CW264" s="596" t="s">
        <v>229</v>
      </c>
      <c r="CX264" s="594">
        <f>'[1]8.ดัชนีทางการเงิน(เฝ้าระวัง)'!$AO$39</f>
        <v>6339434.5899999999</v>
      </c>
      <c r="CY264" s="594">
        <f>'[1]5.หนี้สินหมุนเวียน'!$AO$247</f>
        <v>14227691.359999999</v>
      </c>
      <c r="DC264" s="546">
        <v>11317587.580000013</v>
      </c>
      <c r="DE264" s="215">
        <v>34717.370000034571</v>
      </c>
    </row>
    <row r="265" spans="99:110" ht="24.6">
      <c r="CU265" s="596" t="s">
        <v>42</v>
      </c>
      <c r="CV265" s="597" t="s">
        <v>144</v>
      </c>
      <c r="CW265" s="596" t="s">
        <v>230</v>
      </c>
      <c r="CX265" s="594">
        <f>'[1]8.ดัชนีทางการเงิน(เฝ้าระวัง)'!$AP$39</f>
        <v>4618196.04</v>
      </c>
      <c r="CY265" s="594">
        <f>'[1]5.หนี้สินหมุนเวียน'!$AP$247</f>
        <v>5121080.57</v>
      </c>
      <c r="DC265" s="546">
        <v>1509891.0700000226</v>
      </c>
      <c r="DE265" s="215">
        <v>6021.2800000160933</v>
      </c>
    </row>
    <row r="266" spans="99:110" ht="24.6">
      <c r="CU266" s="596" t="s">
        <v>42</v>
      </c>
      <c r="CV266" s="597" t="s">
        <v>145</v>
      </c>
      <c r="CW266" s="596" t="s">
        <v>231</v>
      </c>
      <c r="CX266" s="594">
        <f>'[1]8.ดัชนีทางการเงิน(เฝ้าระวัง)'!$AQ$39</f>
        <v>1592629.2</v>
      </c>
      <c r="CY266" s="594">
        <f>'[1]5.หนี้สินหมุนเวียน'!$AQ$247</f>
        <v>1115452.6199999999</v>
      </c>
      <c r="DC266" s="546">
        <v>91678.329999983311</v>
      </c>
      <c r="DE266" s="215">
        <v>-4238103.4100000113</v>
      </c>
    </row>
    <row r="267" spans="99:110" ht="24.6">
      <c r="CU267" s="596" t="s">
        <v>42</v>
      </c>
      <c r="CV267" s="597" t="s">
        <v>146</v>
      </c>
      <c r="CW267" s="596" t="s">
        <v>764</v>
      </c>
      <c r="CX267" s="594">
        <f>'[1]8.ดัชนีทางการเงิน(เฝ้าระวัง)'!$AR$39</f>
        <v>56458592.259999998</v>
      </c>
      <c r="CY267" s="594">
        <f>'[1]5.หนี้สินหมุนเวียน'!$AR$247</f>
        <v>51178817.359999999</v>
      </c>
      <c r="DC267" s="546">
        <v>41463787.070000052</v>
      </c>
      <c r="DE267" s="215">
        <v>8769106.9700000286</v>
      </c>
    </row>
    <row r="268" spans="99:110" ht="24.6">
      <c r="CU268" s="596" t="s">
        <v>42</v>
      </c>
      <c r="CV268" s="597" t="s">
        <v>147</v>
      </c>
      <c r="CW268" s="596" t="s">
        <v>233</v>
      </c>
      <c r="CX268" s="594">
        <f>'[1]8.ดัชนีทางการเงิน(เฝ้าระวัง)'!$AS$39</f>
        <v>5939262.1300000008</v>
      </c>
      <c r="CY268" s="594">
        <f>'[1]5.หนี้สินหมุนเวียน'!$AS$247</f>
        <v>8640731.4299999997</v>
      </c>
      <c r="DC268" s="546">
        <v>9088242.4799999893</v>
      </c>
      <c r="DE268" s="215">
        <v>3517099.6099999845</v>
      </c>
    </row>
    <row r="269" spans="99:110" ht="24.6">
      <c r="CU269" s="596" t="s">
        <v>42</v>
      </c>
      <c r="CV269" s="597" t="s">
        <v>148</v>
      </c>
      <c r="CW269" s="596" t="s">
        <v>234</v>
      </c>
      <c r="CX269" s="594">
        <f>'[1]8.ดัชนีทางการเงิน(เฝ้าระวัง)'!$AT$39</f>
        <v>9215023.0800000001</v>
      </c>
      <c r="CY269" s="594">
        <f>'[1]5.หนี้สินหมุนเวียน'!$AT$247</f>
        <v>26718817.039999999</v>
      </c>
      <c r="DC269" s="546">
        <v>21455402.179999977</v>
      </c>
      <c r="DE269" s="215">
        <v>12229890.179999977</v>
      </c>
    </row>
    <row r="270" spans="99:110" ht="24.6">
      <c r="CU270" s="596" t="s">
        <v>42</v>
      </c>
      <c r="CV270" s="597" t="s">
        <v>149</v>
      </c>
      <c r="CW270" s="596" t="s">
        <v>235</v>
      </c>
      <c r="CX270" s="594">
        <f>'[1]8.ดัชนีทางการเงิน(เฝ้าระวัง)'!$AU$39</f>
        <v>4037839.8400000003</v>
      </c>
      <c r="CY270" s="594">
        <f>'[1]5.หนี้สินหมุนเวียน'!$AU$247</f>
        <v>19966254.57</v>
      </c>
      <c r="DC270" s="546">
        <v>9117823.6200000048</v>
      </c>
      <c r="DE270" s="215">
        <v>135663.05000001192</v>
      </c>
    </row>
    <row r="271" spans="99:110" ht="24.6">
      <c r="CU271" s="596" t="s">
        <v>42</v>
      </c>
      <c r="CV271" s="597" t="s">
        <v>150</v>
      </c>
      <c r="CW271" s="596" t="s">
        <v>236</v>
      </c>
      <c r="CX271" s="594">
        <f>'[1]8.ดัชนีทางการเงิน(เฝ้าระวัง)'!$AV$39</f>
        <v>4895450.5399999991</v>
      </c>
      <c r="CY271" s="594">
        <f>'[1]5.หนี้สินหมุนเวียน'!$AV$247</f>
        <v>3178495.1799999997</v>
      </c>
      <c r="DC271" s="546">
        <v>13049999.999999985</v>
      </c>
      <c r="DE271" s="215">
        <v>21137378.23999998</v>
      </c>
    </row>
    <row r="272" spans="99:110" ht="24.6">
      <c r="CU272" s="596" t="s">
        <v>42</v>
      </c>
      <c r="CV272" s="597" t="s">
        <v>151</v>
      </c>
      <c r="CW272" s="596" t="s">
        <v>237</v>
      </c>
      <c r="CX272" s="594">
        <f>'[1]8.ดัชนีทางการเงิน(เฝ้าระวัง)'!$AW$39</f>
        <v>3087473.96</v>
      </c>
      <c r="CY272" s="594">
        <f>'[1]5.หนี้สินหมุนเวียน'!$AW$247</f>
        <v>4581745.34</v>
      </c>
      <c r="DC272" s="546">
        <v>632.83999998867512</v>
      </c>
      <c r="DE272" s="215">
        <v>3034379.3099999875</v>
      </c>
    </row>
    <row r="273" spans="99:110" ht="24.6">
      <c r="CU273" s="596" t="s">
        <v>42</v>
      </c>
      <c r="CV273" s="597" t="s">
        <v>152</v>
      </c>
      <c r="CW273" s="596" t="s">
        <v>238</v>
      </c>
      <c r="CX273" s="594">
        <f>'[1]8.ดัชนีทางการเงิน(เฝ้าระวัง)'!$AX$39</f>
        <v>7199656.9900000002</v>
      </c>
      <c r="CY273" s="594">
        <f>'[1]5.หนี้สินหมุนเวียน'!$AX$247</f>
        <v>5842235.6099999994</v>
      </c>
      <c r="DC273" s="546">
        <v>7975819.3700000048</v>
      </c>
      <c r="DE273" s="215">
        <v>3157629.5600000024</v>
      </c>
    </row>
    <row r="274" spans="99:110" ht="24.6">
      <c r="CU274" s="596" t="s">
        <v>42</v>
      </c>
      <c r="CV274" s="597" t="s">
        <v>153</v>
      </c>
      <c r="CW274" s="596" t="s">
        <v>239</v>
      </c>
      <c r="CX274" s="594">
        <f>'[1]8.ดัชนีทางการเงิน(เฝ้าระวัง)'!$AY$39</f>
        <v>4212083.41</v>
      </c>
      <c r="CY274" s="594">
        <f>'[1]5.หนี้สินหมุนเวียน'!$AY$247</f>
        <v>14436389.52</v>
      </c>
      <c r="DC274" s="546">
        <v>3339056.5100000054</v>
      </c>
      <c r="DE274" s="215">
        <v>2261577.4699999988</v>
      </c>
    </row>
    <row r="275" spans="99:110" ht="24.6">
      <c r="CU275" s="596" t="s">
        <v>42</v>
      </c>
      <c r="CV275" s="597" t="s">
        <v>154</v>
      </c>
      <c r="CW275" s="596" t="s">
        <v>240</v>
      </c>
      <c r="CX275" s="594">
        <f>'[1]8.ดัชนีทางการเงิน(เฝ้าระวัง)'!$AZ$39</f>
        <v>2620808.09</v>
      </c>
      <c r="CY275" s="594">
        <f>'[1]5.หนี้สินหมุนเวียน'!$AZ$247</f>
        <v>931072.8</v>
      </c>
      <c r="DC275" s="546">
        <v>7116268.4300000072</v>
      </c>
      <c r="DE275" s="215">
        <v>2760718.6300000101</v>
      </c>
    </row>
    <row r="276" spans="99:110" ht="24.6">
      <c r="CU276" s="596" t="s">
        <v>42</v>
      </c>
      <c r="CV276" s="597" t="s">
        <v>155</v>
      </c>
      <c r="CW276" s="596" t="s">
        <v>427</v>
      </c>
      <c r="CX276" s="594">
        <f>'[1]8.ดัชนีทางการเงิน(เฝ้าระวัง)'!$BA$39</f>
        <v>51266588.859999999</v>
      </c>
      <c r="CY276" s="594">
        <f>'[1]5.หนี้สินหมุนเวียน'!$BA$247</f>
        <v>33480526.759999998</v>
      </c>
      <c r="DC276" s="546">
        <v>100774613.18000007</v>
      </c>
      <c r="DE276" s="215">
        <v>104700769.93999994</v>
      </c>
    </row>
    <row r="277" spans="99:110" ht="24.6">
      <c r="CU277" s="596" t="s">
        <v>42</v>
      </c>
      <c r="CV277" s="597" t="s">
        <v>156</v>
      </c>
      <c r="CW277" s="596" t="s">
        <v>242</v>
      </c>
      <c r="CX277" s="594">
        <f>'[1]8.ดัชนีทางการเงิน(เฝ้าระวัง)'!$BB$39</f>
        <v>3563280.0100000002</v>
      </c>
      <c r="CY277" s="594">
        <f>'[1]5.หนี้สินหมุนเวียน'!$BB$247</f>
        <v>2770038.2</v>
      </c>
      <c r="DC277" s="546">
        <v>6511389.1700000018</v>
      </c>
      <c r="DE277" s="215">
        <v>1127373.799999997</v>
      </c>
    </row>
    <row r="278" spans="99:110" ht="24.6">
      <c r="CU278" s="596" t="s">
        <v>52</v>
      </c>
      <c r="CV278" s="597" t="s">
        <v>157</v>
      </c>
      <c r="CW278" s="596" t="s">
        <v>243</v>
      </c>
      <c r="CX278" s="594">
        <f>'[1]8.ดัชนีทางการเงิน(เฝ้าระวัง)'!$BC$39</f>
        <v>176235969.55000001</v>
      </c>
      <c r="CY278" s="594">
        <f>'[1]5.หนี้สินหมุนเวียน'!$BC$247</f>
        <v>61609811.259999998</v>
      </c>
      <c r="CZ278" s="599">
        <f>SUM(CX278:CX292)</f>
        <v>513949798.94</v>
      </c>
      <c r="DA278" s="599">
        <f>SUM(CY278:CY292)</f>
        <v>498802024.55000007</v>
      </c>
      <c r="DC278" s="546">
        <v>171580000</v>
      </c>
      <c r="DD278" s="599">
        <f>SUM(DC278:DC286)</f>
        <v>290365099.93000001</v>
      </c>
      <c r="DE278" s="215">
        <v>118880000</v>
      </c>
      <c r="DF278" s="599">
        <f>SUM(DE278:DE286)</f>
        <v>554081897.78999996</v>
      </c>
    </row>
    <row r="279" spans="99:110" ht="24.6">
      <c r="CU279" s="596" t="s">
        <v>52</v>
      </c>
      <c r="CV279" s="597" t="s">
        <v>158</v>
      </c>
      <c r="CW279" s="596" t="s">
        <v>244</v>
      </c>
      <c r="CX279" s="594">
        <f>'[1]8.ดัชนีทางการเงิน(เฝ้าระวัง)'!$BD$39</f>
        <v>44235298.330000006</v>
      </c>
      <c r="CY279" s="594">
        <f>'[1]5.หนี้สินหมุนเวียน'!$BD$247</f>
        <v>32801527.32</v>
      </c>
      <c r="DC279" s="546">
        <v>22977484.23999995</v>
      </c>
      <c r="DE279" s="215">
        <v>79974243.949999928</v>
      </c>
    </row>
    <row r="280" spans="99:110" ht="24.6">
      <c r="CU280" s="596" t="s">
        <v>52</v>
      </c>
      <c r="CV280" s="597" t="s">
        <v>159</v>
      </c>
      <c r="CW280" s="596" t="s">
        <v>245</v>
      </c>
      <c r="CX280" s="594">
        <f>'[1]8.ดัชนีทางการเงิน(เฝ้าระวัง)'!$BE$39</f>
        <v>3585836.3600000003</v>
      </c>
      <c r="CY280" s="594">
        <f>'[1]5.หนี้สินหมุนเวียน'!$BE$247</f>
        <v>12760019.699999999</v>
      </c>
      <c r="DC280" s="546">
        <v>2942711.6800000072</v>
      </c>
      <c r="DE280" s="215">
        <v>493438.04000000656</v>
      </c>
    </row>
    <row r="281" spans="99:110" ht="24.6">
      <c r="CU281" s="598" t="s">
        <v>52</v>
      </c>
      <c r="CV281" s="597" t="s">
        <v>160</v>
      </c>
      <c r="CW281" s="596" t="s">
        <v>246</v>
      </c>
      <c r="CX281" s="594">
        <f>'[1]8.ดัชนีทางการเงิน(เฝ้าระวัง)'!$BF$39</f>
        <v>10860392.41</v>
      </c>
      <c r="CY281" s="594">
        <f>'[1]5.หนี้สินหมุนเวียน'!$BF$247</f>
        <v>11767416.16</v>
      </c>
      <c r="DC281" s="546">
        <v>17846333.840000018</v>
      </c>
      <c r="DE281" s="215">
        <v>2619519.7600000203</v>
      </c>
    </row>
    <row r="282" spans="99:110" ht="24.6">
      <c r="CU282" s="598" t="s">
        <v>52</v>
      </c>
      <c r="CV282" s="597" t="s">
        <v>161</v>
      </c>
      <c r="CW282" s="596" t="s">
        <v>765</v>
      </c>
      <c r="CX282" s="594">
        <f>'[1]8.ดัชนีทางการเงิน(เฝ้าระวัง)'!$BG$39</f>
        <v>64005163.950000003</v>
      </c>
      <c r="CY282" s="594">
        <f>'[1]5.หนี้สินหมุนเวียน'!$BG$247</f>
        <v>159959316.24000001</v>
      </c>
      <c r="DC282" s="546">
        <v>62435474.230000019</v>
      </c>
      <c r="DE282" s="215">
        <v>346531139.73000002</v>
      </c>
    </row>
    <row r="283" spans="99:110" ht="24.6">
      <c r="CU283" s="598" t="s">
        <v>52</v>
      </c>
      <c r="CV283" s="597" t="s">
        <v>162</v>
      </c>
      <c r="CW283" s="596" t="s">
        <v>247</v>
      </c>
      <c r="CX283" s="594">
        <f>'[1]8.ดัชนีทางการเงิน(เฝ้าระวัง)'!$BH$39</f>
        <v>2478062.9899999998</v>
      </c>
      <c r="CY283" s="594">
        <f>'[1]5.หนี้สินหมุนเวียน'!$BH$247</f>
        <v>3199230.66</v>
      </c>
      <c r="DC283" s="546">
        <v>1204809.9100000113</v>
      </c>
      <c r="DE283" s="215">
        <v>150219.03000000119</v>
      </c>
    </row>
    <row r="284" spans="99:110" ht="24.6">
      <c r="CU284" s="596" t="s">
        <v>52</v>
      </c>
      <c r="CV284" s="597" t="s">
        <v>163</v>
      </c>
      <c r="CW284" s="596" t="s">
        <v>407</v>
      </c>
      <c r="CX284" s="594">
        <f>'[1]8.ดัชนีทางการเงิน(เฝ้าระวัง)'!$BI$39</f>
        <v>2274344.4099999997</v>
      </c>
      <c r="CY284" s="594">
        <f>'[1]5.หนี้สินหมุนเวียน'!$BI$247</f>
        <v>12704079.130000001</v>
      </c>
      <c r="DC284" s="546">
        <v>6570124.9400000051</v>
      </c>
      <c r="DE284" s="215">
        <v>4944455.650000006</v>
      </c>
    </row>
    <row r="285" spans="99:110" ht="24.6">
      <c r="CU285" s="596" t="s">
        <v>52</v>
      </c>
      <c r="CV285" s="597" t="s">
        <v>164</v>
      </c>
      <c r="CW285" s="596" t="s">
        <v>429</v>
      </c>
      <c r="CX285" s="594">
        <f>'[1]8.ดัชนีทางการเงิน(เฝ้าระวัง)'!$BJ$39</f>
        <v>5550977.2799999993</v>
      </c>
      <c r="CY285" s="594">
        <f>'[1]5.หนี้สินหมุนเวียน'!$BJ$247</f>
        <v>10182604.470000001</v>
      </c>
      <c r="DC285" s="546">
        <v>2470681.2700000107</v>
      </c>
      <c r="DE285" s="215">
        <v>103444.78000000119</v>
      </c>
    </row>
    <row r="286" spans="99:110" ht="24.6">
      <c r="CU286" s="596" t="s">
        <v>52</v>
      </c>
      <c r="CV286" s="597" t="s">
        <v>165</v>
      </c>
      <c r="CW286" s="596" t="s">
        <v>430</v>
      </c>
      <c r="CX286" s="594">
        <f>'[1]8.ดัชนีทางการเงิน(เฝ้าระวัง)'!$BK$39</f>
        <v>7292522.8799999999</v>
      </c>
      <c r="CY286" s="594">
        <f>'[1]5.หนี้สินหมุนเวียน'!$BK$247</f>
        <v>5445515.4800000004</v>
      </c>
      <c r="DC286" s="546">
        <v>2337479.8200000077</v>
      </c>
      <c r="DE286" s="215">
        <v>385436.85000000894</v>
      </c>
    </row>
    <row r="287" spans="99:110" ht="24.6">
      <c r="CU287" s="596" t="s">
        <v>59</v>
      </c>
      <c r="CV287" s="597" t="s">
        <v>166</v>
      </c>
      <c r="CW287" s="596" t="s">
        <v>250</v>
      </c>
      <c r="CX287" s="594">
        <f>'[1]8.ดัชนีทางการเงิน(เฝ้าระวัง)'!$BL$39</f>
        <v>151224941.19999999</v>
      </c>
      <c r="CY287" s="594">
        <f>'[1]5.หนี้สินหมุนเวียน'!$BL$247</f>
        <v>78945558.99000001</v>
      </c>
      <c r="CZ287" s="599">
        <f>SUM(CX287:CX292)</f>
        <v>197431230.77999997</v>
      </c>
      <c r="DA287" s="599">
        <f>SUM(CY287:CY292)</f>
        <v>188372504.13</v>
      </c>
      <c r="DC287" s="546">
        <v>86500000</v>
      </c>
      <c r="DD287" s="599">
        <f>SUM(DC287:DC292)</f>
        <v>136303258.36000001</v>
      </c>
      <c r="DE287" s="215">
        <v>84500000</v>
      </c>
      <c r="DF287" s="599">
        <f>SUM(DE287:DE292)</f>
        <v>99606320.13000001</v>
      </c>
    </row>
    <row r="288" spans="99:110" ht="24.6">
      <c r="CU288" s="596" t="s">
        <v>59</v>
      </c>
      <c r="CV288" s="597" t="s">
        <v>167</v>
      </c>
      <c r="CW288" s="596" t="s">
        <v>251</v>
      </c>
      <c r="CX288" s="594">
        <f>'[1]8.ดัชนีทางการเงิน(เฝ้าระวัง)'!$BM$39</f>
        <v>6623405.6300000008</v>
      </c>
      <c r="CY288" s="594">
        <f>'[1]5.หนี้สินหมุนเวียน'!$BM$247</f>
        <v>24736301.41</v>
      </c>
      <c r="DC288" s="546">
        <v>17894907.400000006</v>
      </c>
      <c r="DE288" s="215">
        <v>9948805.9900000095</v>
      </c>
    </row>
    <row r="289" spans="99:110" ht="24.6">
      <c r="CU289" s="596" t="s">
        <v>59</v>
      </c>
      <c r="CV289" s="597" t="s">
        <v>168</v>
      </c>
      <c r="CW289" s="596" t="s">
        <v>252</v>
      </c>
      <c r="CX289" s="594">
        <f>'[1]8.ดัชนีทางการเงิน(เฝ้าระวัง)'!$BN$39</f>
        <v>5734996.6200000001</v>
      </c>
      <c r="CY289" s="594">
        <f>'[1]5.หนี้สินหมุนเวียน'!$BN$247</f>
        <v>7300281.96</v>
      </c>
      <c r="DC289" s="546">
        <v>4941382.0700000077</v>
      </c>
      <c r="DE289" s="215">
        <v>1020386.0699999928</v>
      </c>
    </row>
    <row r="290" spans="99:110" ht="24.6">
      <c r="CU290" s="596" t="s">
        <v>59</v>
      </c>
      <c r="CV290" s="597" t="s">
        <v>169</v>
      </c>
      <c r="CW290" s="596" t="s">
        <v>253</v>
      </c>
      <c r="CX290" s="594">
        <f>'[1]8.ดัชนีทางการเงิน(เฝ้าระวัง)'!$BO$39</f>
        <v>14798352.699999999</v>
      </c>
      <c r="CY290" s="594">
        <f>'[1]5.หนี้สินหมุนเวียน'!$BO$247</f>
        <v>49257218.329999998</v>
      </c>
      <c r="DC290" s="546">
        <v>17844962.129999995</v>
      </c>
      <c r="DE290" s="215">
        <v>7119271.7100000083</v>
      </c>
    </row>
    <row r="291" spans="99:110" ht="24.6">
      <c r="CU291" s="596" t="s">
        <v>59</v>
      </c>
      <c r="CV291" s="597" t="s">
        <v>170</v>
      </c>
      <c r="CW291" s="596" t="s">
        <v>254</v>
      </c>
      <c r="CX291" s="594">
        <f>'[1]8.ดัชนีทางการเงิน(เฝ้าระวัง)'!$BP$39</f>
        <v>8704660.0099999998</v>
      </c>
      <c r="CY291" s="594">
        <f>'[1]5.หนี้สินหมุนเวียน'!$BP$247</f>
        <v>15104594.84</v>
      </c>
      <c r="DC291" s="546">
        <v>8488057.8500000238</v>
      </c>
      <c r="DE291" s="215">
        <v>3181825.4500000179</v>
      </c>
    </row>
    <row r="292" spans="99:110" ht="24.6">
      <c r="CU292" s="596" t="s">
        <v>59</v>
      </c>
      <c r="CV292" s="597" t="s">
        <v>171</v>
      </c>
      <c r="CW292" s="596" t="s">
        <v>255</v>
      </c>
      <c r="CX292" s="594">
        <f>'[1]8.ดัชนีทางการเงิน(เฝ้าระวัง)'!$BQ$39</f>
        <v>10344874.620000001</v>
      </c>
      <c r="CY292" s="594">
        <f>'[1]5.หนี้สินหมุนเวียน'!$BQ$247</f>
        <v>13028548.600000001</v>
      </c>
      <c r="DC292" s="546">
        <v>633948.90999998152</v>
      </c>
      <c r="DE292" s="215">
        <v>-6163969.0900000185</v>
      </c>
    </row>
    <row r="293" spans="99:110" ht="24.6">
      <c r="CU293" s="596" t="s">
        <v>81</v>
      </c>
      <c r="CV293" s="597" t="s">
        <v>172</v>
      </c>
      <c r="CW293" s="596" t="s">
        <v>256</v>
      </c>
      <c r="CX293" s="594">
        <f>'[1]8.ดัชนีทางการเงิน(เฝ้าระวัง)'!$BR$39</f>
        <v>774920578.75999999</v>
      </c>
      <c r="CY293" s="594">
        <f>'[1]5.หนี้สินหมุนเวียน'!$BR$247</f>
        <v>624119894.26999998</v>
      </c>
      <c r="CZ293" s="599">
        <f>SUM(CX293:CX313)</f>
        <v>1055233728.5299999</v>
      </c>
      <c r="DA293" s="599">
        <f>SUM(CY293:CY313)</f>
        <v>1134279246.55</v>
      </c>
      <c r="DC293" s="546">
        <v>438329306.88000011</v>
      </c>
      <c r="DD293" s="599">
        <f>SUM(DC293:DC313)</f>
        <v>687820524.6200006</v>
      </c>
      <c r="DE293" s="215">
        <v>273686403.07999992</v>
      </c>
      <c r="DF293" s="599">
        <f>SUM(DE293:DE313)</f>
        <v>431471596.05000007</v>
      </c>
    </row>
    <row r="294" spans="99:110" ht="24.6">
      <c r="CU294" s="596" t="s">
        <v>81</v>
      </c>
      <c r="CV294" s="597" t="s">
        <v>173</v>
      </c>
      <c r="CW294" s="596" t="s">
        <v>257</v>
      </c>
      <c r="CX294" s="594">
        <f>'[1]8.ดัชนีทางการเงิน(เฝ้าระวัง)'!$BS$39</f>
        <v>7507349.9300000006</v>
      </c>
      <c r="CY294" s="594">
        <f>'[1]5.หนี้สินหมุนเวียน'!$BS$247</f>
        <v>22021265.91</v>
      </c>
      <c r="DC294" s="546">
        <v>5854826.0199999809</v>
      </c>
      <c r="DE294" s="215">
        <v>242430.37999999523</v>
      </c>
    </row>
    <row r="295" spans="99:110" ht="24.6">
      <c r="CU295" s="596" t="s">
        <v>81</v>
      </c>
      <c r="CV295" s="597" t="s">
        <v>174</v>
      </c>
      <c r="CW295" s="596" t="s">
        <v>258</v>
      </c>
      <c r="CX295" s="594">
        <f>'[1]8.ดัชนีทางการเงิน(เฝ้าระวัง)'!$BT$39</f>
        <v>6673381.2899999991</v>
      </c>
      <c r="CY295" s="594">
        <f>'[1]5.หนี้สินหมุนเวียน'!$BT$247</f>
        <v>22054029.220000003</v>
      </c>
      <c r="DC295" s="546">
        <v>25816174.069999993</v>
      </c>
      <c r="DE295" s="215">
        <v>22677625.359999985</v>
      </c>
    </row>
    <row r="296" spans="99:110" ht="24.6">
      <c r="CU296" s="596" t="s">
        <v>81</v>
      </c>
      <c r="CV296" s="597" t="s">
        <v>175</v>
      </c>
      <c r="CW296" s="596" t="s">
        <v>431</v>
      </c>
      <c r="CX296" s="594">
        <f>'[1]8.ดัชนีทางการเงิน(เฝ้าระวัง)'!$BU$39</f>
        <v>103222619.30999999</v>
      </c>
      <c r="CY296" s="594">
        <f>'[1]5.หนี้สินหมุนเวียน'!$BU$247</f>
        <v>132580211.25999999</v>
      </c>
      <c r="DC296" s="546">
        <v>65129076.590000153</v>
      </c>
      <c r="DE296" s="215">
        <v>4402078.9500001669</v>
      </c>
    </row>
    <row r="297" spans="99:110" ht="24.6">
      <c r="CU297" s="596" t="s">
        <v>81</v>
      </c>
      <c r="CV297" s="597" t="s">
        <v>176</v>
      </c>
      <c r="CW297" s="596" t="s">
        <v>260</v>
      </c>
      <c r="CX297" s="594">
        <f>'[1]8.ดัชนีทางการเงิน(เฝ้าระวัง)'!$BV$39</f>
        <v>3197286.97</v>
      </c>
      <c r="CY297" s="594">
        <f>'[1]5.หนี้สินหมุนเวียน'!$BV$247</f>
        <v>1521573.35</v>
      </c>
      <c r="DC297" s="546">
        <v>3938530.9099999964</v>
      </c>
      <c r="DE297" s="215">
        <v>25229.359999991953</v>
      </c>
    </row>
    <row r="298" spans="99:110" ht="24.6">
      <c r="CU298" s="596" t="s">
        <v>81</v>
      </c>
      <c r="CV298" s="597" t="s">
        <v>177</v>
      </c>
      <c r="CW298" s="596" t="s">
        <v>261</v>
      </c>
      <c r="CX298" s="594">
        <f>'[1]8.ดัชนีทางการเงิน(เฝ้าระวัง)'!$BW$39</f>
        <v>8841087.8500000015</v>
      </c>
      <c r="CY298" s="594">
        <f>'[1]5.หนี้สินหมุนเวียน'!$BW$247</f>
        <v>18519286.799999997</v>
      </c>
      <c r="DC298" s="546">
        <v>6721155.9300000072</v>
      </c>
      <c r="DE298" s="215">
        <v>630664.8599999845</v>
      </c>
    </row>
    <row r="299" spans="99:110" ht="24.6">
      <c r="CU299" s="596" t="s">
        <v>81</v>
      </c>
      <c r="CV299" s="597" t="s">
        <v>178</v>
      </c>
      <c r="CW299" s="596" t="s">
        <v>262</v>
      </c>
      <c r="CX299" s="594">
        <f>'[1]8.ดัชนีทางการเงิน(เฝ้าระวัง)'!$BX$39</f>
        <v>32470599.699999999</v>
      </c>
      <c r="CY299" s="594">
        <f>'[1]5.หนี้สินหมุนเวียน'!$BX$247</f>
        <v>55465487.100000001</v>
      </c>
      <c r="DC299" s="546">
        <v>24433879.979999959</v>
      </c>
      <c r="DE299" s="215">
        <v>2340984.0399999619</v>
      </c>
    </row>
    <row r="300" spans="99:110" ht="24.6">
      <c r="CU300" s="596" t="s">
        <v>81</v>
      </c>
      <c r="CV300" s="597" t="s">
        <v>179</v>
      </c>
      <c r="CW300" s="596" t="s">
        <v>263</v>
      </c>
      <c r="CX300" s="594">
        <f>'[1]8.ดัชนีทางการเงิน(เฝ้าระวัง)'!$BY$39</f>
        <v>2839566.16</v>
      </c>
      <c r="CY300" s="594">
        <f>'[1]5.หนี้สินหมุนเวียน'!$BY$247</f>
        <v>8041285.9099999992</v>
      </c>
      <c r="DC300" s="546">
        <v>4847516.2600000203</v>
      </c>
      <c r="DE300" s="215">
        <v>26879.640000015497</v>
      </c>
    </row>
    <row r="301" spans="99:110" ht="24.6">
      <c r="CU301" s="596" t="s">
        <v>81</v>
      </c>
      <c r="CV301" s="597" t="s">
        <v>180</v>
      </c>
      <c r="CW301" s="596" t="s">
        <v>264</v>
      </c>
      <c r="CX301" s="594">
        <f>'[1]8.ดัชนีทางการเงิน(เฝ้าระวัง)'!$BZ$39</f>
        <v>5985764.9099999992</v>
      </c>
      <c r="CY301" s="594">
        <f>'[1]5.หนี้สินหมุนเวียน'!$BZ$247</f>
        <v>14311956.859999999</v>
      </c>
      <c r="DC301" s="546">
        <v>1177577.119999975</v>
      </c>
      <c r="DE301" s="215">
        <v>1308794.119999975</v>
      </c>
    </row>
    <row r="302" spans="99:110" ht="24.6">
      <c r="CU302" s="596" t="s">
        <v>81</v>
      </c>
      <c r="CV302" s="597" t="s">
        <v>181</v>
      </c>
      <c r="CW302" s="596" t="s">
        <v>265</v>
      </c>
      <c r="CX302" s="594">
        <f>'[1]8.ดัชนีทางการเงิน(เฝ้าระวัง)'!$CA$39</f>
        <v>9847480.7200000007</v>
      </c>
      <c r="CY302" s="594">
        <f>'[1]5.หนี้สินหมุนเวียน'!$CA$247</f>
        <v>7884516.8000000007</v>
      </c>
      <c r="DC302" s="546">
        <v>7408705</v>
      </c>
      <c r="DE302" s="215">
        <v>501001</v>
      </c>
    </row>
    <row r="303" spans="99:110" ht="24.6">
      <c r="CU303" s="596" t="s">
        <v>81</v>
      </c>
      <c r="CV303" s="597" t="s">
        <v>182</v>
      </c>
      <c r="CW303" s="596" t="s">
        <v>266</v>
      </c>
      <c r="CX303" s="594">
        <f>'[1]8.ดัชนีทางการเงิน(เฝ้าระวัง)'!$CB$39</f>
        <v>16914684.18</v>
      </c>
      <c r="CY303" s="594">
        <f>'[1]5.หนี้สินหมุนเวียน'!$CB$247</f>
        <v>22525465.310000002</v>
      </c>
      <c r="DC303" s="546">
        <v>6248517.3000000119</v>
      </c>
      <c r="DE303" s="215">
        <v>2099949.0600000024</v>
      </c>
    </row>
    <row r="304" spans="99:110" ht="24.6">
      <c r="CU304" s="596" t="s">
        <v>81</v>
      </c>
      <c r="CV304" s="597" t="s">
        <v>183</v>
      </c>
      <c r="CW304" s="596" t="s">
        <v>267</v>
      </c>
      <c r="CX304" s="594">
        <f>'[1]8.ดัชนีทางการเงิน(เฝ้าระวัง)'!$CC$39</f>
        <v>17808777.979999997</v>
      </c>
      <c r="CY304" s="594">
        <f>'[1]5.หนี้สินหมุนเวียน'!$CC$247</f>
        <v>48818711.619999997</v>
      </c>
      <c r="DC304" s="546">
        <v>19123544.889999986</v>
      </c>
      <c r="DE304" s="215">
        <v>4762662.1399999857</v>
      </c>
    </row>
    <row r="305" spans="99:109" ht="24.6">
      <c r="CU305" s="596" t="s">
        <v>81</v>
      </c>
      <c r="CV305" s="597" t="s">
        <v>184</v>
      </c>
      <c r="CW305" s="596" t="s">
        <v>268</v>
      </c>
      <c r="CX305" s="594">
        <f>'[1]8.ดัชนีทางการเงิน(เฝ้าระวัง)'!$CD$39</f>
        <v>11337513.949999999</v>
      </c>
      <c r="CY305" s="594">
        <f>'[1]5.หนี้สินหมุนเวียน'!$CD$247</f>
        <v>14155317.870000001</v>
      </c>
      <c r="DC305" s="546">
        <v>6627240.5999999642</v>
      </c>
      <c r="DE305" s="215">
        <v>3044033.8999999762</v>
      </c>
    </row>
    <row r="306" spans="99:109" ht="24.6">
      <c r="CU306" s="596" t="s">
        <v>81</v>
      </c>
      <c r="CV306" s="597" t="s">
        <v>185</v>
      </c>
      <c r="CW306" s="596" t="s">
        <v>269</v>
      </c>
      <c r="CX306" s="594">
        <f>'[1]8.ดัชนีทางการเงิน(เฝ้าระวัง)'!$CE$39</f>
        <v>16166357.65</v>
      </c>
      <c r="CY306" s="594">
        <f>'[1]5.หนี้สินหมุนเวียน'!$CE$247</f>
        <v>28610950.32</v>
      </c>
      <c r="DC306" s="546">
        <v>26132460.410000026</v>
      </c>
      <c r="DE306" s="215">
        <v>13632628.890000105</v>
      </c>
    </row>
    <row r="307" spans="99:109" ht="24.6">
      <c r="CU307" s="596" t="s">
        <v>81</v>
      </c>
      <c r="CV307" s="597" t="s">
        <v>186</v>
      </c>
      <c r="CW307" s="596" t="s">
        <v>270</v>
      </c>
      <c r="CX307" s="594">
        <f>'[1]8.ดัชนีทางการเงิน(เฝ้าระวัง)'!$CF$39</f>
        <v>2245048.15</v>
      </c>
      <c r="CY307" s="594">
        <f>'[1]5.หนี้สินหมุนเวียน'!$CF$247</f>
        <v>12740058.43</v>
      </c>
      <c r="DC307" s="546">
        <v>2134827.3400000036</v>
      </c>
      <c r="DE307" s="215">
        <v>13081771.140000001</v>
      </c>
    </row>
    <row r="308" spans="99:109" ht="24.6">
      <c r="CU308" s="596" t="s">
        <v>81</v>
      </c>
      <c r="CV308" s="597" t="s">
        <v>187</v>
      </c>
      <c r="CW308" s="596" t="s">
        <v>271</v>
      </c>
      <c r="CX308" s="594">
        <f>'[1]8.ดัชนีทางการเงิน(เฝ้าระวัง)'!$CG$39</f>
        <v>3704713.8900000006</v>
      </c>
      <c r="CY308" s="594">
        <f>'[1]5.หนี้สินหมุนเวียน'!$CG$247</f>
        <v>12226802.420000002</v>
      </c>
      <c r="DC308" s="546">
        <v>-5674673.9100000039</v>
      </c>
      <c r="DE308" s="215">
        <v>1310921.8299999684</v>
      </c>
    </row>
    <row r="309" spans="99:109" ht="24.6">
      <c r="CU309" s="596" t="s">
        <v>81</v>
      </c>
      <c r="CV309" s="597" t="s">
        <v>188</v>
      </c>
      <c r="CW309" s="596" t="s">
        <v>272</v>
      </c>
      <c r="CX309" s="594">
        <f>'[1]8.ดัชนีทางการเงิน(เฝ้าระวัง)'!$CH$39</f>
        <v>4791482.8600000003</v>
      </c>
      <c r="CY309" s="594">
        <f>'[1]5.หนี้สินหมุนเวียน'!$CH$247</f>
        <v>7976173.5099999998</v>
      </c>
      <c r="DC309" s="546">
        <v>2889790.2099999934</v>
      </c>
      <c r="DE309" s="215">
        <v>29279.029999986291</v>
      </c>
    </row>
    <row r="310" spans="99:109" ht="24.6">
      <c r="CU310" s="596" t="s">
        <v>81</v>
      </c>
      <c r="CV310" s="597" t="s">
        <v>189</v>
      </c>
      <c r="CW310" s="596" t="s">
        <v>273</v>
      </c>
      <c r="CX310" s="594">
        <f>'[1]8.ดัชนีทางการเงิน(เฝ้าระวัง)'!$CI$39</f>
        <v>2710057.02</v>
      </c>
      <c r="CY310" s="594">
        <f>'[1]5.หนี้สินหมุนเวียน'!$CI$247</f>
        <v>10748200.300000001</v>
      </c>
      <c r="DC310" s="546">
        <v>7380888.299999997</v>
      </c>
      <c r="DE310" s="215">
        <v>84122964.180000007</v>
      </c>
    </row>
    <row r="311" spans="99:109" ht="24.6">
      <c r="CU311" s="596" t="s">
        <v>81</v>
      </c>
      <c r="CV311" s="597" t="s">
        <v>190</v>
      </c>
      <c r="CW311" s="596" t="s">
        <v>432</v>
      </c>
      <c r="CX311" s="594">
        <f>'[1]8.ดัชนีทางการเงิน(เฝ้าระวัง)'!$CJ$39</f>
        <v>18486038.419999998</v>
      </c>
      <c r="CY311" s="594">
        <f>'[1]5.หนี้สินหมุนเวียน'!$CJ$247</f>
        <v>57766342.939999998</v>
      </c>
      <c r="DC311" s="546">
        <v>26078675.709999979</v>
      </c>
      <c r="DE311" s="215">
        <v>36695.379999995232</v>
      </c>
    </row>
    <row r="312" spans="99:109" ht="24.6">
      <c r="CU312" s="596" t="s">
        <v>81</v>
      </c>
      <c r="CV312" s="597" t="s">
        <v>191</v>
      </c>
      <c r="CW312" s="596" t="s">
        <v>433</v>
      </c>
      <c r="CX312" s="594">
        <f>'[1]8.ดัชนีทางการเงิน(เฝ้าระวัง)'!$CK$39</f>
        <v>2489205.4899999998</v>
      </c>
      <c r="CY312" s="594">
        <f>'[1]5.หนี้สินหมุนเวียน'!$CK$247</f>
        <v>6648091.2200000007</v>
      </c>
      <c r="DC312" s="546">
        <v>7880590.7800000086</v>
      </c>
      <c r="DE312" s="215">
        <v>3415583.700000003</v>
      </c>
    </row>
    <row r="313" spans="99:109" ht="24.6">
      <c r="CU313" s="596" t="s">
        <v>81</v>
      </c>
      <c r="CV313" s="597" t="s">
        <v>192</v>
      </c>
      <c r="CW313" s="596" t="s">
        <v>434</v>
      </c>
      <c r="CX313" s="594">
        <f>'[1]8.ดัชนีทางการเงิน(เฝ้าระวัง)'!$CL$39</f>
        <v>3074133.3400000003</v>
      </c>
      <c r="CY313" s="594">
        <f>'[1]5.หนี้สินหมุนเวียน'!$CL$247</f>
        <v>5543625.129999999</v>
      </c>
      <c r="DC313" s="546">
        <v>5341914.2299999967</v>
      </c>
      <c r="DE313" s="215">
        <v>93016.009999997914</v>
      </c>
    </row>
  </sheetData>
  <mergeCells count="6">
    <mergeCell ref="CY223:CY224"/>
    <mergeCell ref="CO4:CO6"/>
    <mergeCell ref="K162:L162"/>
    <mergeCell ref="C122:C124"/>
    <mergeCell ref="B154:B156"/>
    <mergeCell ref="CX223:CX224"/>
  </mergeCells>
  <pageMargins left="0.11811023622047245" right="0.11811023622047245" top="0.74803149606299213" bottom="0.74803149606299213" header="0.31496062992125984" footer="0.31496062992125984"/>
  <pageSetup paperSize="9" scale="7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zoomScale="70" zoomScaleNormal="70" workbookViewId="0">
      <selection activeCell="K26" sqref="K26"/>
    </sheetView>
  </sheetViews>
  <sheetFormatPr defaultColWidth="16.8984375" defaultRowHeight="17.399999999999999"/>
  <cols>
    <col min="1" max="1" width="9.59765625" style="10" customWidth="1"/>
    <col min="2" max="2" width="22.09765625" style="10" customWidth="1"/>
    <col min="3" max="3" width="28.19921875" style="10" customWidth="1"/>
    <col min="4" max="4" width="26.3984375" style="10" customWidth="1"/>
    <col min="5" max="5" width="38.3984375" style="10" customWidth="1"/>
    <col min="6" max="16384" width="16.8984375" style="10"/>
  </cols>
  <sheetData>
    <row r="1" spans="1:5" ht="19.8">
      <c r="E1" s="31" t="s">
        <v>403</v>
      </c>
    </row>
    <row r="2" spans="1:5" ht="20.399999999999999" customHeight="1" thickBot="1">
      <c r="B2" s="11" t="s">
        <v>368</v>
      </c>
      <c r="C2" s="12" t="s">
        <v>369</v>
      </c>
      <c r="D2" s="12" t="s">
        <v>370</v>
      </c>
      <c r="E2" s="12"/>
    </row>
    <row r="3" spans="1:5" s="14" customFormat="1" ht="27.6" customHeight="1">
      <c r="A3" s="13" t="s">
        <v>371</v>
      </c>
      <c r="B3" s="13" t="s">
        <v>98</v>
      </c>
      <c r="C3" s="13" t="s">
        <v>372</v>
      </c>
      <c r="D3" s="13" t="s">
        <v>373</v>
      </c>
      <c r="E3" s="673" t="s">
        <v>374</v>
      </c>
    </row>
    <row r="4" spans="1:5" s="14" customFormat="1" ht="27.6" customHeight="1">
      <c r="A4" s="15" t="s">
        <v>375</v>
      </c>
      <c r="B4" s="15" t="s">
        <v>376</v>
      </c>
      <c r="C4" s="15" t="s">
        <v>377</v>
      </c>
      <c r="D4" s="15" t="s">
        <v>378</v>
      </c>
      <c r="E4" s="674"/>
    </row>
    <row r="5" spans="1:5" s="14" customFormat="1" ht="27.6" customHeight="1">
      <c r="A5" s="32"/>
      <c r="B5" s="15" t="s">
        <v>379</v>
      </c>
      <c r="C5" s="34" t="s">
        <v>380</v>
      </c>
      <c r="D5" s="34" t="s">
        <v>381</v>
      </c>
      <c r="E5" s="674"/>
    </row>
    <row r="6" spans="1:5" s="14" customFormat="1" ht="21" customHeight="1" thickBot="1">
      <c r="A6" s="33"/>
      <c r="B6" s="33"/>
      <c r="C6" s="35" t="s">
        <v>382</v>
      </c>
      <c r="D6" s="33"/>
      <c r="E6" s="675"/>
    </row>
    <row r="7" spans="1:5" s="18" customFormat="1" ht="25.5" customHeight="1" thickTop="1" thickBot="1">
      <c r="A7" s="16">
        <v>1</v>
      </c>
      <c r="B7" s="16" t="s">
        <v>383</v>
      </c>
      <c r="C7" s="16" t="s">
        <v>384</v>
      </c>
      <c r="D7" s="16" t="s">
        <v>366</v>
      </c>
      <c r="E7" s="17" t="s">
        <v>385</v>
      </c>
    </row>
    <row r="8" spans="1:5" s="18" customFormat="1" ht="18.75" customHeight="1" thickBot="1">
      <c r="A8" s="19">
        <v>2</v>
      </c>
      <c r="B8" s="19" t="s">
        <v>383</v>
      </c>
      <c r="C8" s="19" t="s">
        <v>384</v>
      </c>
      <c r="D8" s="20" t="s">
        <v>365</v>
      </c>
      <c r="E8" s="21" t="s">
        <v>386</v>
      </c>
    </row>
    <row r="9" spans="1:5" s="18" customFormat="1" ht="20.399999999999999" customHeight="1">
      <c r="A9" s="676">
        <v>3</v>
      </c>
      <c r="B9" s="676" t="s">
        <v>383</v>
      </c>
      <c r="C9" s="676" t="s">
        <v>387</v>
      </c>
      <c r="D9" s="676" t="s">
        <v>366</v>
      </c>
      <c r="E9" s="22" t="s">
        <v>388</v>
      </c>
    </row>
    <row r="10" spans="1:5" s="18" customFormat="1" ht="20.399999999999999" customHeight="1" thickBot="1">
      <c r="A10" s="677"/>
      <c r="B10" s="677"/>
      <c r="C10" s="677"/>
      <c r="D10" s="677"/>
      <c r="E10" s="23" t="s">
        <v>389</v>
      </c>
    </row>
    <row r="11" spans="1:5" s="18" customFormat="1" ht="20.399999999999999" customHeight="1">
      <c r="A11" s="678">
        <v>4</v>
      </c>
      <c r="B11" s="678" t="s">
        <v>383</v>
      </c>
      <c r="C11" s="678" t="s">
        <v>387</v>
      </c>
      <c r="D11" s="681" t="s">
        <v>365</v>
      </c>
      <c r="E11" s="24" t="s">
        <v>390</v>
      </c>
    </row>
    <row r="12" spans="1:5" s="18" customFormat="1" ht="20.399999999999999" customHeight="1">
      <c r="A12" s="679"/>
      <c r="B12" s="679"/>
      <c r="C12" s="679"/>
      <c r="D12" s="682"/>
      <c r="E12" s="25" t="s">
        <v>391</v>
      </c>
    </row>
    <row r="13" spans="1:5" s="18" customFormat="1" ht="20.399999999999999" customHeight="1">
      <c r="A13" s="679"/>
      <c r="B13" s="679"/>
      <c r="C13" s="679"/>
      <c r="D13" s="682"/>
      <c r="E13" s="25" t="s">
        <v>392</v>
      </c>
    </row>
    <row r="14" spans="1:5" s="18" customFormat="1" ht="20.399999999999999" customHeight="1" thickBot="1">
      <c r="A14" s="680"/>
      <c r="B14" s="680"/>
      <c r="C14" s="680"/>
      <c r="D14" s="683"/>
      <c r="E14" s="26" t="s">
        <v>393</v>
      </c>
    </row>
    <row r="15" spans="1:5" s="18" customFormat="1" ht="23.25" customHeight="1" thickBot="1">
      <c r="A15" s="27">
        <v>5</v>
      </c>
      <c r="B15" s="28" t="s">
        <v>365</v>
      </c>
      <c r="C15" s="28" t="s">
        <v>394</v>
      </c>
      <c r="D15" s="27" t="s">
        <v>366</v>
      </c>
      <c r="E15" s="29" t="s">
        <v>395</v>
      </c>
    </row>
    <row r="16" spans="1:5" s="18" customFormat="1" ht="20.399999999999999" customHeight="1">
      <c r="A16" s="678">
        <v>6</v>
      </c>
      <c r="B16" s="681" t="s">
        <v>365</v>
      </c>
      <c r="C16" s="681" t="s">
        <v>394</v>
      </c>
      <c r="D16" s="681" t="s">
        <v>396</v>
      </c>
      <c r="E16" s="24" t="s">
        <v>397</v>
      </c>
    </row>
    <row r="17" spans="1:5" s="18" customFormat="1" ht="27" customHeight="1">
      <c r="A17" s="679"/>
      <c r="B17" s="682"/>
      <c r="C17" s="682"/>
      <c r="D17" s="682"/>
      <c r="E17" s="25" t="s">
        <v>398</v>
      </c>
    </row>
    <row r="18" spans="1:5" s="18" customFormat="1" ht="20.399999999999999" customHeight="1" thickBot="1">
      <c r="A18" s="680"/>
      <c r="B18" s="683"/>
      <c r="C18" s="683"/>
      <c r="D18" s="683"/>
      <c r="E18" s="26" t="s">
        <v>399</v>
      </c>
    </row>
    <row r="19" spans="1:5" s="18" customFormat="1" ht="20.399999999999999" customHeight="1">
      <c r="A19" s="676">
        <v>7</v>
      </c>
      <c r="B19" s="685" t="s">
        <v>365</v>
      </c>
      <c r="C19" s="685" t="s">
        <v>396</v>
      </c>
      <c r="D19" s="676" t="s">
        <v>366</v>
      </c>
      <c r="E19" s="22" t="s">
        <v>397</v>
      </c>
    </row>
    <row r="20" spans="1:5" s="18" customFormat="1" ht="20.399999999999999" customHeight="1">
      <c r="A20" s="684"/>
      <c r="B20" s="686"/>
      <c r="C20" s="686"/>
      <c r="D20" s="684"/>
      <c r="E20" s="30" t="s">
        <v>400</v>
      </c>
    </row>
    <row r="21" spans="1:5" s="18" customFormat="1" ht="20.399999999999999" customHeight="1">
      <c r="A21" s="684"/>
      <c r="B21" s="686"/>
      <c r="C21" s="686"/>
      <c r="D21" s="684"/>
      <c r="E21" s="30" t="s">
        <v>401</v>
      </c>
    </row>
    <row r="22" spans="1:5" s="18" customFormat="1" ht="20.399999999999999" customHeight="1" thickBot="1">
      <c r="A22" s="677"/>
      <c r="B22" s="687"/>
      <c r="C22" s="687"/>
      <c r="D22" s="677"/>
      <c r="E22" s="23" t="s">
        <v>389</v>
      </c>
    </row>
    <row r="23" spans="1:5" s="18" customFormat="1" ht="20.399999999999999" customHeight="1">
      <c r="A23" s="678">
        <v>8</v>
      </c>
      <c r="B23" s="681" t="s">
        <v>365</v>
      </c>
      <c r="C23" s="681" t="s">
        <v>396</v>
      </c>
      <c r="D23" s="681" t="s">
        <v>365</v>
      </c>
      <c r="E23" s="24" t="s">
        <v>397</v>
      </c>
    </row>
    <row r="24" spans="1:5" s="18" customFormat="1" ht="17.25" customHeight="1" thickBot="1">
      <c r="A24" s="680"/>
      <c r="B24" s="683"/>
      <c r="C24" s="683"/>
      <c r="D24" s="683"/>
      <c r="E24" s="26" t="s">
        <v>402</v>
      </c>
    </row>
    <row r="25" spans="1:5" ht="19.8">
      <c r="E25" s="31" t="s">
        <v>404</v>
      </c>
    </row>
  </sheetData>
  <mergeCells count="21">
    <mergeCell ref="C23:C24"/>
    <mergeCell ref="A19:A22"/>
    <mergeCell ref="D16:D18"/>
    <mergeCell ref="A23:A24"/>
    <mergeCell ref="B23:B24"/>
    <mergeCell ref="D23:D24"/>
    <mergeCell ref="A16:A18"/>
    <mergeCell ref="C11:C14"/>
    <mergeCell ref="C16:C18"/>
    <mergeCell ref="D19:D22"/>
    <mergeCell ref="B16:B18"/>
    <mergeCell ref="A11:A14"/>
    <mergeCell ref="B11:B14"/>
    <mergeCell ref="D11:D14"/>
    <mergeCell ref="C19:C22"/>
    <mergeCell ref="B19:B22"/>
    <mergeCell ref="E3:E6"/>
    <mergeCell ref="A9:A10"/>
    <mergeCell ref="B9:B10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K40"/>
  <sheetViews>
    <sheetView view="pageBreakPreview" zoomScale="80" zoomScaleNormal="80" zoomScaleSheetLayoutView="80" workbookViewId="0">
      <selection activeCell="C7" sqref="C7"/>
    </sheetView>
  </sheetViews>
  <sheetFormatPr defaultColWidth="8.796875" defaultRowHeight="25.2" customHeight="1"/>
  <cols>
    <col min="1" max="1" width="11.09765625" style="163" customWidth="1"/>
    <col min="2" max="2" width="70.796875" style="163" customWidth="1"/>
    <col min="3" max="9" width="16.19921875" style="163" customWidth="1"/>
    <col min="10" max="10" width="17.3984375" style="163" customWidth="1"/>
    <col min="11" max="11" width="19.09765625" style="163" customWidth="1"/>
    <col min="12" max="16384" width="8.796875" style="163"/>
  </cols>
  <sheetData>
    <row r="4" spans="1:5" ht="25.2" customHeight="1">
      <c r="A4" s="162" t="s">
        <v>413</v>
      </c>
      <c r="B4" s="162" t="s">
        <v>104</v>
      </c>
      <c r="C4" s="162" t="s">
        <v>412</v>
      </c>
    </row>
    <row r="5" spans="1:5" ht="25.2" customHeight="1">
      <c r="A5" s="688" t="s">
        <v>411</v>
      </c>
      <c r="B5" s="164" t="s">
        <v>414</v>
      </c>
      <c r="C5" s="165">
        <f>'1ตรวจสอบความครบถ้วน7แผน'!CO20</f>
        <v>27604215377.319992</v>
      </c>
      <c r="D5" s="155"/>
      <c r="E5" s="166"/>
    </row>
    <row r="6" spans="1:5" ht="25.2" customHeight="1">
      <c r="A6" s="689"/>
      <c r="B6" s="164" t="s">
        <v>415</v>
      </c>
      <c r="C6" s="165">
        <f>'1ตรวจสอบความครบถ้วน7แผน'!CO36</f>
        <v>25739449805.620003</v>
      </c>
      <c r="E6" s="166"/>
    </row>
    <row r="7" spans="1:5" ht="25.2" customHeight="1">
      <c r="A7" s="689"/>
      <c r="B7" s="164" t="s">
        <v>416</v>
      </c>
      <c r="C7" s="165">
        <f>'1ตรวจสอบความครบถ้วน7แผน'!CO37</f>
        <v>2155735687.2900004</v>
      </c>
      <c r="E7" s="166"/>
    </row>
    <row r="8" spans="1:5" ht="25.2" customHeight="1">
      <c r="A8" s="690"/>
      <c r="B8" s="164" t="s">
        <v>417</v>
      </c>
      <c r="C8" s="165">
        <f>'1ตรวจสอบความครบถ้วน7แผน'!CO38</f>
        <v>2694097151.6400018</v>
      </c>
      <c r="E8" s="166"/>
    </row>
    <row r="9" spans="1:5" ht="25.2" customHeight="1">
      <c r="A9" s="167" t="s">
        <v>418</v>
      </c>
      <c r="B9" s="164" t="s">
        <v>308</v>
      </c>
      <c r="C9" s="165">
        <f>'1ตรวจสอบความครบถ้วน7แผน'!CO53</f>
        <v>9943436520.9099979</v>
      </c>
      <c r="E9" s="166"/>
    </row>
    <row r="10" spans="1:5" ht="25.2" customHeight="1">
      <c r="A10" s="167" t="s">
        <v>419</v>
      </c>
      <c r="B10" s="164" t="s">
        <v>312</v>
      </c>
      <c r="C10" s="165">
        <f>'1ตรวจสอบความครบถ้วน7แผน'!CO66</f>
        <v>957746561.75999987</v>
      </c>
      <c r="E10" s="166"/>
    </row>
    <row r="11" spans="1:5" ht="25.2" customHeight="1">
      <c r="A11" s="167" t="s">
        <v>420</v>
      </c>
      <c r="B11" s="164" t="s">
        <v>313</v>
      </c>
      <c r="C11" s="165">
        <f>'1ตรวจสอบความครบถ้วน7แผน'!CO83</f>
        <v>13892653376.320002</v>
      </c>
      <c r="E11" s="166"/>
    </row>
    <row r="12" spans="1:5" ht="25.2" customHeight="1">
      <c r="A12" s="167" t="s">
        <v>421</v>
      </c>
      <c r="B12" s="164" t="s">
        <v>314</v>
      </c>
      <c r="C12" s="165">
        <f>'1ตรวจสอบความครบถ้วน7แผน'!CO92</f>
        <v>15310457060.639999</v>
      </c>
      <c r="E12" s="166"/>
    </row>
    <row r="13" spans="1:5" ht="25.2" customHeight="1">
      <c r="A13" s="167" t="s">
        <v>422</v>
      </c>
      <c r="B13" s="164" t="s">
        <v>315</v>
      </c>
      <c r="C13" s="165">
        <f>'1ตรวจสอบความครบถ้วน7แผน'!CO93+'1ตรวจสอบความครบถ้วน7แผน'!CO94+'1ตรวจสอบความครบถ้วน7แผน'!CO95+'1ตรวจสอบความครบถ้วน7แผน'!CO96</f>
        <v>1919587637.97</v>
      </c>
      <c r="E13" s="166"/>
    </row>
    <row r="14" spans="1:5" ht="25.2" customHeight="1">
      <c r="A14" s="167" t="s">
        <v>423</v>
      </c>
      <c r="B14" s="164" t="s">
        <v>316</v>
      </c>
      <c r="C14" s="165">
        <f>'1ตรวจสอบความครบถ้วน7แผน'!CO98+'1ตรวจสอบความครบถ้วน7แผน'!CO99+'1ตรวจสอบความครบถ้วน7แผน'!CO100+'1ตรวจสอบความครบถ้วน7แผน'!CO101</f>
        <v>573554599.11000001</v>
      </c>
      <c r="E14" s="166"/>
    </row>
    <row r="30" spans="1:11" ht="25.2" customHeight="1">
      <c r="A30" s="168" t="s">
        <v>413</v>
      </c>
      <c r="B30" s="169" t="s">
        <v>104</v>
      </c>
      <c r="C30" s="169" t="s">
        <v>13</v>
      </c>
      <c r="D30" s="169" t="s">
        <v>22</v>
      </c>
      <c r="E30" s="169" t="s">
        <v>96</v>
      </c>
      <c r="F30" s="169" t="s">
        <v>42</v>
      </c>
      <c r="G30" s="169" t="s">
        <v>52</v>
      </c>
      <c r="H30" s="169" t="s">
        <v>59</v>
      </c>
      <c r="I30" s="169" t="s">
        <v>81</v>
      </c>
      <c r="J30" s="170" t="s">
        <v>330</v>
      </c>
    </row>
    <row r="31" spans="1:11" ht="25.2" customHeight="1">
      <c r="A31" s="691" t="s">
        <v>411</v>
      </c>
      <c r="B31" s="171" t="s">
        <v>414</v>
      </c>
      <c r="C31" s="172">
        <f>SUM('1ตรวจสอบความครบถ้วน7แผน'!E20:P20)</f>
        <v>2684006519.2899995</v>
      </c>
      <c r="D31" s="172">
        <f>SUM('1ตรวจสอบความครบถ้วน7แผน'!Q20:X20)</f>
        <v>1896753929.9700005</v>
      </c>
      <c r="E31" s="172">
        <f>SUM('1ตรวจสอบความครบถ้วน7แผน'!Y20:AL20)</f>
        <v>3382216324.1400003</v>
      </c>
      <c r="F31" s="172">
        <f>SUM('1ตรวจสอบความครบถ้วน7แผน'!AM20:BD20)</f>
        <v>6251389624.3100014</v>
      </c>
      <c r="G31" s="172">
        <f>SUM('1ตรวจสอบความครบถ้วน7แผน'!BE20:BM20)</f>
        <v>3491121853.9700003</v>
      </c>
      <c r="H31" s="172">
        <f>SUM('1ตรวจสอบความครบถ้วน7แผน'!BN20:BS20)</f>
        <v>1794682703.6600003</v>
      </c>
      <c r="I31" s="172">
        <f>SUM('1ตรวจสอบความครบถ้วน7แผน'!BT20:CN20)</f>
        <v>8104044421.9799995</v>
      </c>
      <c r="J31" s="173">
        <f>SUM(C31:I31)</f>
        <v>27604215377.320004</v>
      </c>
      <c r="K31" s="576">
        <f>+'1ตรวจสอบความครบถ้วน7แผน'!CO20</f>
        <v>27604215377.319992</v>
      </c>
    </row>
    <row r="32" spans="1:11" ht="25.2" customHeight="1">
      <c r="A32" s="691"/>
      <c r="B32" s="171" t="s">
        <v>415</v>
      </c>
      <c r="C32" s="172">
        <f>SUM('1ตรวจสอบความครบถ้วน7แผน'!E36:P36)</f>
        <v>2666484590.3100004</v>
      </c>
      <c r="D32" s="172">
        <f>SUM('1ตรวจสอบความครบถ้วน7แผน'!Q36:X36)</f>
        <v>1833561392.5699999</v>
      </c>
      <c r="E32" s="172">
        <f>SUM('1ตรวจสอบความครบถ้วน7แผน'!Y36:AL36)</f>
        <v>3028122232.7899995</v>
      </c>
      <c r="F32" s="172">
        <f>SUM('1ตรวจสอบความครบถ้วน7แผน'!AM36:BD36)</f>
        <v>5906592424.3099995</v>
      </c>
      <c r="G32" s="172">
        <f>SUM('1ตรวจสอบความครบถ้วน7แผน'!BE36:BM36)</f>
        <v>2937039956.1799998</v>
      </c>
      <c r="H32" s="172">
        <f>SUM('1ตรวจสอบความครบถ้วน7แผน'!BN36:BS36)</f>
        <v>1695076383.53</v>
      </c>
      <c r="I32" s="172">
        <f>SUM('1ตรวจสอบความครบถ้วน7แผน'!BT36:CN36)</f>
        <v>7672572825.9300003</v>
      </c>
      <c r="J32" s="173">
        <f t="shared" ref="J32:J40" si="0">SUM(C32:I32)</f>
        <v>25739449805.619999</v>
      </c>
      <c r="K32" s="576">
        <f>+'1ตรวจสอบความครบถ้วน7แผน'!CO36</f>
        <v>25739449805.620003</v>
      </c>
    </row>
    <row r="33" spans="1:11" ht="25.2" customHeight="1">
      <c r="A33" s="691"/>
      <c r="B33" s="171" t="s">
        <v>416</v>
      </c>
      <c r="C33" s="174">
        <f>SUM('1ตรวจสอบความครบถ้วน7แผน'!E37:P37)</f>
        <v>17521928.980000071</v>
      </c>
      <c r="D33" s="172">
        <f>SUM('1ตรวจสอบความครบถ้วน7แผน'!Q37:X37)</f>
        <v>63192537.40000017</v>
      </c>
      <c r="E33" s="172">
        <f>SUM('1ตรวจสอบความครบถ้วน7แผน'!Y37:AL37)</f>
        <v>558774231.93999982</v>
      </c>
      <c r="F33" s="172">
        <f>SUM('1ตรวจสอบความครบถ้วน7แผน'!AM37:BD37)</f>
        <v>431087175.00000054</v>
      </c>
      <c r="G33" s="172">
        <f>SUM('1ตรวจสอบความครบถ้วน7แผน'!BE37:BM37)</f>
        <v>554081897.78999996</v>
      </c>
      <c r="H33" s="172">
        <f>SUM('1ตรวจสอบความครบถ้วน7แผน'!BN37:BS37)</f>
        <v>99606320.13000001</v>
      </c>
      <c r="I33" s="172">
        <f>SUM('1ตรวจสอบความครบถ้วน7แผน'!BT37:CN37)</f>
        <v>431471596.05000007</v>
      </c>
      <c r="J33" s="173">
        <f t="shared" si="0"/>
        <v>2155735687.2900009</v>
      </c>
      <c r="K33" s="576">
        <f>+'1ตรวจสอบความครบถ้วน7แผน'!CO37</f>
        <v>2155735687.2900004</v>
      </c>
    </row>
    <row r="34" spans="1:11" ht="25.2" customHeight="1">
      <c r="A34" s="691"/>
      <c r="B34" s="171" t="s">
        <v>417</v>
      </c>
      <c r="C34" s="172">
        <f>SUM('1ตรวจสอบความครบถ้วน7แผน'!E38:P38)</f>
        <v>132156408.18000013</v>
      </c>
      <c r="D34" s="172">
        <f>SUM('1ตรวจสอบความครบถ้วน7แผน'!Q38:X38)</f>
        <v>135982651.62000006</v>
      </c>
      <c r="E34" s="172">
        <f>SUM('1ตรวจสอบความครบถ้วน7แผน'!Y38:AL38)</f>
        <v>687680325.01999986</v>
      </c>
      <c r="F34" s="172">
        <f>SUM('1ตรวจสอบความครบถ้วน7แผน'!AM38:BD38)</f>
        <v>618085279.56000066</v>
      </c>
      <c r="G34" s="172">
        <f>SUM('1ตรวจสอบความครบถ้วน7แผน'!BE38:BM38)</f>
        <v>290365099.93000001</v>
      </c>
      <c r="H34" s="172">
        <f>SUM('1ตรวจสอบความครบถ้วน7แผน'!BN38:BS38)</f>
        <v>136303258.36000001</v>
      </c>
      <c r="I34" s="172">
        <f>SUM('1ตรวจสอบความครบถ้วน7แผน'!BT38:CN38)</f>
        <v>693524128.97000051</v>
      </c>
      <c r="J34" s="173">
        <f>SUM(C34:I34)</f>
        <v>2694097151.6400013</v>
      </c>
      <c r="K34" s="576">
        <f>+'1ตรวจสอบความครบถ้วน7แผน'!CO38</f>
        <v>2694097151.6400018</v>
      </c>
    </row>
    <row r="35" spans="1:11" ht="25.2" customHeight="1">
      <c r="A35" s="175" t="s">
        <v>418</v>
      </c>
      <c r="B35" s="171" t="s">
        <v>308</v>
      </c>
      <c r="C35" s="176">
        <f>SUM('1ตรวจสอบความครบถ้วน7แผน'!E53:P53)</f>
        <v>539130417.54000008</v>
      </c>
      <c r="D35" s="176">
        <f>SUM('1ตรวจสอบความครบถ้วน7แผน'!Q53:X53)</f>
        <v>407812529.48000008</v>
      </c>
      <c r="E35" s="176">
        <f>SUM('1ตรวจสอบความครบถ้วน7แผน'!Y53:AL53)</f>
        <v>673123830.50000012</v>
      </c>
      <c r="F35" s="176">
        <f>SUM('1ตรวจสอบความครบถ้วน7แผน'!AM53:BD53)</f>
        <v>1479985766.3099999</v>
      </c>
      <c r="G35" s="176">
        <f>SUM('1ตรวจสอบความครบถ้วน7แผน'!BE53:BM53)</f>
        <v>713473270.30999994</v>
      </c>
      <c r="H35" s="176">
        <f>SUM('1ตรวจสอบความครบถ้วน7แผน'!BN53:BS53)</f>
        <v>367312942.25</v>
      </c>
      <c r="I35" s="176">
        <f>SUM('1ตรวจสอบความครบถ้วน7แผน'!BT53:CN53)</f>
        <v>5762597764.5200005</v>
      </c>
      <c r="J35" s="177">
        <f t="shared" si="0"/>
        <v>9943436520.9099998</v>
      </c>
      <c r="K35" s="576">
        <f>+'1ตรวจสอบความครบถ้วน7แผน'!CO53</f>
        <v>9943436520.9099979</v>
      </c>
    </row>
    <row r="36" spans="1:11" ht="25.2" customHeight="1">
      <c r="A36" s="175" t="s">
        <v>419</v>
      </c>
      <c r="B36" s="171" t="s">
        <v>312</v>
      </c>
      <c r="C36" s="172">
        <f>SUM('1ตรวจสอบความครบถ้วน7แผน'!E66:P66)</f>
        <v>104990467.94</v>
      </c>
      <c r="D36" s="172">
        <f>SUM('1ตรวจสอบความครบถ้วน7แผน'!Q66:X66)</f>
        <v>81550006.809999987</v>
      </c>
      <c r="E36" s="172">
        <f>SUM('1ตรวจสอบความครบถ้วน7แผน'!Y66:AL66)</f>
        <v>142267512.24000001</v>
      </c>
      <c r="F36" s="172">
        <f>SUM('1ตรวจสอบความครบถ้วน7แผน'!AM66:BD66)</f>
        <v>205632740.39000002</v>
      </c>
      <c r="G36" s="172">
        <f>SUM('1ตรวจสอบความครบถ้วน7แผน'!BE66:BM66)</f>
        <v>92230119.150000006</v>
      </c>
      <c r="H36" s="172">
        <f>SUM('1ตรวจสอบความครบถ้วน7แผน'!BN66:BS66)</f>
        <v>65598095.120000005</v>
      </c>
      <c r="I36" s="172">
        <f>SUM('1ตรวจสอบความครบถ้วน7แผน'!BT66:CN66)</f>
        <v>265477620.11000001</v>
      </c>
      <c r="J36" s="173">
        <f t="shared" si="0"/>
        <v>957746561.75999999</v>
      </c>
      <c r="K36" s="576">
        <f>+'1ตรวจสอบความครบถ้วน7แผน'!CO66</f>
        <v>957746561.75999987</v>
      </c>
    </row>
    <row r="37" spans="1:11" ht="25.2" customHeight="1">
      <c r="A37" s="175" t="s">
        <v>420</v>
      </c>
      <c r="B37" s="171" t="s">
        <v>313</v>
      </c>
      <c r="C37" s="172">
        <f>SUM('1ตรวจสอบความครบถ้วน7แผน'!E83:P83)</f>
        <v>2596597083.6799998</v>
      </c>
      <c r="D37" s="172">
        <f>SUM('1ตรวจสอบความครบถ้วน7แผน'!Q83:X83)</f>
        <v>1063524894.33</v>
      </c>
      <c r="E37" s="172">
        <f>SUM('1ตรวจสอบความครบถ้วน7แผน'!Y83:AL83)</f>
        <v>1260257614.5300002</v>
      </c>
      <c r="F37" s="172">
        <f>SUM('1ตรวจสอบความครบถ้วน7แผน'!AM83:BD83)</f>
        <v>3538550986.1100001</v>
      </c>
      <c r="G37" s="172">
        <f>SUM('1ตรวจสอบความครบถ้วน7แผน'!BE83:BM83)</f>
        <v>1291396280.8599999</v>
      </c>
      <c r="H37" s="172">
        <f>SUM('1ตรวจสอบความครบถ้วน7แผน'!BN83:BS83)</f>
        <v>674498375.75999987</v>
      </c>
      <c r="I37" s="172">
        <f>SUM('1ตรวจสอบความครบถ้วน7แผน'!BT83:CN83)</f>
        <v>3467828141.0499992</v>
      </c>
      <c r="J37" s="173">
        <f t="shared" si="0"/>
        <v>13892653376.32</v>
      </c>
      <c r="K37" s="576">
        <f>+'1ตรวจสอบความครบถ้วน7แผน'!CO83</f>
        <v>13892653376.320002</v>
      </c>
    </row>
    <row r="38" spans="1:11" ht="25.2" customHeight="1">
      <c r="A38" s="175" t="s">
        <v>421</v>
      </c>
      <c r="B38" s="171" t="s">
        <v>314</v>
      </c>
      <c r="C38" s="172">
        <f>SUM('1ตรวจสอบความครบถ้วน7แผน'!E92:P92)</f>
        <v>1556828044.9699998</v>
      </c>
      <c r="D38" s="172">
        <f>SUM('1ตรวจสอบความครบถ้วน7แผน'!Q92:X92)</f>
        <v>1140411665.6600001</v>
      </c>
      <c r="E38" s="172">
        <f>SUM('1ตรวจสอบความครบถ้วน7แผน'!Y92:AL92)</f>
        <v>1847077681.7299998</v>
      </c>
      <c r="F38" s="172">
        <f>SUM('1ตรวจสอบความครบถ้วน7แผน'!AM92:BD92)</f>
        <v>3058504793.9900007</v>
      </c>
      <c r="G38" s="172">
        <f>SUM('1ตรวจสอบความครบถ้วน7แผน'!BE92:BM92)</f>
        <v>1772807955.03</v>
      </c>
      <c r="H38" s="172">
        <f>SUM('1ตรวจสอบความครบถ้วน7แผน'!BN92:BS92)</f>
        <v>1081103591.3500001</v>
      </c>
      <c r="I38" s="172">
        <f>SUM('1ตรวจสอบความครบถ้วน7แผน'!BT92:CN92)</f>
        <v>4853723327.9099989</v>
      </c>
      <c r="J38" s="173">
        <f t="shared" si="0"/>
        <v>15310457060.639999</v>
      </c>
      <c r="K38" s="576">
        <f>+'1ตรวจสอบความครบถ้วน7แผน'!CO92</f>
        <v>15310457060.639999</v>
      </c>
    </row>
    <row r="39" spans="1:11" ht="25.2" customHeight="1">
      <c r="A39" s="175" t="s">
        <v>422</v>
      </c>
      <c r="B39" s="171" t="s">
        <v>315</v>
      </c>
      <c r="C39" s="172">
        <f>SUM('1ตรวจสอบความครบถ้วน7แผน'!E93:P97)</f>
        <v>96415361.920000002</v>
      </c>
      <c r="D39" s="172">
        <f>SUM('1ตรวจสอบความครบถ้วน7แผน'!Q93:X97)</f>
        <v>84471271.379999995</v>
      </c>
      <c r="E39" s="172">
        <f>SUM('1ตรวจสอบความครบถ้วน7แผน'!Y93:AL97)</f>
        <v>112990808.50999999</v>
      </c>
      <c r="F39" s="172">
        <f>SUM('1ตรวจสอบความครบถ้วน7แผน'!AM93:BD97)</f>
        <v>408073756.22999996</v>
      </c>
      <c r="G39" s="172">
        <f>SUM('1ตรวจสอบความครบถ้วน7แผน'!BE93:BM97)</f>
        <v>696506266.83000004</v>
      </c>
      <c r="H39" s="172">
        <f>SUM('1ตรวจสอบความครบถ้วน7แผน'!BN93:BS97)</f>
        <v>132771786.30000001</v>
      </c>
      <c r="I39" s="172">
        <f>SUM('1ตรวจสอบความครบถ้วน7แผน'!BT93:CN97)</f>
        <v>394828549.38</v>
      </c>
      <c r="J39" s="173">
        <f>SUM(C39:I39)</f>
        <v>1926057800.5499997</v>
      </c>
      <c r="K39" s="576">
        <f>+'1ตรวจสอบความครบถ้วน7แผน'!CP97</f>
        <v>1926057800.55</v>
      </c>
    </row>
    <row r="40" spans="1:11" ht="25.2" customHeight="1">
      <c r="A40" s="175" t="s">
        <v>423</v>
      </c>
      <c r="B40" s="171" t="s">
        <v>316</v>
      </c>
      <c r="C40" s="172">
        <f>SUM('1ตรวจสอบความครบถ้วน7แผน'!E98:P107)</f>
        <v>110372812.34000003</v>
      </c>
      <c r="D40" s="172">
        <f>SUM('1ตรวจสอบความครบถ้วน7แผน'!Q98:X107)</f>
        <v>88821940.030000001</v>
      </c>
      <c r="E40" s="172">
        <f>SUM('1ตรวจสอบความครบถ้วน7แผน'!Y98:AL107)</f>
        <v>146585639.72000003</v>
      </c>
      <c r="F40" s="172">
        <f>SUM('1ตรวจสอบความครบถ้วน7แผน'!AM98:BD107)</f>
        <v>41768200.290000007</v>
      </c>
      <c r="G40" s="172">
        <f>SUM('1ตรวจสอบความครบถ้วน7แผน'!BE98:BM107)</f>
        <v>83944594.949999988</v>
      </c>
      <c r="H40" s="172">
        <f>SUM('1ตรวจสอบความครบถ้วน7แผน'!BN98:BS107)</f>
        <v>18141584.210000001</v>
      </c>
      <c r="I40" s="172">
        <f>SUM('1ตรวจสอบความครบถ้วน7แผน'!BT98:CN107)</f>
        <v>222134642.47000012</v>
      </c>
      <c r="J40" s="173">
        <f t="shared" si="0"/>
        <v>711769414.01000011</v>
      </c>
      <c r="K40" s="576">
        <f>+'1ตรวจสอบความครบถ้วน7แผน'!CP107</f>
        <v>711769414.00999999</v>
      </c>
    </row>
  </sheetData>
  <mergeCells count="2">
    <mergeCell ref="A5:A8"/>
    <mergeCell ref="A31:A3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11"/>
  <sheetViews>
    <sheetView zoomScale="90" zoomScaleNormal="90" workbookViewId="0">
      <selection activeCell="Q18" sqref="Q18"/>
    </sheetView>
  </sheetViews>
  <sheetFormatPr defaultRowHeight="13.8"/>
  <cols>
    <col min="1" max="1" width="5.8984375" customWidth="1"/>
    <col min="2" max="2" width="13.8984375" customWidth="1"/>
    <col min="3" max="3" width="17.59765625" customWidth="1"/>
    <col min="4" max="4" width="15.09765625" customWidth="1"/>
    <col min="5" max="5" width="16.8984375" bestFit="1" customWidth="1"/>
    <col min="6" max="6" width="15.09765625" customWidth="1"/>
  </cols>
  <sheetData>
    <row r="2" spans="1:14" s="108" customFormat="1" ht="21.6" customHeight="1">
      <c r="A2" s="692" t="s">
        <v>424</v>
      </c>
      <c r="B2" s="692" t="s">
        <v>333</v>
      </c>
      <c r="C2" s="692" t="s">
        <v>576</v>
      </c>
      <c r="D2" s="692" t="s">
        <v>575</v>
      </c>
      <c r="E2" s="692"/>
      <c r="F2" s="692"/>
      <c r="G2" s="692"/>
      <c r="H2" s="692" t="s">
        <v>516</v>
      </c>
    </row>
    <row r="3" spans="1:14" ht="66" customHeight="1">
      <c r="A3" s="692"/>
      <c r="B3" s="692"/>
      <c r="C3" s="692"/>
      <c r="D3" s="189" t="s">
        <v>513</v>
      </c>
      <c r="E3" s="189" t="s">
        <v>514</v>
      </c>
      <c r="F3" s="189" t="s">
        <v>517</v>
      </c>
      <c r="G3" s="189" t="s">
        <v>515</v>
      </c>
      <c r="H3" s="692"/>
    </row>
    <row r="4" spans="1:14" ht="21">
      <c r="A4" s="217">
        <v>1</v>
      </c>
      <c r="B4" s="218" t="s">
        <v>319</v>
      </c>
      <c r="C4" s="219">
        <f>+'1ตรวจสอบความครบถ้วน7แผน'!E93+'1ตรวจสอบความครบถ้วน7แผน'!E96</f>
        <v>47000</v>
      </c>
      <c r="D4" s="219">
        <v>67862605.319999993</v>
      </c>
      <c r="E4" s="219">
        <v>219967012.38999999</v>
      </c>
      <c r="F4" s="219">
        <v>-77322970.160000026</v>
      </c>
      <c r="G4" s="222">
        <v>1</v>
      </c>
      <c r="H4" s="220">
        <v>3</v>
      </c>
    </row>
    <row r="5" spans="1:14" ht="21">
      <c r="A5" s="217">
        <v>2</v>
      </c>
      <c r="B5" s="218" t="s">
        <v>92</v>
      </c>
      <c r="C5" s="219">
        <f>+'1ตรวจสอบความครบถ้วน7แผน'!AA93+'1ตรวจสอบความครบถ้วน7แผน'!AA96</f>
        <v>7245500</v>
      </c>
      <c r="D5" s="219">
        <v>-214551.53</v>
      </c>
      <c r="E5" s="219">
        <v>45406540.310000002</v>
      </c>
      <c r="F5" s="219">
        <v>2349598.9600000009</v>
      </c>
      <c r="G5" s="222">
        <v>0</v>
      </c>
      <c r="H5" s="220">
        <v>3</v>
      </c>
    </row>
    <row r="6" spans="1:14" ht="21">
      <c r="A6" s="217">
        <v>3</v>
      </c>
      <c r="B6" s="218" t="s">
        <v>85</v>
      </c>
      <c r="C6" s="219">
        <f>+'1ตรวจสอบความครบถ้วน7แผน'!AB93</f>
        <v>0</v>
      </c>
      <c r="D6" s="219">
        <v>3065085.79</v>
      </c>
      <c r="E6" s="219">
        <v>18547203.690000001</v>
      </c>
      <c r="F6" s="219">
        <v>1123616.6600000001</v>
      </c>
      <c r="G6" s="222">
        <v>1</v>
      </c>
      <c r="H6" s="220">
        <v>3</v>
      </c>
    </row>
    <row r="7" spans="1:14" ht="21">
      <c r="A7" s="217">
        <v>4</v>
      </c>
      <c r="B7" s="218" t="s">
        <v>86</v>
      </c>
      <c r="C7" s="219">
        <f>+'1ตรวจสอบความครบถ้วน7แผน'!AI93</f>
        <v>0</v>
      </c>
      <c r="D7" s="219">
        <v>19689408.77</v>
      </c>
      <c r="E7" s="219">
        <v>35522288.770000003</v>
      </c>
      <c r="F7" s="219">
        <v>11107889.640000001</v>
      </c>
      <c r="G7" s="222">
        <v>0</v>
      </c>
      <c r="H7" s="220">
        <v>3</v>
      </c>
      <c r="N7" s="188"/>
    </row>
    <row r="8" spans="1:14" ht="21">
      <c r="A8" s="217">
        <v>5</v>
      </c>
      <c r="B8" s="218" t="s">
        <v>93</v>
      </c>
      <c r="C8" s="219">
        <f>+'1ตรวจสอบความครบถ้วน7แผน'!AK93</f>
        <v>12761800</v>
      </c>
      <c r="D8" s="219">
        <v>7059748.3499999996</v>
      </c>
      <c r="E8" s="219">
        <v>59382168.609999999</v>
      </c>
      <c r="F8" s="219">
        <v>43008757.989999995</v>
      </c>
      <c r="G8" s="222">
        <v>0</v>
      </c>
      <c r="H8" s="220">
        <v>3</v>
      </c>
    </row>
    <row r="9" spans="1:14" ht="21">
      <c r="A9" s="217">
        <v>6</v>
      </c>
      <c r="B9" s="218" t="s">
        <v>328</v>
      </c>
      <c r="C9" s="219">
        <f>+'1ตรวจสอบความครบถ้วน7แผน'!BT93</f>
        <v>188730948</v>
      </c>
      <c r="D9" s="219">
        <v>638824141.29999995</v>
      </c>
      <c r="E9" s="219">
        <v>1326786732.0699999</v>
      </c>
      <c r="F9" s="219">
        <v>194055933.26000011</v>
      </c>
      <c r="G9" s="222">
        <v>0</v>
      </c>
      <c r="H9" s="220">
        <v>3</v>
      </c>
    </row>
    <row r="10" spans="1:14" ht="21">
      <c r="A10" s="217">
        <v>7</v>
      </c>
      <c r="B10" s="218" t="s">
        <v>70</v>
      </c>
      <c r="C10" s="219">
        <f>+'1ตรวจสอบความครบถ้วน7แผน'!CC93</f>
        <v>6103100</v>
      </c>
      <c r="D10" s="219">
        <v>11195834.699999999</v>
      </c>
      <c r="E10" s="219">
        <v>26534626.449999999</v>
      </c>
      <c r="F10" s="219">
        <v>9191558.8100000024</v>
      </c>
      <c r="G10" s="222">
        <v>0</v>
      </c>
      <c r="H10" s="220">
        <v>3</v>
      </c>
    </row>
    <row r="11" spans="1:14" ht="21">
      <c r="A11" s="217">
        <v>8</v>
      </c>
      <c r="B11" s="221" t="s">
        <v>79</v>
      </c>
      <c r="C11" s="219">
        <f>+'1ตรวจสอบความครบถ้วน7แผน'!CL93</f>
        <v>0</v>
      </c>
      <c r="D11" s="219">
        <v>46801209.450000003</v>
      </c>
      <c r="E11" s="219">
        <v>31456561.18</v>
      </c>
      <c r="F11" s="219">
        <v>-49881011.729999997</v>
      </c>
      <c r="G11" s="222">
        <v>2</v>
      </c>
      <c r="H11" s="217">
        <v>3</v>
      </c>
    </row>
  </sheetData>
  <mergeCells count="5">
    <mergeCell ref="D2:G2"/>
    <mergeCell ref="H2:H3"/>
    <mergeCell ref="A2:A3"/>
    <mergeCell ref="B2:B3"/>
    <mergeCell ref="C2:C3"/>
  </mergeCells>
  <conditionalFormatting sqref="G4:G11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1"/>
  <sheetViews>
    <sheetView view="pageBreakPreview" zoomScale="55" zoomScaleNormal="70" zoomScaleSheetLayoutView="55" workbookViewId="0">
      <pane ySplit="3" topLeftCell="A4" activePane="bottomLeft" state="frozen"/>
      <selection pane="bottomLeft" activeCell="G87" sqref="G87"/>
    </sheetView>
  </sheetViews>
  <sheetFormatPr defaultRowHeight="13.8"/>
  <cols>
    <col min="1" max="1" width="13.5" customWidth="1"/>
    <col min="2" max="2" width="11.69921875" customWidth="1"/>
    <col min="3" max="3" width="24.09765625" customWidth="1"/>
    <col min="4" max="4" width="7.69921875" bestFit="1" customWidth="1"/>
    <col min="5" max="5" width="16" customWidth="1"/>
    <col min="6" max="6" width="17.3984375" customWidth="1"/>
    <col min="7" max="7" width="17.296875" customWidth="1"/>
    <col min="8" max="8" width="19.09765625" customWidth="1"/>
    <col min="9" max="9" width="9.296875" customWidth="1"/>
    <col min="10" max="10" width="16.296875" customWidth="1"/>
    <col min="11" max="11" width="9.59765625" customWidth="1"/>
    <col min="12" max="12" width="12.296875" customWidth="1"/>
    <col min="13" max="13" width="14.796875" style="554" customWidth="1"/>
    <col min="14" max="14" width="19" customWidth="1"/>
    <col min="15" max="15" width="18.3984375" customWidth="1"/>
    <col min="16" max="16" width="17.69921875" customWidth="1"/>
    <col min="17" max="17" width="15.69921875" customWidth="1"/>
    <col min="18" max="18" width="12.19921875" customWidth="1"/>
  </cols>
  <sheetData>
    <row r="1" spans="1:19" ht="35.4" customHeight="1">
      <c r="A1" s="649" t="s">
        <v>698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</row>
    <row r="2" spans="1:19" ht="30">
      <c r="A2" s="341"/>
      <c r="B2" s="342"/>
      <c r="C2" s="648" t="s">
        <v>699</v>
      </c>
      <c r="D2" s="648"/>
      <c r="E2" s="341"/>
      <c r="F2" s="268" t="s">
        <v>317</v>
      </c>
      <c r="G2" s="268" t="s">
        <v>318</v>
      </c>
      <c r="H2" s="268" t="s">
        <v>331</v>
      </c>
      <c r="I2" s="343" t="s">
        <v>586</v>
      </c>
      <c r="J2" s="268" t="s">
        <v>624</v>
      </c>
      <c r="K2" s="341"/>
      <c r="L2" s="341"/>
      <c r="M2" s="553"/>
      <c r="N2" s="411" t="s">
        <v>562</v>
      </c>
      <c r="O2" s="411" t="s">
        <v>625</v>
      </c>
      <c r="P2" s="412" t="s">
        <v>626</v>
      </c>
      <c r="Q2" s="344" t="s">
        <v>627</v>
      </c>
      <c r="R2" s="345"/>
    </row>
    <row r="3" spans="1:19" ht="135">
      <c r="A3" s="542" t="s">
        <v>628</v>
      </c>
      <c r="B3" s="542" t="s">
        <v>12</v>
      </c>
      <c r="C3" s="346" t="s">
        <v>629</v>
      </c>
      <c r="D3" s="347" t="s">
        <v>630</v>
      </c>
      <c r="E3" s="355" t="s">
        <v>700</v>
      </c>
      <c r="F3" s="543" t="s">
        <v>701</v>
      </c>
      <c r="G3" s="543" t="s">
        <v>631</v>
      </c>
      <c r="H3" s="543" t="s">
        <v>632</v>
      </c>
      <c r="I3" s="545" t="s">
        <v>633</v>
      </c>
      <c r="J3" s="348" t="s">
        <v>634</v>
      </c>
      <c r="K3" s="548" t="s">
        <v>635</v>
      </c>
      <c r="L3" s="439" t="s">
        <v>713</v>
      </c>
      <c r="M3" s="439" t="s">
        <v>714</v>
      </c>
      <c r="N3" s="547" t="s">
        <v>703</v>
      </c>
      <c r="O3" s="547" t="s">
        <v>636</v>
      </c>
      <c r="P3" s="547" t="s">
        <v>715</v>
      </c>
      <c r="Q3" s="566" t="s">
        <v>504</v>
      </c>
      <c r="R3" s="547" t="s">
        <v>637</v>
      </c>
    </row>
    <row r="4" spans="1:19" ht="24.6">
      <c r="A4" s="356">
        <v>1</v>
      </c>
      <c r="B4" s="349" t="s">
        <v>13</v>
      </c>
      <c r="C4" s="349" t="s">
        <v>193</v>
      </c>
      <c r="D4" s="573">
        <v>0.67</v>
      </c>
      <c r="E4" s="541">
        <v>-61328189.560000002</v>
      </c>
      <c r="F4" s="541">
        <v>123090067.08999999</v>
      </c>
      <c r="G4" s="465">
        <v>82609134.289090917</v>
      </c>
      <c r="H4" s="465">
        <f>+F4-G4</f>
        <v>40480932.800909072</v>
      </c>
      <c r="I4" s="544" t="s">
        <v>706</v>
      </c>
      <c r="J4" s="466">
        <f>+H4*I4</f>
        <v>0</v>
      </c>
      <c r="K4" s="350" t="s">
        <v>711</v>
      </c>
      <c r="L4" s="551">
        <v>115.04</v>
      </c>
      <c r="M4" s="559">
        <v>136730000</v>
      </c>
      <c r="N4" s="546">
        <v>3467741.9300000668</v>
      </c>
      <c r="O4" s="546">
        <f>+N4*(0.2)</f>
        <v>693548.38600001344</v>
      </c>
      <c r="P4" s="574">
        <v>47000</v>
      </c>
      <c r="Q4" s="351">
        <f>+P4-O4</f>
        <v>-646548.38600001344</v>
      </c>
      <c r="R4" s="352">
        <f>+'5.ตรวจสอบแผน ปี 67'!M4</f>
        <v>1</v>
      </c>
    </row>
    <row r="5" spans="1:19" ht="24.6">
      <c r="A5" s="356">
        <v>2</v>
      </c>
      <c r="B5" s="349" t="s">
        <v>13</v>
      </c>
      <c r="C5" s="349" t="s">
        <v>194</v>
      </c>
      <c r="D5" s="573">
        <v>4.0199999999999996</v>
      </c>
      <c r="E5" s="541">
        <v>-25411466.829999998</v>
      </c>
      <c r="F5" s="541">
        <v>52029596.850000001</v>
      </c>
      <c r="G5" s="465">
        <v>13706134.126363639</v>
      </c>
      <c r="H5" s="465">
        <f t="shared" ref="H5:H68" si="0">+F5-G5</f>
        <v>38323462.723636359</v>
      </c>
      <c r="I5" s="544" t="s">
        <v>707</v>
      </c>
      <c r="J5" s="466">
        <f t="shared" ref="J5:J68" si="1">+H5*I5</f>
        <v>22994077.634181816</v>
      </c>
      <c r="K5" s="350" t="s">
        <v>712</v>
      </c>
      <c r="L5" s="551">
        <v>100</v>
      </c>
      <c r="M5" s="559">
        <v>18200000</v>
      </c>
      <c r="N5" s="546">
        <v>2915059.5899999887</v>
      </c>
      <c r="O5" s="546">
        <f t="shared" ref="O5:O68" si="2">+N5*(0.2)</f>
        <v>583011.91799999774</v>
      </c>
      <c r="P5" s="574">
        <v>5405400</v>
      </c>
      <c r="Q5" s="351">
        <f t="shared" ref="Q5:Q68" si="3">+P5-O5</f>
        <v>4822388.0820000023</v>
      </c>
      <c r="R5" s="350">
        <f>+'5.ตรวจสอบแผน ปี 67'!M5</f>
        <v>3</v>
      </c>
      <c r="S5">
        <v>1</v>
      </c>
    </row>
    <row r="6" spans="1:19" ht="24.6">
      <c r="A6" s="356">
        <v>3</v>
      </c>
      <c r="B6" s="349" t="s">
        <v>13</v>
      </c>
      <c r="C6" s="349" t="s">
        <v>195</v>
      </c>
      <c r="D6" s="573">
        <v>5.0599999999999996</v>
      </c>
      <c r="E6" s="541">
        <v>-25154254.329999998</v>
      </c>
      <c r="F6" s="541">
        <v>50930450.219999999</v>
      </c>
      <c r="G6" s="465">
        <v>11246555.119090907</v>
      </c>
      <c r="H6" s="465">
        <f t="shared" si="0"/>
        <v>39683895.100909092</v>
      </c>
      <c r="I6" s="544" t="s">
        <v>707</v>
      </c>
      <c r="J6" s="466">
        <f t="shared" si="1"/>
        <v>23810337.060545456</v>
      </c>
      <c r="K6" s="350" t="s">
        <v>712</v>
      </c>
      <c r="L6" s="549">
        <v>71.12</v>
      </c>
      <c r="M6" s="559">
        <v>15500000</v>
      </c>
      <c r="N6" s="546">
        <v>2806075</v>
      </c>
      <c r="O6" s="546">
        <f t="shared" si="2"/>
        <v>561215</v>
      </c>
      <c r="P6" s="574">
        <v>3578900</v>
      </c>
      <c r="Q6" s="351">
        <f t="shared" si="3"/>
        <v>3017685</v>
      </c>
      <c r="R6" s="352">
        <f>+'5.ตรวจสอบแผน ปี 67'!M6</f>
        <v>3</v>
      </c>
      <c r="S6">
        <v>1</v>
      </c>
    </row>
    <row r="7" spans="1:19" ht="24.6">
      <c r="A7" s="356">
        <v>4</v>
      </c>
      <c r="B7" s="349" t="s">
        <v>13</v>
      </c>
      <c r="C7" s="349" t="s">
        <v>196</v>
      </c>
      <c r="D7" s="573">
        <v>2.81</v>
      </c>
      <c r="E7" s="541">
        <v>-18303326.309999999</v>
      </c>
      <c r="F7" s="541">
        <v>35394510.07</v>
      </c>
      <c r="G7" s="465">
        <v>8747804.4245454539</v>
      </c>
      <c r="H7" s="465">
        <f t="shared" si="0"/>
        <v>26646705.645454548</v>
      </c>
      <c r="I7" s="544" t="s">
        <v>707</v>
      </c>
      <c r="J7" s="466">
        <f t="shared" si="1"/>
        <v>15988023.387272729</v>
      </c>
      <c r="K7" s="350" t="s">
        <v>712</v>
      </c>
      <c r="L7" s="549">
        <v>78.64</v>
      </c>
      <c r="M7" s="559">
        <v>623171.06000000006</v>
      </c>
      <c r="N7" s="546">
        <v>1829223.5300000161</v>
      </c>
      <c r="O7" s="546">
        <f t="shared" si="2"/>
        <v>365844.70600000327</v>
      </c>
      <c r="P7" s="574">
        <v>250000</v>
      </c>
      <c r="Q7" s="351">
        <f t="shared" si="3"/>
        <v>-115844.70600000327</v>
      </c>
      <c r="R7" s="352">
        <f>+'5.ตรวจสอบแผน ปี 67'!M7</f>
        <v>1</v>
      </c>
    </row>
    <row r="8" spans="1:19" ht="24.6">
      <c r="A8" s="356">
        <v>5</v>
      </c>
      <c r="B8" s="349" t="s">
        <v>13</v>
      </c>
      <c r="C8" s="349" t="s">
        <v>197</v>
      </c>
      <c r="D8" s="573">
        <v>1.56</v>
      </c>
      <c r="E8" s="541">
        <v>-9773062.5</v>
      </c>
      <c r="F8" s="541">
        <v>14661630.310000001</v>
      </c>
      <c r="G8" s="465">
        <v>7050140.6481818184</v>
      </c>
      <c r="H8" s="465">
        <f t="shared" si="0"/>
        <v>7611489.6618181821</v>
      </c>
      <c r="I8" s="544" t="s">
        <v>710</v>
      </c>
      <c r="J8" s="466">
        <f t="shared" si="1"/>
        <v>3044595.8647272731</v>
      </c>
      <c r="K8" s="350" t="s">
        <v>712</v>
      </c>
      <c r="L8" s="551">
        <v>184.24</v>
      </c>
      <c r="M8" s="559">
        <v>14312865</v>
      </c>
      <c r="N8" s="546">
        <v>4391678.5399999917</v>
      </c>
      <c r="O8" s="546">
        <f t="shared" si="2"/>
        <v>878335.70799999835</v>
      </c>
      <c r="P8" s="574">
        <v>837000</v>
      </c>
      <c r="Q8" s="351">
        <f t="shared" si="3"/>
        <v>-41335.707999998354</v>
      </c>
      <c r="R8" s="352">
        <f>+'5.ตรวจสอบแผน ปี 67'!M8</f>
        <v>1</v>
      </c>
    </row>
    <row r="9" spans="1:19" ht="24.6">
      <c r="A9" s="356">
        <v>6</v>
      </c>
      <c r="B9" s="349" t="s">
        <v>13</v>
      </c>
      <c r="C9" s="349" t="s">
        <v>198</v>
      </c>
      <c r="D9" s="573">
        <v>0.74</v>
      </c>
      <c r="E9" s="541">
        <v>-19297970.390000001</v>
      </c>
      <c r="F9" s="541">
        <v>11059613.09</v>
      </c>
      <c r="G9" s="465">
        <v>11834716.587272726</v>
      </c>
      <c r="H9" s="465">
        <f t="shared" si="0"/>
        <v>-775103.49727272615</v>
      </c>
      <c r="I9" s="544" t="s">
        <v>706</v>
      </c>
      <c r="J9" s="466">
        <f t="shared" si="1"/>
        <v>0</v>
      </c>
      <c r="K9" s="350" t="s">
        <v>711</v>
      </c>
      <c r="L9" s="551">
        <v>127.36</v>
      </c>
      <c r="M9" s="559">
        <v>16500000</v>
      </c>
      <c r="N9" s="546">
        <v>11499850</v>
      </c>
      <c r="O9" s="546">
        <f t="shared" si="2"/>
        <v>2299970</v>
      </c>
      <c r="P9" s="574">
        <v>2266250</v>
      </c>
      <c r="Q9" s="351">
        <f t="shared" si="3"/>
        <v>-33720</v>
      </c>
      <c r="R9" s="350">
        <f>+'5.ตรวจสอบแผน ปี 67'!M9</f>
        <v>1</v>
      </c>
    </row>
    <row r="10" spans="1:19" ht="24.6">
      <c r="A10" s="356">
        <v>7</v>
      </c>
      <c r="B10" s="349" t="s">
        <v>13</v>
      </c>
      <c r="C10" s="349" t="s">
        <v>199</v>
      </c>
      <c r="D10" s="573">
        <v>3.97</v>
      </c>
      <c r="E10" s="541">
        <v>-28731680.719999999</v>
      </c>
      <c r="F10" s="541">
        <v>42444700.150000006</v>
      </c>
      <c r="G10" s="465">
        <v>13216455.149999999</v>
      </c>
      <c r="H10" s="465">
        <f t="shared" si="0"/>
        <v>29228245.000000007</v>
      </c>
      <c r="I10" s="544" t="s">
        <v>707</v>
      </c>
      <c r="J10" s="466">
        <f t="shared" si="1"/>
        <v>17536947.000000004</v>
      </c>
      <c r="K10" s="350" t="s">
        <v>712</v>
      </c>
      <c r="L10" s="549">
        <v>80.73</v>
      </c>
      <c r="M10" s="559">
        <v>26898138.440000001</v>
      </c>
      <c r="N10" s="546">
        <v>30075505.590000004</v>
      </c>
      <c r="O10" s="546">
        <f t="shared" si="2"/>
        <v>6015101.1180000007</v>
      </c>
      <c r="P10" s="574">
        <v>10139614</v>
      </c>
      <c r="Q10" s="351">
        <f t="shared" si="3"/>
        <v>4124512.8819999993</v>
      </c>
      <c r="R10" s="352">
        <f>+'5.ตรวจสอบแผน ปี 67'!M10</f>
        <v>3</v>
      </c>
      <c r="S10">
        <v>1</v>
      </c>
    </row>
    <row r="11" spans="1:19" ht="24.6">
      <c r="A11" s="356">
        <v>8</v>
      </c>
      <c r="B11" s="349" t="s">
        <v>13</v>
      </c>
      <c r="C11" s="349" t="s">
        <v>200</v>
      </c>
      <c r="D11" s="573">
        <v>1.6</v>
      </c>
      <c r="E11" s="541">
        <v>-30480375.899999999</v>
      </c>
      <c r="F11" s="541">
        <v>30356140.82</v>
      </c>
      <c r="G11" s="465">
        <v>28349221.43454545</v>
      </c>
      <c r="H11" s="465">
        <f t="shared" si="0"/>
        <v>2006919.3854545504</v>
      </c>
      <c r="I11" s="544" t="s">
        <v>708</v>
      </c>
      <c r="J11" s="466">
        <f t="shared" si="1"/>
        <v>602075.81563636509</v>
      </c>
      <c r="K11" s="350" t="s">
        <v>711</v>
      </c>
      <c r="L11" s="549">
        <v>54.01</v>
      </c>
      <c r="M11" s="557">
        <v>0</v>
      </c>
      <c r="N11" s="546">
        <v>7693259.4800000489</v>
      </c>
      <c r="O11" s="546">
        <f t="shared" si="2"/>
        <v>1538651.89600001</v>
      </c>
      <c r="P11" s="574">
        <v>0</v>
      </c>
      <c r="Q11" s="351">
        <f t="shared" si="3"/>
        <v>-1538651.89600001</v>
      </c>
      <c r="R11" s="350">
        <f>+'5.ตรวจสอบแผน ปี 67'!M11</f>
        <v>1</v>
      </c>
    </row>
    <row r="12" spans="1:19" ht="24.6">
      <c r="A12" s="356">
        <v>9</v>
      </c>
      <c r="B12" s="349" t="s">
        <v>13</v>
      </c>
      <c r="C12" s="349" t="s">
        <v>201</v>
      </c>
      <c r="D12" s="573">
        <v>3.65</v>
      </c>
      <c r="E12" s="541">
        <v>-11063651.43</v>
      </c>
      <c r="F12" s="541">
        <v>39330994.699999996</v>
      </c>
      <c r="G12" s="465">
        <v>11450387.413636362</v>
      </c>
      <c r="H12" s="465">
        <f t="shared" si="0"/>
        <v>27880607.286363631</v>
      </c>
      <c r="I12" s="544" t="s">
        <v>707</v>
      </c>
      <c r="J12" s="466">
        <f t="shared" si="1"/>
        <v>16728364.371818177</v>
      </c>
      <c r="K12" s="350" t="s">
        <v>712</v>
      </c>
      <c r="L12" s="551">
        <v>127.97</v>
      </c>
      <c r="M12" s="559">
        <v>12793025.25</v>
      </c>
      <c r="N12" s="546">
        <v>7043969</v>
      </c>
      <c r="O12" s="546">
        <f t="shared" si="2"/>
        <v>1408793.8</v>
      </c>
      <c r="P12" s="574">
        <v>4676770</v>
      </c>
      <c r="Q12" s="351">
        <f t="shared" si="3"/>
        <v>3267976.2</v>
      </c>
      <c r="R12" s="352">
        <f>+'5.ตรวจสอบแผน ปี 67'!M12</f>
        <v>3</v>
      </c>
      <c r="S12">
        <v>1</v>
      </c>
    </row>
    <row r="13" spans="1:19" ht="24.6">
      <c r="A13" s="356">
        <v>10</v>
      </c>
      <c r="B13" s="349" t="s">
        <v>13</v>
      </c>
      <c r="C13" s="349" t="s">
        <v>202</v>
      </c>
      <c r="D13" s="573">
        <v>4.0599999999999996</v>
      </c>
      <c r="E13" s="541">
        <v>-35676436.420000002</v>
      </c>
      <c r="F13" s="541">
        <v>41796910.780000001</v>
      </c>
      <c r="G13" s="465">
        <v>13134222.384545457</v>
      </c>
      <c r="H13" s="465">
        <f t="shared" si="0"/>
        <v>28662688.395454545</v>
      </c>
      <c r="I13" s="544" t="s">
        <v>707</v>
      </c>
      <c r="J13" s="466">
        <f t="shared" si="1"/>
        <v>17197613.037272725</v>
      </c>
      <c r="K13" s="350" t="s">
        <v>712</v>
      </c>
      <c r="L13" s="549">
        <v>50.32</v>
      </c>
      <c r="M13" s="559">
        <v>1912445</v>
      </c>
      <c r="N13" s="546">
        <v>31538488</v>
      </c>
      <c r="O13" s="546">
        <f t="shared" si="2"/>
        <v>6307697.6000000006</v>
      </c>
      <c r="P13" s="574">
        <v>9171770</v>
      </c>
      <c r="Q13" s="351">
        <f t="shared" si="3"/>
        <v>2864072.3999999994</v>
      </c>
      <c r="R13" s="352">
        <f>+'5.ตรวจสอบแผน ปี 67'!M13</f>
        <v>3</v>
      </c>
      <c r="S13">
        <v>1</v>
      </c>
    </row>
    <row r="14" spans="1:19" ht="24.6">
      <c r="A14" s="356">
        <v>11</v>
      </c>
      <c r="B14" s="349" t="s">
        <v>13</v>
      </c>
      <c r="C14" s="349" t="s">
        <v>6</v>
      </c>
      <c r="D14" s="573">
        <v>0.21</v>
      </c>
      <c r="E14" s="541">
        <v>-30188294.100000001</v>
      </c>
      <c r="F14" s="541">
        <v>16757944.189999999</v>
      </c>
      <c r="G14" s="465">
        <v>30028081.538181819</v>
      </c>
      <c r="H14" s="465">
        <f t="shared" si="0"/>
        <v>-13270137.34818182</v>
      </c>
      <c r="I14" s="544" t="s">
        <v>706</v>
      </c>
      <c r="J14" s="466">
        <f t="shared" si="1"/>
        <v>0</v>
      </c>
      <c r="K14" s="350" t="s">
        <v>711</v>
      </c>
      <c r="L14" s="551">
        <v>258.08999999999997</v>
      </c>
      <c r="M14" s="560">
        <v>41047839.649999999</v>
      </c>
      <c r="N14" s="546">
        <v>28793648.930000007</v>
      </c>
      <c r="O14" s="546">
        <f t="shared" si="2"/>
        <v>5758729.7860000022</v>
      </c>
      <c r="P14" s="574">
        <v>5752700</v>
      </c>
      <c r="Q14" s="351">
        <f t="shared" si="3"/>
        <v>-6029.7860000021756</v>
      </c>
      <c r="R14" s="352">
        <f>+'5.ตรวจสอบแผน ปี 67'!M14</f>
        <v>2</v>
      </c>
    </row>
    <row r="15" spans="1:19" ht="24.6">
      <c r="A15" s="356">
        <v>12</v>
      </c>
      <c r="B15" s="349" t="s">
        <v>13</v>
      </c>
      <c r="C15" s="349" t="s">
        <v>203</v>
      </c>
      <c r="D15" s="573">
        <v>0.48</v>
      </c>
      <c r="E15" s="541">
        <v>-5620398.5099999998</v>
      </c>
      <c r="F15" s="541">
        <v>4450447.5500000007</v>
      </c>
      <c r="G15" s="465">
        <v>4450414.2245454546</v>
      </c>
      <c r="H15" s="465">
        <f t="shared" si="0"/>
        <v>33.325454546138644</v>
      </c>
      <c r="I15" s="544" t="s">
        <v>706</v>
      </c>
      <c r="J15" s="466">
        <f t="shared" si="1"/>
        <v>0</v>
      </c>
      <c r="K15" s="350" t="s">
        <v>711</v>
      </c>
      <c r="L15" s="551">
        <v>239.02</v>
      </c>
      <c r="M15" s="557">
        <v>0</v>
      </c>
      <c r="N15" s="546">
        <v>101908.59000000358</v>
      </c>
      <c r="O15" s="546">
        <f t="shared" si="2"/>
        <v>20381.718000000717</v>
      </c>
      <c r="P15" s="574">
        <v>0</v>
      </c>
      <c r="Q15" s="351">
        <f t="shared" si="3"/>
        <v>-20381.718000000717</v>
      </c>
      <c r="R15" s="350">
        <f>+'5.ตรวจสอบแผน ปี 67'!M15</f>
        <v>1</v>
      </c>
    </row>
    <row r="16" spans="1:19" ht="24.6">
      <c r="A16" s="356">
        <v>13</v>
      </c>
      <c r="B16" s="349" t="s">
        <v>22</v>
      </c>
      <c r="C16" s="349" t="s">
        <v>204</v>
      </c>
      <c r="D16" s="573">
        <v>1.41</v>
      </c>
      <c r="E16" s="541">
        <v>-14753383.140000001</v>
      </c>
      <c r="F16" s="541">
        <v>127771310.41000001</v>
      </c>
      <c r="G16" s="465">
        <v>69052965.4909091</v>
      </c>
      <c r="H16" s="465">
        <f t="shared" si="0"/>
        <v>58718344.919090912</v>
      </c>
      <c r="I16" s="544" t="s">
        <v>710</v>
      </c>
      <c r="J16" s="466">
        <f t="shared" si="1"/>
        <v>23487337.967636365</v>
      </c>
      <c r="K16" s="350" t="s">
        <v>711</v>
      </c>
      <c r="L16" s="549">
        <v>76.319999999999993</v>
      </c>
      <c r="M16" s="559">
        <v>100000000</v>
      </c>
      <c r="N16" s="546">
        <v>39771536.410000086</v>
      </c>
      <c r="O16" s="546">
        <f t="shared" si="2"/>
        <v>7954307.2820000174</v>
      </c>
      <c r="P16" s="574">
        <v>29786092</v>
      </c>
      <c r="Q16" s="351">
        <f t="shared" si="3"/>
        <v>21831784.717999984</v>
      </c>
      <c r="R16" s="352">
        <f>+'5.ตรวจสอบแผน ปี 67'!M16</f>
        <v>3</v>
      </c>
      <c r="S16">
        <v>1</v>
      </c>
    </row>
    <row r="17" spans="1:19" ht="24.6">
      <c r="A17" s="356">
        <v>14</v>
      </c>
      <c r="B17" s="349" t="s">
        <v>22</v>
      </c>
      <c r="C17" s="349" t="s">
        <v>205</v>
      </c>
      <c r="D17" s="573">
        <v>2.8</v>
      </c>
      <c r="E17" s="541">
        <v>-28462170.34</v>
      </c>
      <c r="F17" s="541">
        <v>34199132.599999994</v>
      </c>
      <c r="G17" s="465">
        <v>15245881.426363636</v>
      </c>
      <c r="H17" s="465">
        <f t="shared" si="0"/>
        <v>18953251.173636358</v>
      </c>
      <c r="I17" s="544" t="s">
        <v>707</v>
      </c>
      <c r="J17" s="466">
        <f t="shared" si="1"/>
        <v>11371950.704181815</v>
      </c>
      <c r="K17" s="350" t="s">
        <v>712</v>
      </c>
      <c r="L17" s="550">
        <v>61.47</v>
      </c>
      <c r="M17" s="559">
        <v>16700258.75</v>
      </c>
      <c r="N17" s="546">
        <v>8264228.1999999732</v>
      </c>
      <c r="O17" s="546">
        <f t="shared" si="2"/>
        <v>1652845.6399999948</v>
      </c>
      <c r="P17" s="574">
        <v>1614816.42</v>
      </c>
      <c r="Q17" s="351">
        <f t="shared" si="3"/>
        <v>-38029.21999999485</v>
      </c>
      <c r="R17" s="352">
        <f>+'5.ตรวจสอบแผน ปี 67'!M17</f>
        <v>1</v>
      </c>
    </row>
    <row r="18" spans="1:19" ht="24.6">
      <c r="A18" s="356">
        <v>15</v>
      </c>
      <c r="B18" s="349" t="s">
        <v>22</v>
      </c>
      <c r="C18" s="349" t="s">
        <v>206</v>
      </c>
      <c r="D18" s="573">
        <v>0.62</v>
      </c>
      <c r="E18" s="541">
        <v>-23538237.539999999</v>
      </c>
      <c r="F18" s="541">
        <v>18775399.050000001</v>
      </c>
      <c r="G18" s="465">
        <v>25242774.774545453</v>
      </c>
      <c r="H18" s="465">
        <f t="shared" si="0"/>
        <v>-6467375.7245454527</v>
      </c>
      <c r="I18" s="544" t="s">
        <v>706</v>
      </c>
      <c r="J18" s="466">
        <f t="shared" si="1"/>
        <v>0</v>
      </c>
      <c r="K18" s="350" t="s">
        <v>711</v>
      </c>
      <c r="L18" s="552">
        <v>119.22</v>
      </c>
      <c r="M18" s="559">
        <v>3473837.78</v>
      </c>
      <c r="N18" s="546">
        <v>29444058.50999999</v>
      </c>
      <c r="O18" s="546">
        <f t="shared" si="2"/>
        <v>5888811.7019999987</v>
      </c>
      <c r="P18" s="574">
        <v>4279500</v>
      </c>
      <c r="Q18" s="351">
        <f t="shared" si="3"/>
        <v>-1609311.7019999987</v>
      </c>
      <c r="R18" s="352">
        <f>+'5.ตรวจสอบแผน ปี 67'!M18</f>
        <v>1</v>
      </c>
    </row>
    <row r="19" spans="1:19" ht="24.6">
      <c r="A19" s="356">
        <v>16</v>
      </c>
      <c r="B19" s="349" t="s">
        <v>22</v>
      </c>
      <c r="C19" s="349" t="s">
        <v>207</v>
      </c>
      <c r="D19" s="573">
        <v>1.1200000000000001</v>
      </c>
      <c r="E19" s="541">
        <v>10675562.9</v>
      </c>
      <c r="F19" s="541">
        <v>40611792.490000002</v>
      </c>
      <c r="G19" s="465">
        <v>21589705.025454547</v>
      </c>
      <c r="H19" s="465">
        <f t="shared" si="0"/>
        <v>19022087.464545455</v>
      </c>
      <c r="I19" s="544" t="s">
        <v>708</v>
      </c>
      <c r="J19" s="466">
        <f t="shared" si="1"/>
        <v>5706626.2393636359</v>
      </c>
      <c r="K19" s="350" t="s">
        <v>711</v>
      </c>
      <c r="L19" s="552">
        <v>135.82</v>
      </c>
      <c r="M19" s="557">
        <v>0</v>
      </c>
      <c r="N19" s="546">
        <v>18771947.400000006</v>
      </c>
      <c r="O19" s="546">
        <f t="shared" si="2"/>
        <v>3754389.4800000014</v>
      </c>
      <c r="P19" s="574">
        <v>3591950</v>
      </c>
      <c r="Q19" s="351">
        <f t="shared" si="3"/>
        <v>-162439.48000000138</v>
      </c>
      <c r="R19" s="352">
        <f>+'5.ตรวจสอบแผน ปี 67'!M19</f>
        <v>1</v>
      </c>
    </row>
    <row r="20" spans="1:19" ht="24.6">
      <c r="A20" s="356">
        <v>17</v>
      </c>
      <c r="B20" s="349" t="s">
        <v>22</v>
      </c>
      <c r="C20" s="349" t="s">
        <v>208</v>
      </c>
      <c r="D20" s="573">
        <v>3.3</v>
      </c>
      <c r="E20" s="541">
        <v>-23514245.710000001</v>
      </c>
      <c r="F20" s="541">
        <v>36243314.560000002</v>
      </c>
      <c r="G20" s="465">
        <v>14060847.417272728</v>
      </c>
      <c r="H20" s="465">
        <f t="shared" si="0"/>
        <v>22182467.142727274</v>
      </c>
      <c r="I20" s="544" t="s">
        <v>707</v>
      </c>
      <c r="J20" s="466">
        <f t="shared" si="1"/>
        <v>13309480.285636364</v>
      </c>
      <c r="K20" s="350" t="s">
        <v>712</v>
      </c>
      <c r="L20" s="550">
        <v>62.19</v>
      </c>
      <c r="M20" s="559">
        <v>20942096.760000002</v>
      </c>
      <c r="N20" s="546">
        <v>6489441.4399999976</v>
      </c>
      <c r="O20" s="546">
        <f t="shared" si="2"/>
        <v>1297888.2879999997</v>
      </c>
      <c r="P20" s="574">
        <v>1297000</v>
      </c>
      <c r="Q20" s="351">
        <f t="shared" si="3"/>
        <v>-888.28799999970943</v>
      </c>
      <c r="R20" s="352">
        <f>+'5.ตรวจสอบแผน ปี 67'!M20</f>
        <v>1</v>
      </c>
    </row>
    <row r="21" spans="1:19" ht="24.6">
      <c r="A21" s="356">
        <v>18</v>
      </c>
      <c r="B21" s="349" t="s">
        <v>22</v>
      </c>
      <c r="C21" s="349" t="s">
        <v>209</v>
      </c>
      <c r="D21" s="573">
        <v>2.36</v>
      </c>
      <c r="E21" s="541">
        <v>-8658395.9199999999</v>
      </c>
      <c r="F21" s="541">
        <v>28213362.93</v>
      </c>
      <c r="G21" s="465">
        <v>13044167.318181816</v>
      </c>
      <c r="H21" s="465">
        <f t="shared" si="0"/>
        <v>15169195.611818183</v>
      </c>
      <c r="I21" s="544" t="s">
        <v>707</v>
      </c>
      <c r="J21" s="466">
        <f t="shared" si="1"/>
        <v>9101517.3670909088</v>
      </c>
      <c r="K21" s="350" t="s">
        <v>712</v>
      </c>
      <c r="L21" s="550">
        <v>70.069999999999993</v>
      </c>
      <c r="M21" s="559">
        <v>20065196.84</v>
      </c>
      <c r="N21" s="546">
        <v>25036427.269999996</v>
      </c>
      <c r="O21" s="546">
        <f t="shared" si="2"/>
        <v>5007285.453999999</v>
      </c>
      <c r="P21" s="574">
        <v>10200800</v>
      </c>
      <c r="Q21" s="351">
        <f t="shared" si="3"/>
        <v>5193514.546000001</v>
      </c>
      <c r="R21" s="352">
        <f>+'5.ตรวจสอบแผน ปี 67'!M21</f>
        <v>3</v>
      </c>
      <c r="S21">
        <v>1</v>
      </c>
    </row>
    <row r="22" spans="1:19" ht="24.6">
      <c r="A22" s="356">
        <v>19</v>
      </c>
      <c r="B22" s="349" t="s">
        <v>22</v>
      </c>
      <c r="C22" s="349" t="s">
        <v>210</v>
      </c>
      <c r="D22" s="573">
        <v>2.1</v>
      </c>
      <c r="E22" s="541">
        <v>-24980202.59</v>
      </c>
      <c r="F22" s="541">
        <v>26401621.219999999</v>
      </c>
      <c r="G22" s="465">
        <v>13055753.274545457</v>
      </c>
      <c r="H22" s="465">
        <f t="shared" si="0"/>
        <v>13345867.945454542</v>
      </c>
      <c r="I22" s="544" t="s">
        <v>708</v>
      </c>
      <c r="J22" s="466">
        <f t="shared" si="1"/>
        <v>4003760.3836363624</v>
      </c>
      <c r="K22" s="350" t="s">
        <v>712</v>
      </c>
      <c r="L22" s="550">
        <v>14.93</v>
      </c>
      <c r="M22" s="559">
        <v>11746419.300000001</v>
      </c>
      <c r="N22" s="546">
        <v>3837511.9300000072</v>
      </c>
      <c r="O22" s="546">
        <f t="shared" si="2"/>
        <v>767502.38600000145</v>
      </c>
      <c r="P22" s="574">
        <v>3700000</v>
      </c>
      <c r="Q22" s="351">
        <f t="shared" si="3"/>
        <v>2932497.6139999987</v>
      </c>
      <c r="R22" s="352">
        <f>+'5.ตรวจสอบแผน ปี 67'!M22</f>
        <v>3</v>
      </c>
      <c r="S22">
        <v>1</v>
      </c>
    </row>
    <row r="23" spans="1:19" ht="24.6">
      <c r="A23" s="356">
        <v>20</v>
      </c>
      <c r="B23" s="349" t="s">
        <v>22</v>
      </c>
      <c r="C23" s="349" t="s">
        <v>426</v>
      </c>
      <c r="D23" s="573">
        <v>0.57999999999999996</v>
      </c>
      <c r="E23" s="541">
        <v>-17551288.140000001</v>
      </c>
      <c r="F23" s="541">
        <v>4214857.0600000005</v>
      </c>
      <c r="G23" s="465">
        <v>7315200.5618181825</v>
      </c>
      <c r="H23" s="465">
        <f t="shared" si="0"/>
        <v>-3100343.5018181819</v>
      </c>
      <c r="I23" s="544" t="s">
        <v>706</v>
      </c>
      <c r="J23" s="466">
        <f t="shared" si="1"/>
        <v>0</v>
      </c>
      <c r="K23" s="350" t="s">
        <v>711</v>
      </c>
      <c r="L23" s="552">
        <v>127.6</v>
      </c>
      <c r="M23" s="559">
        <v>13326800</v>
      </c>
      <c r="N23" s="546">
        <v>4367500.4600000083</v>
      </c>
      <c r="O23" s="546">
        <f t="shared" si="2"/>
        <v>873500.09200000169</v>
      </c>
      <c r="P23" s="574">
        <v>758950</v>
      </c>
      <c r="Q23" s="351">
        <f t="shared" si="3"/>
        <v>-114550.09200000169</v>
      </c>
      <c r="R23" s="352">
        <f>+'5.ตรวจสอบแผน ปี 67'!M23</f>
        <v>1</v>
      </c>
    </row>
    <row r="24" spans="1:19" ht="24.6">
      <c r="A24" s="356">
        <v>21</v>
      </c>
      <c r="B24" s="349" t="s">
        <v>96</v>
      </c>
      <c r="C24" s="349" t="s">
        <v>211</v>
      </c>
      <c r="D24" s="573">
        <v>0.56000000000000005</v>
      </c>
      <c r="E24" s="541">
        <v>100629155.48</v>
      </c>
      <c r="F24" s="541">
        <v>175346550.03</v>
      </c>
      <c r="G24" s="465">
        <v>111267556.16181818</v>
      </c>
      <c r="H24" s="465">
        <f t="shared" si="0"/>
        <v>64078993.868181825</v>
      </c>
      <c r="I24" s="544" t="s">
        <v>706</v>
      </c>
      <c r="J24" s="466">
        <f t="shared" si="1"/>
        <v>0</v>
      </c>
      <c r="K24" s="350" t="s">
        <v>711</v>
      </c>
      <c r="L24" s="552">
        <v>195.21</v>
      </c>
      <c r="M24" s="559">
        <v>8000000</v>
      </c>
      <c r="N24" s="546">
        <v>573400000</v>
      </c>
      <c r="O24" s="546">
        <f t="shared" si="2"/>
        <v>114680000</v>
      </c>
      <c r="P24" s="574">
        <v>14000000</v>
      </c>
      <c r="Q24" s="351">
        <f t="shared" si="3"/>
        <v>-100680000</v>
      </c>
      <c r="R24" s="350">
        <f>+'5.ตรวจสอบแผน ปี 67'!M24</f>
        <v>1</v>
      </c>
    </row>
    <row r="25" spans="1:19" ht="24.6">
      <c r="A25" s="356">
        <v>22</v>
      </c>
      <c r="B25" s="349" t="s">
        <v>96</v>
      </c>
      <c r="C25" s="349" t="s">
        <v>212</v>
      </c>
      <c r="D25" s="573">
        <v>6.73</v>
      </c>
      <c r="E25" s="541">
        <v>-9017733.5800000001</v>
      </c>
      <c r="F25" s="541">
        <v>42625731.070000008</v>
      </c>
      <c r="G25" s="465">
        <v>9697917.7609090898</v>
      </c>
      <c r="H25" s="465">
        <f t="shared" si="0"/>
        <v>32927813.30909092</v>
      </c>
      <c r="I25" s="544" t="s">
        <v>707</v>
      </c>
      <c r="J25" s="466">
        <f t="shared" si="1"/>
        <v>19756687.985454552</v>
      </c>
      <c r="K25" s="350" t="s">
        <v>712</v>
      </c>
      <c r="L25" s="550">
        <v>45.51</v>
      </c>
      <c r="M25" s="559">
        <v>1548906</v>
      </c>
      <c r="N25" s="546">
        <v>14089249.280000001</v>
      </c>
      <c r="O25" s="546">
        <f t="shared" si="2"/>
        <v>2817849.8560000006</v>
      </c>
      <c r="P25" s="574">
        <v>19681395</v>
      </c>
      <c r="Q25" s="351">
        <f t="shared" si="3"/>
        <v>16863545.144000001</v>
      </c>
      <c r="R25" s="352">
        <f>+'5.ตรวจสอบแผน ปี 67'!M25</f>
        <v>3</v>
      </c>
      <c r="S25">
        <v>1</v>
      </c>
    </row>
    <row r="26" spans="1:19" ht="24.6">
      <c r="A26" s="356">
        <v>23</v>
      </c>
      <c r="B26" s="349" t="s">
        <v>96</v>
      </c>
      <c r="C26" s="349" t="s">
        <v>213</v>
      </c>
      <c r="D26" s="573">
        <v>0.24</v>
      </c>
      <c r="E26" s="541">
        <v>-23211968.870000001</v>
      </c>
      <c r="F26" s="541">
        <v>6914442.1799999997</v>
      </c>
      <c r="G26" s="465">
        <v>16926125.533636365</v>
      </c>
      <c r="H26" s="465">
        <f t="shared" si="0"/>
        <v>-10011683.353636365</v>
      </c>
      <c r="I26" s="544" t="s">
        <v>706</v>
      </c>
      <c r="J26" s="466">
        <f t="shared" si="1"/>
        <v>0</v>
      </c>
      <c r="K26" s="350" t="s">
        <v>711</v>
      </c>
      <c r="L26" s="552">
        <v>129.51</v>
      </c>
      <c r="M26" s="559">
        <v>16500000</v>
      </c>
      <c r="N26" s="546">
        <v>37639615.210000008</v>
      </c>
      <c r="O26" s="546">
        <f t="shared" si="2"/>
        <v>7527923.0420000022</v>
      </c>
      <c r="P26" s="574">
        <v>7245500</v>
      </c>
      <c r="Q26" s="351">
        <f t="shared" si="3"/>
        <v>-282423.04200000223</v>
      </c>
      <c r="R26" s="352">
        <f>+'5.ตรวจสอบแผน ปี 67'!M26</f>
        <v>1</v>
      </c>
    </row>
    <row r="27" spans="1:19" ht="24.6">
      <c r="A27" s="356">
        <v>24</v>
      </c>
      <c r="B27" s="349" t="s">
        <v>96</v>
      </c>
      <c r="C27" s="349" t="s">
        <v>214</v>
      </c>
      <c r="D27" s="573">
        <v>1.03</v>
      </c>
      <c r="E27" s="541">
        <v>-5267630.34</v>
      </c>
      <c r="F27" s="541">
        <v>22506951.949999999</v>
      </c>
      <c r="G27" s="465">
        <v>15372987.095454544</v>
      </c>
      <c r="H27" s="465">
        <f t="shared" si="0"/>
        <v>7133964.8545454554</v>
      </c>
      <c r="I27" s="544" t="s">
        <v>706</v>
      </c>
      <c r="J27" s="466">
        <f t="shared" si="1"/>
        <v>0</v>
      </c>
      <c r="K27" s="350" t="s">
        <v>711</v>
      </c>
      <c r="L27" s="552">
        <v>125.85</v>
      </c>
      <c r="M27" s="559">
        <v>23429874.609999999</v>
      </c>
      <c r="N27" s="546">
        <v>9199576.6200000048</v>
      </c>
      <c r="O27" s="546">
        <f t="shared" si="2"/>
        <v>1839915.324000001</v>
      </c>
      <c r="P27" s="574">
        <v>0</v>
      </c>
      <c r="Q27" s="351">
        <f t="shared" si="3"/>
        <v>-1839915.324000001</v>
      </c>
      <c r="R27" s="352">
        <f>+'5.ตรวจสอบแผน ปี 67'!M27</f>
        <v>1</v>
      </c>
    </row>
    <row r="28" spans="1:19" ht="24.6">
      <c r="A28" s="356">
        <v>25</v>
      </c>
      <c r="B28" s="349" t="s">
        <v>96</v>
      </c>
      <c r="C28" s="349" t="s">
        <v>215</v>
      </c>
      <c r="D28" s="573">
        <v>0.55000000000000004</v>
      </c>
      <c r="E28" s="541">
        <v>-13961542.039999999</v>
      </c>
      <c r="F28" s="541">
        <v>3480854.12</v>
      </c>
      <c r="G28" s="465">
        <v>7729982.4027272742</v>
      </c>
      <c r="H28" s="465">
        <f t="shared" si="0"/>
        <v>-4249128.2827272741</v>
      </c>
      <c r="I28" s="544" t="s">
        <v>706</v>
      </c>
      <c r="J28" s="466">
        <f t="shared" si="1"/>
        <v>0</v>
      </c>
      <c r="K28" s="350" t="s">
        <v>711</v>
      </c>
      <c r="L28" s="552">
        <v>108.25</v>
      </c>
      <c r="M28" s="559">
        <v>1000000</v>
      </c>
      <c r="N28" s="546">
        <v>140893.51999999583</v>
      </c>
      <c r="O28" s="546">
        <f t="shared" si="2"/>
        <v>28178.703999999168</v>
      </c>
      <c r="P28" s="574">
        <v>0</v>
      </c>
      <c r="Q28" s="351">
        <f t="shared" si="3"/>
        <v>-28178.703999999168</v>
      </c>
      <c r="R28" s="350">
        <f>+'5.ตรวจสอบแผน ปี 67'!M28</f>
        <v>1</v>
      </c>
    </row>
    <row r="29" spans="1:19" ht="24.6">
      <c r="A29" s="356">
        <v>26</v>
      </c>
      <c r="B29" s="349" t="s">
        <v>96</v>
      </c>
      <c r="C29" s="349" t="s">
        <v>216</v>
      </c>
      <c r="D29" s="573">
        <v>2.56</v>
      </c>
      <c r="E29" s="541">
        <v>-10579603.98</v>
      </c>
      <c r="F29" s="541">
        <v>15831135.029999999</v>
      </c>
      <c r="G29" s="465">
        <v>9474873.6790909097</v>
      </c>
      <c r="H29" s="465">
        <f t="shared" si="0"/>
        <v>6356261.3509090897</v>
      </c>
      <c r="I29" s="544" t="s">
        <v>709</v>
      </c>
      <c r="J29" s="466">
        <f t="shared" si="1"/>
        <v>3178130.6754545448</v>
      </c>
      <c r="K29" s="350" t="s">
        <v>712</v>
      </c>
      <c r="L29" s="550">
        <v>86.31</v>
      </c>
      <c r="M29" s="559">
        <v>1100000</v>
      </c>
      <c r="N29" s="546">
        <v>6870118.0100000054</v>
      </c>
      <c r="O29" s="546">
        <f t="shared" si="2"/>
        <v>1374023.6020000011</v>
      </c>
      <c r="P29" s="574">
        <v>1370500</v>
      </c>
      <c r="Q29" s="351">
        <f t="shared" si="3"/>
        <v>-3523.6020000011194</v>
      </c>
      <c r="R29" s="352">
        <f>+'5.ตรวจสอบแผน ปี 67'!M29</f>
        <v>1</v>
      </c>
    </row>
    <row r="30" spans="1:19" ht="24.6">
      <c r="A30" s="356">
        <v>27</v>
      </c>
      <c r="B30" s="349" t="s">
        <v>96</v>
      </c>
      <c r="C30" s="349" t="s">
        <v>217</v>
      </c>
      <c r="D30" s="573">
        <v>2.09</v>
      </c>
      <c r="E30" s="541">
        <v>1394908.4</v>
      </c>
      <c r="F30" s="541">
        <v>18733654.629999999</v>
      </c>
      <c r="G30" s="465">
        <v>7643266.0772727262</v>
      </c>
      <c r="H30" s="465">
        <f t="shared" si="0"/>
        <v>11090388.552727273</v>
      </c>
      <c r="I30" s="544" t="s">
        <v>710</v>
      </c>
      <c r="J30" s="466">
        <f t="shared" si="1"/>
        <v>4436155.4210909093</v>
      </c>
      <c r="K30" s="350" t="s">
        <v>712</v>
      </c>
      <c r="L30" s="552">
        <v>102.72</v>
      </c>
      <c r="M30" s="559">
        <v>18000000</v>
      </c>
      <c r="N30" s="546">
        <v>8550000</v>
      </c>
      <c r="O30" s="546">
        <f t="shared" si="2"/>
        <v>1710000</v>
      </c>
      <c r="P30" s="574">
        <v>1700000</v>
      </c>
      <c r="Q30" s="351">
        <f t="shared" si="3"/>
        <v>-10000</v>
      </c>
      <c r="R30" s="350">
        <f>+'5.ตรวจสอบแผน ปี 67'!M30</f>
        <v>1</v>
      </c>
    </row>
    <row r="31" spans="1:19" ht="24.6">
      <c r="A31" s="356">
        <v>28</v>
      </c>
      <c r="B31" s="349" t="s">
        <v>96</v>
      </c>
      <c r="C31" s="349" t="s">
        <v>218</v>
      </c>
      <c r="D31" s="573">
        <v>0.59</v>
      </c>
      <c r="E31" s="541">
        <v>-31510506.140000001</v>
      </c>
      <c r="F31" s="541">
        <v>44761261.5</v>
      </c>
      <c r="G31" s="465">
        <v>28993484.547272727</v>
      </c>
      <c r="H31" s="465">
        <f t="shared" si="0"/>
        <v>15767776.952727273</v>
      </c>
      <c r="I31" s="544" t="s">
        <v>706</v>
      </c>
      <c r="J31" s="466">
        <f t="shared" si="1"/>
        <v>0</v>
      </c>
      <c r="K31" s="350" t="s">
        <v>711</v>
      </c>
      <c r="L31" s="552">
        <v>233.86</v>
      </c>
      <c r="M31" s="559">
        <v>53000000</v>
      </c>
      <c r="N31" s="546">
        <v>6500000</v>
      </c>
      <c r="O31" s="546">
        <f t="shared" si="2"/>
        <v>1300000</v>
      </c>
      <c r="P31" s="574">
        <v>1293103</v>
      </c>
      <c r="Q31" s="351">
        <f t="shared" si="3"/>
        <v>-6897</v>
      </c>
      <c r="R31" s="350">
        <f>+'5.ตรวจสอบแผน ปี 67'!M31</f>
        <v>2</v>
      </c>
    </row>
    <row r="32" spans="1:19" ht="24.6">
      <c r="A32" s="356">
        <v>29</v>
      </c>
      <c r="B32" s="349" t="s">
        <v>96</v>
      </c>
      <c r="C32" s="349" t="s">
        <v>219</v>
      </c>
      <c r="D32" s="573">
        <v>0.83</v>
      </c>
      <c r="E32" s="541">
        <v>-5301655.38</v>
      </c>
      <c r="F32" s="541">
        <v>11231502.15</v>
      </c>
      <c r="G32" s="465">
        <v>7206084.4390909094</v>
      </c>
      <c r="H32" s="465">
        <f t="shared" si="0"/>
        <v>4025417.7109090909</v>
      </c>
      <c r="I32" s="544" t="s">
        <v>706</v>
      </c>
      <c r="J32" s="466">
        <f t="shared" si="1"/>
        <v>0</v>
      </c>
      <c r="K32" s="350" t="s">
        <v>711</v>
      </c>
      <c r="L32" s="552">
        <v>233.92</v>
      </c>
      <c r="M32" s="559">
        <v>1200000</v>
      </c>
      <c r="N32" s="546">
        <v>4280000</v>
      </c>
      <c r="O32" s="546">
        <f t="shared" si="2"/>
        <v>856000</v>
      </c>
      <c r="P32" s="574">
        <v>756001</v>
      </c>
      <c r="Q32" s="351">
        <f t="shared" si="3"/>
        <v>-99999</v>
      </c>
      <c r="R32" s="350">
        <f>+'5.ตรวจสอบแผน ปี 67'!M32</f>
        <v>1</v>
      </c>
    </row>
    <row r="33" spans="1:19" ht="24.6">
      <c r="A33" s="356">
        <v>30</v>
      </c>
      <c r="B33" s="349" t="s">
        <v>96</v>
      </c>
      <c r="C33" s="349" t="s">
        <v>220</v>
      </c>
      <c r="D33" s="573">
        <v>0.36</v>
      </c>
      <c r="E33" s="541">
        <v>-15606782.699999999</v>
      </c>
      <c r="F33" s="541">
        <v>5099212.4400000004</v>
      </c>
      <c r="G33" s="465">
        <v>11287349.443636362</v>
      </c>
      <c r="H33" s="465">
        <f t="shared" si="0"/>
        <v>-6188137.0036363611</v>
      </c>
      <c r="I33" s="544" t="s">
        <v>706</v>
      </c>
      <c r="J33" s="466">
        <f t="shared" si="1"/>
        <v>0</v>
      </c>
      <c r="K33" s="350" t="s">
        <v>711</v>
      </c>
      <c r="L33" s="552">
        <v>190.41</v>
      </c>
      <c r="M33" s="559">
        <v>1520561.28</v>
      </c>
      <c r="N33" s="546">
        <v>7795779.6599999964</v>
      </c>
      <c r="O33" s="546">
        <f t="shared" si="2"/>
        <v>1559155.9319999993</v>
      </c>
      <c r="P33" s="574">
        <v>1559155.93</v>
      </c>
      <c r="Q33" s="351">
        <f t="shared" si="3"/>
        <v>-1.9999993965029716E-3</v>
      </c>
      <c r="R33" s="350">
        <f>+'5.ตรวจสอบแผน ปี 67'!M33</f>
        <v>1</v>
      </c>
    </row>
    <row r="34" spans="1:19" ht="24.6">
      <c r="A34" s="356">
        <v>31</v>
      </c>
      <c r="B34" s="349" t="s">
        <v>96</v>
      </c>
      <c r="C34" s="349" t="s">
        <v>221</v>
      </c>
      <c r="D34" s="573">
        <v>0.47</v>
      </c>
      <c r="E34" s="541">
        <v>-22469652.780000001</v>
      </c>
      <c r="F34" s="541">
        <v>7890492.4799999995</v>
      </c>
      <c r="G34" s="465">
        <v>12939287.833636362</v>
      </c>
      <c r="H34" s="465">
        <f t="shared" si="0"/>
        <v>-5048795.3536363626</v>
      </c>
      <c r="I34" s="544" t="s">
        <v>706</v>
      </c>
      <c r="J34" s="466">
        <f t="shared" si="1"/>
        <v>0</v>
      </c>
      <c r="K34" s="350" t="s">
        <v>711</v>
      </c>
      <c r="L34" s="552">
        <v>130.53</v>
      </c>
      <c r="M34" s="559">
        <v>21388601.25</v>
      </c>
      <c r="N34" s="546">
        <v>1000023.5399999917</v>
      </c>
      <c r="O34" s="546">
        <f t="shared" si="2"/>
        <v>200004.70799999835</v>
      </c>
      <c r="P34" s="574">
        <v>0</v>
      </c>
      <c r="Q34" s="351">
        <f t="shared" si="3"/>
        <v>-200004.70799999835</v>
      </c>
      <c r="R34" s="352">
        <f>+'5.ตรวจสอบแผน ปี 67'!M34</f>
        <v>2</v>
      </c>
    </row>
    <row r="35" spans="1:19" ht="24.6">
      <c r="A35" s="356">
        <v>32</v>
      </c>
      <c r="B35" s="349" t="s">
        <v>96</v>
      </c>
      <c r="C35" s="349" t="s">
        <v>94</v>
      </c>
      <c r="D35" s="573">
        <v>0.67</v>
      </c>
      <c r="E35" s="541">
        <v>-4698521.55</v>
      </c>
      <c r="F35" s="541">
        <v>26998675.079999998</v>
      </c>
      <c r="G35" s="465">
        <v>20446506.392727274</v>
      </c>
      <c r="H35" s="465">
        <f t="shared" si="0"/>
        <v>6552168.6872727238</v>
      </c>
      <c r="I35" s="544" t="s">
        <v>706</v>
      </c>
      <c r="J35" s="466">
        <f t="shared" si="1"/>
        <v>0</v>
      </c>
      <c r="K35" s="350" t="s">
        <v>711</v>
      </c>
      <c r="L35" s="552">
        <v>306.16000000000003</v>
      </c>
      <c r="M35" s="559">
        <v>2525542.5</v>
      </c>
      <c r="N35" s="546">
        <v>8005731.2800000012</v>
      </c>
      <c r="O35" s="546">
        <f t="shared" si="2"/>
        <v>1601146.2560000003</v>
      </c>
      <c r="P35" s="574">
        <v>1275201</v>
      </c>
      <c r="Q35" s="351">
        <f t="shared" si="3"/>
        <v>-325945.25600000028</v>
      </c>
      <c r="R35" s="350">
        <f>+'5.ตรวจสอบแผน ปี 67'!M35</f>
        <v>2</v>
      </c>
    </row>
    <row r="36" spans="1:19" ht="24.6">
      <c r="A36" s="356">
        <v>33</v>
      </c>
      <c r="B36" s="349" t="s">
        <v>96</v>
      </c>
      <c r="C36" s="349" t="s">
        <v>223</v>
      </c>
      <c r="D36" s="573">
        <v>4.05</v>
      </c>
      <c r="E36" s="541">
        <v>5090921.4000000004</v>
      </c>
      <c r="F36" s="541">
        <v>50394366.169999994</v>
      </c>
      <c r="G36" s="465">
        <v>9704700.3218181822</v>
      </c>
      <c r="H36" s="465">
        <f t="shared" si="0"/>
        <v>40689665.848181814</v>
      </c>
      <c r="I36" s="544" t="s">
        <v>707</v>
      </c>
      <c r="J36" s="466">
        <f t="shared" si="1"/>
        <v>24413799.508909088</v>
      </c>
      <c r="K36" s="350" t="s">
        <v>712</v>
      </c>
      <c r="L36" s="552">
        <v>126.01</v>
      </c>
      <c r="M36" s="559">
        <v>18469400.5</v>
      </c>
      <c r="N36" s="546">
        <v>4748811.8599999994</v>
      </c>
      <c r="O36" s="546">
        <f t="shared" si="2"/>
        <v>949762.37199999997</v>
      </c>
      <c r="P36" s="574">
        <v>12761800</v>
      </c>
      <c r="Q36" s="351">
        <f t="shared" si="3"/>
        <v>11812037.628</v>
      </c>
      <c r="R36" s="352">
        <f>+'5.ตรวจสอบแผน ปี 67'!M36</f>
        <v>3</v>
      </c>
      <c r="S36">
        <v>1</v>
      </c>
    </row>
    <row r="37" spans="1:19" ht="24.6">
      <c r="A37" s="356">
        <v>34</v>
      </c>
      <c r="B37" s="349" t="s">
        <v>96</v>
      </c>
      <c r="C37" s="349" t="s">
        <v>224</v>
      </c>
      <c r="D37" s="573">
        <v>1.33</v>
      </c>
      <c r="E37" s="541">
        <v>270001.17</v>
      </c>
      <c r="F37" s="541">
        <v>11566504.07</v>
      </c>
      <c r="G37" s="465">
        <v>7131738.2454545479</v>
      </c>
      <c r="H37" s="465">
        <f t="shared" si="0"/>
        <v>4434765.8245454524</v>
      </c>
      <c r="I37" s="544" t="s">
        <v>708</v>
      </c>
      <c r="J37" s="466">
        <f t="shared" si="1"/>
        <v>1330429.7473636356</v>
      </c>
      <c r="K37" s="350" t="s">
        <v>711</v>
      </c>
      <c r="L37" s="552">
        <v>147.62</v>
      </c>
      <c r="M37" s="559">
        <v>13996997.84</v>
      </c>
      <c r="N37" s="546">
        <v>5460526.0399999917</v>
      </c>
      <c r="O37" s="546">
        <f t="shared" si="2"/>
        <v>1092105.2079999985</v>
      </c>
      <c r="P37" s="574">
        <v>1090500</v>
      </c>
      <c r="Q37" s="351">
        <f t="shared" si="3"/>
        <v>-1605.2079999984708</v>
      </c>
      <c r="R37" s="350">
        <f>+'5.ตรวจสอบแผน ปี 67'!M37</f>
        <v>1</v>
      </c>
    </row>
    <row r="38" spans="1:19" ht="24.6">
      <c r="A38" s="356">
        <v>35</v>
      </c>
      <c r="B38" s="349" t="s">
        <v>42</v>
      </c>
      <c r="C38" s="349" t="s">
        <v>225</v>
      </c>
      <c r="D38" s="573">
        <v>0.37</v>
      </c>
      <c r="E38" s="541">
        <v>352355852.79000002</v>
      </c>
      <c r="F38" s="541">
        <v>169182525.12</v>
      </c>
      <c r="G38" s="465">
        <v>214544819.79272729</v>
      </c>
      <c r="H38" s="465">
        <f t="shared" si="0"/>
        <v>-45362294.672727287</v>
      </c>
      <c r="I38" s="544" t="s">
        <v>706</v>
      </c>
      <c r="J38" s="466">
        <f t="shared" si="1"/>
        <v>0</v>
      </c>
      <c r="K38" s="350" t="s">
        <v>711</v>
      </c>
      <c r="L38" s="552">
        <v>111.02</v>
      </c>
      <c r="M38" s="559">
        <v>297022161.25999999</v>
      </c>
      <c r="N38" s="546">
        <v>368027534.28000069</v>
      </c>
      <c r="O38" s="546">
        <f t="shared" si="2"/>
        <v>73605506.85600014</v>
      </c>
      <c r="P38" s="574">
        <v>64531047.07</v>
      </c>
      <c r="Q38" s="351">
        <f t="shared" si="3"/>
        <v>-9074459.78600014</v>
      </c>
      <c r="R38" s="350">
        <f>+'5.ตรวจสอบแผน ปี 67'!M38</f>
        <v>1</v>
      </c>
    </row>
    <row r="39" spans="1:19" ht="24.6">
      <c r="A39" s="356">
        <v>36</v>
      </c>
      <c r="B39" s="349" t="s">
        <v>42</v>
      </c>
      <c r="C39" s="349" t="s">
        <v>226</v>
      </c>
      <c r="D39" s="573">
        <v>4.67</v>
      </c>
      <c r="E39" s="541">
        <v>-14775254.68</v>
      </c>
      <c r="F39" s="541">
        <v>40106879.479999997</v>
      </c>
      <c r="G39" s="465">
        <v>11366214.51</v>
      </c>
      <c r="H39" s="465">
        <f t="shared" si="0"/>
        <v>28740664.969999999</v>
      </c>
      <c r="I39" s="544" t="s">
        <v>707</v>
      </c>
      <c r="J39" s="466">
        <f t="shared" si="1"/>
        <v>17244398.981999997</v>
      </c>
      <c r="K39" s="350" t="s">
        <v>712</v>
      </c>
      <c r="L39" s="550">
        <v>40.79</v>
      </c>
      <c r="M39" s="559">
        <v>21000000</v>
      </c>
      <c r="N39" s="546">
        <v>5979295.1800000072</v>
      </c>
      <c r="O39" s="546">
        <f t="shared" si="2"/>
        <v>1195859.0360000015</v>
      </c>
      <c r="P39" s="574">
        <v>10418850</v>
      </c>
      <c r="Q39" s="351">
        <f t="shared" si="3"/>
        <v>9222990.9639999978</v>
      </c>
      <c r="R39" s="352">
        <f>+'5.ตรวจสอบแผน ปี 67'!M39</f>
        <v>3</v>
      </c>
      <c r="S39">
        <v>1</v>
      </c>
    </row>
    <row r="40" spans="1:19" ht="24.6">
      <c r="A40" s="356">
        <v>37</v>
      </c>
      <c r="B40" s="349" t="s">
        <v>42</v>
      </c>
      <c r="C40" s="349" t="s">
        <v>227</v>
      </c>
      <c r="D40" s="573">
        <v>3.83</v>
      </c>
      <c r="E40" s="541">
        <v>-10939739.210000001</v>
      </c>
      <c r="F40" s="541">
        <v>28516226.75</v>
      </c>
      <c r="G40" s="465">
        <v>9066139.336363636</v>
      </c>
      <c r="H40" s="465">
        <f t="shared" si="0"/>
        <v>19450087.413636364</v>
      </c>
      <c r="I40" s="544" t="s">
        <v>707</v>
      </c>
      <c r="J40" s="466">
        <f t="shared" si="1"/>
        <v>11670052.448181817</v>
      </c>
      <c r="K40" s="350" t="s">
        <v>712</v>
      </c>
      <c r="L40" s="552">
        <v>169.31</v>
      </c>
      <c r="M40" s="559">
        <v>4600000</v>
      </c>
      <c r="N40" s="546">
        <v>6481160.4300000072</v>
      </c>
      <c r="O40" s="546">
        <f t="shared" si="2"/>
        <v>1296232.0860000015</v>
      </c>
      <c r="P40" s="574">
        <v>1647000</v>
      </c>
      <c r="Q40" s="351">
        <f t="shared" si="3"/>
        <v>350767.91399999848</v>
      </c>
      <c r="R40" s="350">
        <f>+'5.ตรวจสอบแผน ปี 67'!M40</f>
        <v>3</v>
      </c>
      <c r="S40">
        <v>1</v>
      </c>
    </row>
    <row r="41" spans="1:19" ht="24.6">
      <c r="A41" s="356">
        <v>38</v>
      </c>
      <c r="B41" s="349" t="s">
        <v>42</v>
      </c>
      <c r="C41" s="349" t="s">
        <v>643</v>
      </c>
      <c r="D41" s="573">
        <v>0.43</v>
      </c>
      <c r="E41" s="541">
        <v>-10551741.01</v>
      </c>
      <c r="F41" s="541">
        <v>16403047.449999999</v>
      </c>
      <c r="G41" s="465">
        <v>18520109.42727273</v>
      </c>
      <c r="H41" s="465">
        <f t="shared" si="0"/>
        <v>-2117061.9772727303</v>
      </c>
      <c r="I41" s="544" t="s">
        <v>706</v>
      </c>
      <c r="J41" s="466">
        <f t="shared" si="1"/>
        <v>0</v>
      </c>
      <c r="K41" s="350" t="s">
        <v>711</v>
      </c>
      <c r="L41" s="552">
        <v>161.49</v>
      </c>
      <c r="M41" s="559">
        <v>18000000</v>
      </c>
      <c r="N41" s="546">
        <v>4785097.8399999738</v>
      </c>
      <c r="O41" s="546">
        <f t="shared" si="2"/>
        <v>957019.56799999485</v>
      </c>
      <c r="P41" s="574">
        <v>950000</v>
      </c>
      <c r="Q41" s="351">
        <f t="shared" si="3"/>
        <v>-7019.5679999948479</v>
      </c>
      <c r="R41" s="350">
        <f>+'5.ตรวจสอบแผน ปี 67'!M41</f>
        <v>1</v>
      </c>
    </row>
    <row r="42" spans="1:19" ht="24.6">
      <c r="A42" s="356">
        <v>39</v>
      </c>
      <c r="B42" s="349" t="s">
        <v>42</v>
      </c>
      <c r="C42" s="349" t="s">
        <v>229</v>
      </c>
      <c r="D42" s="573">
        <v>1.25</v>
      </c>
      <c r="E42" s="541">
        <v>-9223652.9100000001</v>
      </c>
      <c r="F42" s="541">
        <v>25389641.66</v>
      </c>
      <c r="G42" s="465">
        <v>19413644.135454539</v>
      </c>
      <c r="H42" s="465">
        <f t="shared" si="0"/>
        <v>5975997.5245454609</v>
      </c>
      <c r="I42" s="544" t="s">
        <v>706</v>
      </c>
      <c r="J42" s="466">
        <f t="shared" si="1"/>
        <v>0</v>
      </c>
      <c r="K42" s="350" t="s">
        <v>711</v>
      </c>
      <c r="L42" s="552">
        <v>129.91999999999999</v>
      </c>
      <c r="M42" s="559">
        <v>5751540</v>
      </c>
      <c r="N42" s="546">
        <v>11317587.580000013</v>
      </c>
      <c r="O42" s="546">
        <f t="shared" si="2"/>
        <v>2263517.5160000026</v>
      </c>
      <c r="P42" s="574">
        <v>0</v>
      </c>
      <c r="Q42" s="351">
        <f t="shared" si="3"/>
        <v>-2263517.5160000026</v>
      </c>
      <c r="R42" s="350">
        <f>+'5.ตรวจสอบแผน ปี 67'!M42</f>
        <v>1</v>
      </c>
    </row>
    <row r="43" spans="1:19" ht="24.6">
      <c r="A43" s="356">
        <v>40</v>
      </c>
      <c r="B43" s="349" t="s">
        <v>42</v>
      </c>
      <c r="C43" s="349" t="s">
        <v>230</v>
      </c>
      <c r="D43" s="573">
        <v>2.0299999999999998</v>
      </c>
      <c r="E43" s="541">
        <v>-14966702.84</v>
      </c>
      <c r="F43" s="541">
        <v>15281738.15</v>
      </c>
      <c r="G43" s="465">
        <v>12375763.920000002</v>
      </c>
      <c r="H43" s="465">
        <f t="shared" si="0"/>
        <v>2905974.2299999986</v>
      </c>
      <c r="I43" s="544" t="s">
        <v>708</v>
      </c>
      <c r="J43" s="466">
        <f t="shared" si="1"/>
        <v>871792.26899999951</v>
      </c>
      <c r="K43" s="350" t="s">
        <v>711</v>
      </c>
      <c r="L43" s="550">
        <v>52.4</v>
      </c>
      <c r="M43" s="559">
        <v>1504464.5</v>
      </c>
      <c r="N43" s="546">
        <v>1509891.0700000226</v>
      </c>
      <c r="O43" s="546">
        <f t="shared" si="2"/>
        <v>301978.21400000452</v>
      </c>
      <c r="P43" s="574">
        <v>0</v>
      </c>
      <c r="Q43" s="351">
        <f t="shared" si="3"/>
        <v>-301978.21400000452</v>
      </c>
      <c r="R43" s="352">
        <f>+'5.ตรวจสอบแผน ปี 67'!M43</f>
        <v>1</v>
      </c>
    </row>
    <row r="44" spans="1:19" ht="24.6">
      <c r="A44" s="356">
        <v>41</v>
      </c>
      <c r="B44" s="349" t="s">
        <v>42</v>
      </c>
      <c r="C44" s="349" t="s">
        <v>231</v>
      </c>
      <c r="D44" s="573">
        <v>5.03</v>
      </c>
      <c r="E44" s="541">
        <v>-3634515.36</v>
      </c>
      <c r="F44" s="541">
        <v>14737256.430000002</v>
      </c>
      <c r="G44" s="465">
        <v>5412148.6172727272</v>
      </c>
      <c r="H44" s="465">
        <f t="shared" si="0"/>
        <v>9325107.8127272744</v>
      </c>
      <c r="I44" s="544" t="s">
        <v>707</v>
      </c>
      <c r="J44" s="466">
        <f t="shared" si="1"/>
        <v>5595064.6876363643</v>
      </c>
      <c r="K44" s="350" t="s">
        <v>712</v>
      </c>
      <c r="L44" s="552">
        <v>94.17</v>
      </c>
      <c r="M44" s="559">
        <v>9603817.6500000004</v>
      </c>
      <c r="N44" s="546">
        <v>91678.329999983311</v>
      </c>
      <c r="O44" s="546">
        <f t="shared" si="2"/>
        <v>18335.665999996661</v>
      </c>
      <c r="P44" s="574">
        <v>3521000</v>
      </c>
      <c r="Q44" s="351">
        <f t="shared" si="3"/>
        <v>3502664.3340000035</v>
      </c>
      <c r="R44" s="352">
        <f>+'5.ตรวจสอบแผน ปี 67'!M44</f>
        <v>3</v>
      </c>
      <c r="S44">
        <v>1</v>
      </c>
    </row>
    <row r="45" spans="1:19" ht="24.6">
      <c r="A45" s="356">
        <v>42</v>
      </c>
      <c r="B45" s="349" t="s">
        <v>42</v>
      </c>
      <c r="C45" s="349" t="s">
        <v>232</v>
      </c>
      <c r="D45" s="573">
        <v>0.28000000000000003</v>
      </c>
      <c r="E45" s="541">
        <v>-24163049.27</v>
      </c>
      <c r="F45" s="541">
        <v>19568723.949999999</v>
      </c>
      <c r="G45" s="465">
        <v>71232256.827272743</v>
      </c>
      <c r="H45" s="465">
        <f t="shared" si="0"/>
        <v>-51663532.87727274</v>
      </c>
      <c r="I45" s="544" t="s">
        <v>706</v>
      </c>
      <c r="J45" s="466">
        <f t="shared" si="1"/>
        <v>0</v>
      </c>
      <c r="K45" s="350" t="s">
        <v>711</v>
      </c>
      <c r="L45" s="550">
        <v>78.91</v>
      </c>
      <c r="M45" s="559">
        <v>65235016.350000001</v>
      </c>
      <c r="N45" s="546">
        <v>41463787.070000052</v>
      </c>
      <c r="O45" s="546">
        <f t="shared" si="2"/>
        <v>8292757.414000011</v>
      </c>
      <c r="P45" s="574">
        <v>1990000</v>
      </c>
      <c r="Q45" s="351">
        <f t="shared" si="3"/>
        <v>-6302757.414000011</v>
      </c>
      <c r="R45" s="350">
        <f>+'5.ตรวจสอบแผน ปี 67'!M45</f>
        <v>1</v>
      </c>
    </row>
    <row r="46" spans="1:19" ht="24.6">
      <c r="A46" s="356">
        <v>43</v>
      </c>
      <c r="B46" s="349" t="s">
        <v>42</v>
      </c>
      <c r="C46" s="349" t="s">
        <v>233</v>
      </c>
      <c r="D46" s="573">
        <v>3.46</v>
      </c>
      <c r="E46" s="541">
        <v>-12626707.130000001</v>
      </c>
      <c r="F46" s="541">
        <v>40461511.310000002</v>
      </c>
      <c r="G46" s="465">
        <v>11316019.00909091</v>
      </c>
      <c r="H46" s="465">
        <f t="shared" si="0"/>
        <v>29145492.300909095</v>
      </c>
      <c r="I46" s="544" t="s">
        <v>707</v>
      </c>
      <c r="J46" s="466">
        <f t="shared" si="1"/>
        <v>17487295.380545456</v>
      </c>
      <c r="K46" s="350" t="s">
        <v>712</v>
      </c>
      <c r="L46" s="552">
        <v>90.45</v>
      </c>
      <c r="M46" s="559">
        <v>16900000</v>
      </c>
      <c r="N46" s="546">
        <v>9088242.4799999893</v>
      </c>
      <c r="O46" s="546">
        <f t="shared" si="2"/>
        <v>1817648.4959999979</v>
      </c>
      <c r="P46" s="574">
        <v>8384483</v>
      </c>
      <c r="Q46" s="351">
        <f t="shared" si="3"/>
        <v>6566834.5040000025</v>
      </c>
      <c r="R46" s="352">
        <f>+'5.ตรวจสอบแผน ปี 67'!M46</f>
        <v>3</v>
      </c>
      <c r="S46">
        <v>1</v>
      </c>
    </row>
    <row r="47" spans="1:19" ht="24.6">
      <c r="A47" s="356">
        <v>44</v>
      </c>
      <c r="B47" s="349" t="s">
        <v>42</v>
      </c>
      <c r="C47" s="349" t="s">
        <v>234</v>
      </c>
      <c r="D47" s="573">
        <v>0.7</v>
      </c>
      <c r="E47" s="541">
        <v>9091130.7400000002</v>
      </c>
      <c r="F47" s="541">
        <v>21950397.399999999</v>
      </c>
      <c r="G47" s="465">
        <v>22015589.691818181</v>
      </c>
      <c r="H47" s="465">
        <f t="shared" si="0"/>
        <v>-65192.291818182915</v>
      </c>
      <c r="I47" s="544" t="s">
        <v>706</v>
      </c>
      <c r="J47" s="466">
        <f t="shared" si="1"/>
        <v>0</v>
      </c>
      <c r="K47" s="350" t="s">
        <v>711</v>
      </c>
      <c r="L47" s="552">
        <v>186.53</v>
      </c>
      <c r="M47" s="559">
        <v>2239775</v>
      </c>
      <c r="N47" s="546">
        <v>21455402.179999977</v>
      </c>
      <c r="O47" s="546">
        <f t="shared" si="2"/>
        <v>4291080.435999996</v>
      </c>
      <c r="P47" s="574">
        <v>3500000</v>
      </c>
      <c r="Q47" s="351">
        <f t="shared" si="3"/>
        <v>-791080.43599999603</v>
      </c>
      <c r="R47" s="350">
        <f>+'5.ตรวจสอบแผน ปี 67'!M47</f>
        <v>2</v>
      </c>
    </row>
    <row r="48" spans="1:19" ht="24.6">
      <c r="A48" s="356">
        <v>45</v>
      </c>
      <c r="B48" s="349" t="s">
        <v>42</v>
      </c>
      <c r="C48" s="349" t="s">
        <v>235</v>
      </c>
      <c r="D48" s="573">
        <v>0.46</v>
      </c>
      <c r="E48" s="541">
        <v>-22628361.289999999</v>
      </c>
      <c r="F48" s="541">
        <v>12001332.48</v>
      </c>
      <c r="G48" s="465">
        <v>20276649.711818181</v>
      </c>
      <c r="H48" s="465">
        <f t="shared" si="0"/>
        <v>-8275317.2318181805</v>
      </c>
      <c r="I48" s="544" t="s">
        <v>706</v>
      </c>
      <c r="J48" s="466">
        <f t="shared" si="1"/>
        <v>0</v>
      </c>
      <c r="K48" s="350" t="s">
        <v>711</v>
      </c>
      <c r="L48" s="552">
        <v>172.81</v>
      </c>
      <c r="M48" s="559">
        <v>28757514.16</v>
      </c>
      <c r="N48" s="546">
        <v>9117823.6200000048</v>
      </c>
      <c r="O48" s="546">
        <f t="shared" si="2"/>
        <v>1823564.7240000011</v>
      </c>
      <c r="P48" s="574">
        <v>1823500</v>
      </c>
      <c r="Q48" s="351">
        <f t="shared" si="3"/>
        <v>-64.724000001093373</v>
      </c>
      <c r="R48" s="350">
        <f>+'5.ตรวจสอบแผน ปี 67'!M48</f>
        <v>2</v>
      </c>
    </row>
    <row r="49" spans="1:19" ht="24.6">
      <c r="A49" s="356">
        <v>46</v>
      </c>
      <c r="B49" s="349" t="s">
        <v>42</v>
      </c>
      <c r="C49" s="349" t="s">
        <v>236</v>
      </c>
      <c r="D49" s="573">
        <v>3.48</v>
      </c>
      <c r="E49" s="541">
        <v>2599651.1800000002</v>
      </c>
      <c r="F49" s="541">
        <v>35605876.769999996</v>
      </c>
      <c r="G49" s="465">
        <v>12014026.614545455</v>
      </c>
      <c r="H49" s="465">
        <f t="shared" si="0"/>
        <v>23591850.155454539</v>
      </c>
      <c r="I49" s="544" t="s">
        <v>707</v>
      </c>
      <c r="J49" s="466">
        <f t="shared" si="1"/>
        <v>14155110.093272723</v>
      </c>
      <c r="K49" s="350" t="s">
        <v>712</v>
      </c>
      <c r="L49" s="550">
        <v>47.72</v>
      </c>
      <c r="M49" s="559">
        <v>20451848.710000001</v>
      </c>
      <c r="N49" s="546">
        <v>13049999.999999985</v>
      </c>
      <c r="O49" s="546">
        <f t="shared" si="2"/>
        <v>2609999.9999999972</v>
      </c>
      <c r="P49" s="574">
        <v>10985800</v>
      </c>
      <c r="Q49" s="351">
        <f t="shared" si="3"/>
        <v>8375800.0000000028</v>
      </c>
      <c r="R49" s="350">
        <f>+'5.ตรวจสอบแผน ปี 67'!M49</f>
        <v>3</v>
      </c>
      <c r="S49">
        <v>1</v>
      </c>
    </row>
    <row r="50" spans="1:19" ht="24.6">
      <c r="A50" s="356">
        <v>47</v>
      </c>
      <c r="B50" s="349" t="s">
        <v>42</v>
      </c>
      <c r="C50" s="349" t="s">
        <v>237</v>
      </c>
      <c r="D50" s="573">
        <v>1.82</v>
      </c>
      <c r="E50" s="541">
        <v>-10324877.98</v>
      </c>
      <c r="F50" s="541">
        <v>14993067.450000001</v>
      </c>
      <c r="G50" s="465">
        <v>7069930.377272727</v>
      </c>
      <c r="H50" s="465">
        <f t="shared" si="0"/>
        <v>7923137.0727272741</v>
      </c>
      <c r="I50" s="544" t="s">
        <v>710</v>
      </c>
      <c r="J50" s="466">
        <f t="shared" si="1"/>
        <v>3169254.82909091</v>
      </c>
      <c r="K50" s="350" t="s">
        <v>712</v>
      </c>
      <c r="L50" s="552">
        <v>185.76</v>
      </c>
      <c r="M50" s="559">
        <v>1772983</v>
      </c>
      <c r="N50" s="546">
        <v>632.83999998867512</v>
      </c>
      <c r="O50" s="546">
        <f t="shared" si="2"/>
        <v>126.56799999773503</v>
      </c>
      <c r="P50" s="574">
        <v>0</v>
      </c>
      <c r="Q50" s="351">
        <f t="shared" si="3"/>
        <v>-126.56799999773503</v>
      </c>
      <c r="R50" s="350">
        <f>+'5.ตรวจสอบแผน ปี 67'!M50</f>
        <v>1</v>
      </c>
    </row>
    <row r="51" spans="1:19" ht="24.6">
      <c r="A51" s="356">
        <v>48</v>
      </c>
      <c r="B51" s="349" t="s">
        <v>42</v>
      </c>
      <c r="C51" s="349" t="s">
        <v>238</v>
      </c>
      <c r="D51" s="573">
        <v>3.44</v>
      </c>
      <c r="E51" s="541">
        <v>-5458373.5499999998</v>
      </c>
      <c r="F51" s="541">
        <v>32187197.540000003</v>
      </c>
      <c r="G51" s="465">
        <v>10151790.744545454</v>
      </c>
      <c r="H51" s="465">
        <f t="shared" si="0"/>
        <v>22035406.795454547</v>
      </c>
      <c r="I51" s="544" t="s">
        <v>707</v>
      </c>
      <c r="J51" s="466">
        <f t="shared" si="1"/>
        <v>13221244.077272728</v>
      </c>
      <c r="K51" s="350" t="s">
        <v>712</v>
      </c>
      <c r="L51" s="552">
        <v>92.67</v>
      </c>
      <c r="M51" s="559">
        <v>17000000</v>
      </c>
      <c r="N51" s="546">
        <v>7975819.3700000048</v>
      </c>
      <c r="O51" s="546">
        <f t="shared" si="2"/>
        <v>1595163.874000001</v>
      </c>
      <c r="P51" s="574">
        <v>1500000</v>
      </c>
      <c r="Q51" s="351">
        <f t="shared" si="3"/>
        <v>-95163.874000001</v>
      </c>
      <c r="R51" s="350">
        <f>+'5.ตรวจสอบแผน ปี 67'!M51</f>
        <v>1</v>
      </c>
    </row>
    <row r="52" spans="1:19" ht="24.6">
      <c r="A52" s="356">
        <v>49</v>
      </c>
      <c r="B52" s="349" t="s">
        <v>42</v>
      </c>
      <c r="C52" s="349" t="s">
        <v>239</v>
      </c>
      <c r="D52" s="573">
        <v>1</v>
      </c>
      <c r="E52" s="541">
        <v>-8539355.2300000004</v>
      </c>
      <c r="F52" s="541">
        <v>14875259.99</v>
      </c>
      <c r="G52" s="465">
        <v>10201735.666363636</v>
      </c>
      <c r="H52" s="465">
        <f t="shared" si="0"/>
        <v>4673524.3236363642</v>
      </c>
      <c r="I52" s="544" t="s">
        <v>706</v>
      </c>
      <c r="J52" s="466">
        <f t="shared" si="1"/>
        <v>0</v>
      </c>
      <c r="K52" s="350" t="s">
        <v>711</v>
      </c>
      <c r="L52" s="552">
        <v>177.2</v>
      </c>
      <c r="M52" s="559">
        <v>13552164.9</v>
      </c>
      <c r="N52" s="546">
        <v>3339056.5100000054</v>
      </c>
      <c r="O52" s="546">
        <f t="shared" si="2"/>
        <v>667811.30200000107</v>
      </c>
      <c r="P52" s="574">
        <v>667800</v>
      </c>
      <c r="Q52" s="351">
        <f t="shared" si="3"/>
        <v>-11.302000001072884</v>
      </c>
      <c r="R52" s="350">
        <f>+'5.ตรวจสอบแผน ปี 67'!M52</f>
        <v>1</v>
      </c>
    </row>
    <row r="53" spans="1:19" ht="24.6">
      <c r="A53" s="356">
        <v>50</v>
      </c>
      <c r="B53" s="349" t="s">
        <v>42</v>
      </c>
      <c r="C53" s="349" t="s">
        <v>240</v>
      </c>
      <c r="D53" s="573">
        <v>13.56</v>
      </c>
      <c r="E53" s="541">
        <v>-13545476.92</v>
      </c>
      <c r="F53" s="541">
        <v>40439760.899999999</v>
      </c>
      <c r="G53" s="465">
        <v>10376899.208181819</v>
      </c>
      <c r="H53" s="465">
        <f t="shared" si="0"/>
        <v>30062861.691818178</v>
      </c>
      <c r="I53" s="544" t="s">
        <v>707</v>
      </c>
      <c r="J53" s="466">
        <f t="shared" si="1"/>
        <v>18037717.015090905</v>
      </c>
      <c r="K53" s="350" t="s">
        <v>712</v>
      </c>
      <c r="L53" s="550">
        <v>8.43</v>
      </c>
      <c r="M53" s="559">
        <v>15524769.85</v>
      </c>
      <c r="N53" s="546">
        <v>7116268.4300000072</v>
      </c>
      <c r="O53" s="546">
        <f t="shared" si="2"/>
        <v>1423253.6860000016</v>
      </c>
      <c r="P53" s="574">
        <v>20600540</v>
      </c>
      <c r="Q53" s="351">
        <f t="shared" si="3"/>
        <v>19177286.313999999</v>
      </c>
      <c r="R53" s="352">
        <f>+'5.ตรวจสอบแผน ปี 67'!M53</f>
        <v>3</v>
      </c>
      <c r="S53">
        <v>1</v>
      </c>
    </row>
    <row r="54" spans="1:19" ht="24.6">
      <c r="A54" s="356">
        <v>51</v>
      </c>
      <c r="B54" s="349" t="s">
        <v>42</v>
      </c>
      <c r="C54" s="349" t="s">
        <v>323</v>
      </c>
      <c r="D54" s="573">
        <v>3.07</v>
      </c>
      <c r="E54" s="541">
        <v>-6621097.0300000003</v>
      </c>
      <c r="F54" s="541">
        <v>187573385.77999997</v>
      </c>
      <c r="G54" s="465">
        <v>61018746.774545461</v>
      </c>
      <c r="H54" s="465">
        <f t="shared" si="0"/>
        <v>126554639.00545451</v>
      </c>
      <c r="I54" s="544" t="s">
        <v>707</v>
      </c>
      <c r="J54" s="466">
        <f t="shared" si="1"/>
        <v>75932783.403272703</v>
      </c>
      <c r="K54" s="350" t="s">
        <v>712</v>
      </c>
      <c r="L54" s="552">
        <v>66</v>
      </c>
      <c r="M54" s="559">
        <v>7717428.25</v>
      </c>
      <c r="N54" s="546">
        <v>100774613.18000007</v>
      </c>
      <c r="O54" s="546">
        <f t="shared" si="2"/>
        <v>20154922.636000015</v>
      </c>
      <c r="P54" s="574">
        <v>55601202</v>
      </c>
      <c r="Q54" s="351">
        <f t="shared" si="3"/>
        <v>35446279.363999985</v>
      </c>
      <c r="R54" s="352">
        <f>+'5.ตรวจสอบแผน ปี 67'!M54</f>
        <v>3</v>
      </c>
      <c r="S54">
        <v>1</v>
      </c>
    </row>
    <row r="55" spans="1:19" ht="24.6">
      <c r="A55" s="356">
        <v>52</v>
      </c>
      <c r="B55" s="349" t="s">
        <v>42</v>
      </c>
      <c r="C55" s="349" t="s">
        <v>644</v>
      </c>
      <c r="D55" s="573">
        <v>8.68</v>
      </c>
      <c r="E55" s="541">
        <v>129107.96</v>
      </c>
      <c r="F55" s="541">
        <v>47828238.760000005</v>
      </c>
      <c r="G55" s="465">
        <v>9454132.3609090894</v>
      </c>
      <c r="H55" s="465">
        <f t="shared" si="0"/>
        <v>38374106.399090916</v>
      </c>
      <c r="I55" s="544" t="s">
        <v>707</v>
      </c>
      <c r="J55" s="466">
        <f t="shared" si="1"/>
        <v>23024463.83945455</v>
      </c>
      <c r="K55" s="350" t="s">
        <v>712</v>
      </c>
      <c r="L55" s="550">
        <v>50</v>
      </c>
      <c r="M55" s="559">
        <v>17796455.510000002</v>
      </c>
      <c r="N55" s="546">
        <v>6511389.1700000018</v>
      </c>
      <c r="O55" s="546">
        <f t="shared" si="2"/>
        <v>1302277.8340000005</v>
      </c>
      <c r="P55" s="574">
        <v>20572186</v>
      </c>
      <c r="Q55" s="351">
        <f t="shared" si="3"/>
        <v>19269908.166000001</v>
      </c>
      <c r="R55" s="352">
        <f>+'5.ตรวจสอบแผน ปี 67'!M55</f>
        <v>3</v>
      </c>
      <c r="S55">
        <v>1</v>
      </c>
    </row>
    <row r="56" spans="1:19" ht="24.6">
      <c r="A56" s="356">
        <v>53</v>
      </c>
      <c r="B56" s="349" t="s">
        <v>52</v>
      </c>
      <c r="C56" s="349" t="s">
        <v>243</v>
      </c>
      <c r="D56" s="573">
        <v>4.99</v>
      </c>
      <c r="E56" s="541">
        <v>109434033.55</v>
      </c>
      <c r="F56" s="541">
        <v>525070002.26999998</v>
      </c>
      <c r="G56" s="465">
        <v>90350423.844545469</v>
      </c>
      <c r="H56" s="465">
        <f t="shared" si="0"/>
        <v>434719578.4254545</v>
      </c>
      <c r="I56" s="544" t="s">
        <v>707</v>
      </c>
      <c r="J56" s="466">
        <f t="shared" si="1"/>
        <v>260831747.0552727</v>
      </c>
      <c r="K56" s="350" t="s">
        <v>712</v>
      </c>
      <c r="L56" s="550">
        <v>59.06</v>
      </c>
      <c r="M56" s="559">
        <v>10000000</v>
      </c>
      <c r="N56" s="546">
        <v>171580000</v>
      </c>
      <c r="O56" s="546">
        <f t="shared" si="2"/>
        <v>34316000</v>
      </c>
      <c r="P56" s="574">
        <v>152861620</v>
      </c>
      <c r="Q56" s="351">
        <f t="shared" si="3"/>
        <v>118545620</v>
      </c>
      <c r="R56" s="352">
        <f>+'5.ตรวจสอบแผน ปี 67'!M56</f>
        <v>3</v>
      </c>
      <c r="S56">
        <v>1</v>
      </c>
    </row>
    <row r="57" spans="1:19" ht="24.6">
      <c r="A57" s="356">
        <v>54</v>
      </c>
      <c r="B57" s="349" t="s">
        <v>52</v>
      </c>
      <c r="C57" s="349" t="s">
        <v>244</v>
      </c>
      <c r="D57" s="573">
        <v>0.51</v>
      </c>
      <c r="E57" s="541">
        <v>-30426058.690000001</v>
      </c>
      <c r="F57" s="541">
        <v>29998994.839999996</v>
      </c>
      <c r="G57" s="465">
        <v>32178236.43272727</v>
      </c>
      <c r="H57" s="465">
        <f t="shared" si="0"/>
        <v>-2179241.5927272737</v>
      </c>
      <c r="I57" s="544" t="s">
        <v>706</v>
      </c>
      <c r="J57" s="466">
        <f t="shared" si="1"/>
        <v>0</v>
      </c>
      <c r="K57" s="350" t="s">
        <v>711</v>
      </c>
      <c r="L57" s="552">
        <v>169.31</v>
      </c>
      <c r="M57" s="559">
        <v>4773707.82</v>
      </c>
      <c r="N57" s="546">
        <v>22977484.23999995</v>
      </c>
      <c r="O57" s="546">
        <f t="shared" si="2"/>
        <v>4595496.84799999</v>
      </c>
      <c r="P57" s="574">
        <v>6068601</v>
      </c>
      <c r="Q57" s="351">
        <f t="shared" si="3"/>
        <v>1473104.15200001</v>
      </c>
      <c r="R57" s="350">
        <f>+'5.ตรวจสอบแผน ปี 67'!M57</f>
        <v>3</v>
      </c>
      <c r="S57">
        <v>1</v>
      </c>
    </row>
    <row r="58" spans="1:19" ht="24.6">
      <c r="A58" s="356">
        <v>55</v>
      </c>
      <c r="B58" s="349" t="s">
        <v>52</v>
      </c>
      <c r="C58" s="349" t="s">
        <v>245</v>
      </c>
      <c r="D58" s="573">
        <v>0.33</v>
      </c>
      <c r="E58" s="541">
        <v>-7288471.5700000003</v>
      </c>
      <c r="F58" s="541">
        <v>5431517.4100000001</v>
      </c>
      <c r="G58" s="465">
        <v>10648247.912727274</v>
      </c>
      <c r="H58" s="465">
        <f t="shared" si="0"/>
        <v>-5216730.5027272739</v>
      </c>
      <c r="I58" s="544" t="s">
        <v>706</v>
      </c>
      <c r="J58" s="466">
        <f t="shared" si="1"/>
        <v>0</v>
      </c>
      <c r="K58" s="350" t="s">
        <v>711</v>
      </c>
      <c r="L58" s="552">
        <v>319.95999999999998</v>
      </c>
      <c r="M58" s="559">
        <v>991700</v>
      </c>
      <c r="N58" s="546">
        <v>2942711.6800000072</v>
      </c>
      <c r="O58" s="546">
        <f t="shared" si="2"/>
        <v>588542.33600000141</v>
      </c>
      <c r="P58" s="574">
        <v>0</v>
      </c>
      <c r="Q58" s="351">
        <f t="shared" si="3"/>
        <v>-588542.33600000141</v>
      </c>
      <c r="R58" s="350">
        <f>+'5.ตรวจสอบแผน ปี 67'!M58</f>
        <v>2</v>
      </c>
    </row>
    <row r="59" spans="1:19" ht="24.6">
      <c r="A59" s="356">
        <v>56</v>
      </c>
      <c r="B59" s="349" t="s">
        <v>52</v>
      </c>
      <c r="C59" s="349" t="s">
        <v>246</v>
      </c>
      <c r="D59" s="573">
        <v>0.51</v>
      </c>
      <c r="E59" s="541">
        <v>-1628936.94</v>
      </c>
      <c r="F59" s="541">
        <v>9720074.5099999998</v>
      </c>
      <c r="G59" s="465">
        <v>12240952.071818182</v>
      </c>
      <c r="H59" s="465">
        <f t="shared" si="0"/>
        <v>-2520877.5618181825</v>
      </c>
      <c r="I59" s="544" t="s">
        <v>706</v>
      </c>
      <c r="J59" s="466">
        <f t="shared" si="1"/>
        <v>0</v>
      </c>
      <c r="K59" s="350" t="s">
        <v>711</v>
      </c>
      <c r="L59" s="552">
        <v>241.56</v>
      </c>
      <c r="M59" s="559">
        <v>23312000</v>
      </c>
      <c r="N59" s="546">
        <v>17846333.840000018</v>
      </c>
      <c r="O59" s="546">
        <f t="shared" si="2"/>
        <v>3569266.7680000039</v>
      </c>
      <c r="P59" s="574">
        <v>3565000</v>
      </c>
      <c r="Q59" s="351">
        <f t="shared" si="3"/>
        <v>-4266.7680000038818</v>
      </c>
      <c r="R59" s="350">
        <f>+'5.ตรวจสอบแผน ปี 67'!M59</f>
        <v>1</v>
      </c>
    </row>
    <row r="60" spans="1:19" ht="24.6">
      <c r="A60" s="356">
        <v>57</v>
      </c>
      <c r="B60" s="349" t="s">
        <v>52</v>
      </c>
      <c r="C60" s="349" t="s">
        <v>50</v>
      </c>
      <c r="D60" s="573">
        <v>0.34</v>
      </c>
      <c r="E60" s="541">
        <v>46416664.829999998</v>
      </c>
      <c r="F60" s="541">
        <v>69343538.469999999</v>
      </c>
      <c r="G60" s="465">
        <v>63331167.602727279</v>
      </c>
      <c r="H60" s="465">
        <f t="shared" si="0"/>
        <v>6012370.8672727197</v>
      </c>
      <c r="I60" s="544" t="s">
        <v>706</v>
      </c>
      <c r="J60" s="466">
        <f t="shared" si="1"/>
        <v>0</v>
      </c>
      <c r="K60" s="350" t="s">
        <v>711</v>
      </c>
      <c r="L60" s="552">
        <v>289.32</v>
      </c>
      <c r="M60" s="559">
        <v>94757448.5</v>
      </c>
      <c r="N60" s="546">
        <v>62435474.230000019</v>
      </c>
      <c r="O60" s="546">
        <f t="shared" si="2"/>
        <v>12487094.846000005</v>
      </c>
      <c r="P60" s="574">
        <v>11923782</v>
      </c>
      <c r="Q60" s="351">
        <f t="shared" si="3"/>
        <v>-563312.84600000456</v>
      </c>
      <c r="R60" s="443">
        <f>+'5.ตรวจสอบแผน ปี 67'!M60</f>
        <v>2</v>
      </c>
    </row>
    <row r="61" spans="1:19" ht="24.6">
      <c r="A61" s="356">
        <v>58</v>
      </c>
      <c r="B61" s="349" t="s">
        <v>52</v>
      </c>
      <c r="C61" s="349" t="s">
        <v>247</v>
      </c>
      <c r="D61" s="573">
        <v>4.18</v>
      </c>
      <c r="E61" s="541">
        <v>-4837100.3600000003</v>
      </c>
      <c r="F61" s="541">
        <v>25785847.799999997</v>
      </c>
      <c r="G61" s="465">
        <v>8590079.5500000007</v>
      </c>
      <c r="H61" s="465">
        <f t="shared" si="0"/>
        <v>17195768.249999996</v>
      </c>
      <c r="I61" s="544" t="s">
        <v>709</v>
      </c>
      <c r="J61" s="466">
        <f t="shared" si="1"/>
        <v>8597884.1249999981</v>
      </c>
      <c r="K61" s="350" t="s">
        <v>712</v>
      </c>
      <c r="L61" s="550">
        <v>68.87</v>
      </c>
      <c r="M61" s="559">
        <v>11522290</v>
      </c>
      <c r="N61" s="546">
        <v>1204809.9100000113</v>
      </c>
      <c r="O61" s="546">
        <f t="shared" si="2"/>
        <v>240961.98200000229</v>
      </c>
      <c r="P61" s="574">
        <v>11480901</v>
      </c>
      <c r="Q61" s="351">
        <f t="shared" si="3"/>
        <v>11239939.017999997</v>
      </c>
      <c r="R61" s="352">
        <f>+'5.ตรวจสอบแผน ปี 67'!M61</f>
        <v>3</v>
      </c>
      <c r="S61">
        <v>1</v>
      </c>
    </row>
    <row r="62" spans="1:19" ht="24.6">
      <c r="A62" s="356">
        <v>59</v>
      </c>
      <c r="B62" s="349" t="s">
        <v>52</v>
      </c>
      <c r="C62" s="349" t="s">
        <v>407</v>
      </c>
      <c r="D62" s="573">
        <v>0.43</v>
      </c>
      <c r="E62" s="541">
        <v>-2420778.64</v>
      </c>
      <c r="F62" s="541">
        <v>6615631.2300000004</v>
      </c>
      <c r="G62" s="465">
        <v>6055156.0281818192</v>
      </c>
      <c r="H62" s="465">
        <f t="shared" si="0"/>
        <v>560475.2018181812</v>
      </c>
      <c r="I62" s="544" t="s">
        <v>706</v>
      </c>
      <c r="J62" s="466">
        <f t="shared" si="1"/>
        <v>0</v>
      </c>
      <c r="K62" s="350" t="s">
        <v>711</v>
      </c>
      <c r="L62" s="552">
        <v>368.25</v>
      </c>
      <c r="M62" s="559">
        <v>10250000</v>
      </c>
      <c r="N62" s="546">
        <v>6570124.9400000051</v>
      </c>
      <c r="O62" s="546">
        <f t="shared" si="2"/>
        <v>1314024.9880000011</v>
      </c>
      <c r="P62" s="574">
        <v>1200001</v>
      </c>
      <c r="Q62" s="351">
        <f t="shared" si="3"/>
        <v>-114023.98800000106</v>
      </c>
      <c r="R62" s="443">
        <f>+'5.ตรวจสอบแผน ปี 67'!M62</f>
        <v>2</v>
      </c>
    </row>
    <row r="63" spans="1:19" ht="24.6">
      <c r="A63" s="356">
        <v>60</v>
      </c>
      <c r="B63" s="349" t="s">
        <v>52</v>
      </c>
      <c r="C63" s="349" t="s">
        <v>429</v>
      </c>
      <c r="D63" s="573">
        <v>1.42</v>
      </c>
      <c r="E63" s="541">
        <v>-9380259.8000000007</v>
      </c>
      <c r="F63" s="541">
        <v>24194698.459999997</v>
      </c>
      <c r="G63" s="465">
        <v>10538459.143636361</v>
      </c>
      <c r="H63" s="465">
        <f t="shared" si="0"/>
        <v>13656239.316363636</v>
      </c>
      <c r="I63" s="544" t="s">
        <v>708</v>
      </c>
      <c r="J63" s="466">
        <f t="shared" si="1"/>
        <v>4096871.7949090907</v>
      </c>
      <c r="K63" s="350" t="s">
        <v>711</v>
      </c>
      <c r="L63" s="552">
        <v>171.41</v>
      </c>
      <c r="M63" s="559">
        <v>1512795</v>
      </c>
      <c r="N63" s="546">
        <v>2470681.2700000107</v>
      </c>
      <c r="O63" s="546">
        <f t="shared" si="2"/>
        <v>494136.25400000217</v>
      </c>
      <c r="P63" s="574">
        <v>8330800</v>
      </c>
      <c r="Q63" s="351">
        <f t="shared" si="3"/>
        <v>7836663.7459999975</v>
      </c>
      <c r="R63" s="352">
        <f>+'5.ตรวจสอบแผน ปี 67'!M63</f>
        <v>3</v>
      </c>
      <c r="S63">
        <v>1</v>
      </c>
    </row>
    <row r="64" spans="1:19" ht="24.6">
      <c r="A64" s="356">
        <v>61</v>
      </c>
      <c r="B64" s="349" t="s">
        <v>52</v>
      </c>
      <c r="C64" s="349" t="s">
        <v>430</v>
      </c>
      <c r="D64" s="573">
        <v>1.32</v>
      </c>
      <c r="E64" s="541">
        <v>-7469256.2300000004</v>
      </c>
      <c r="F64" s="541">
        <v>10242836.439999999</v>
      </c>
      <c r="G64" s="465">
        <v>8835323.5118181817</v>
      </c>
      <c r="H64" s="465">
        <f t="shared" si="0"/>
        <v>1407512.9281818178</v>
      </c>
      <c r="I64" s="544" t="s">
        <v>708</v>
      </c>
      <c r="J64" s="466">
        <f t="shared" si="1"/>
        <v>422253.87845454534</v>
      </c>
      <c r="K64" s="350" t="s">
        <v>711</v>
      </c>
      <c r="L64" s="552">
        <v>105.42</v>
      </c>
      <c r="M64" s="561">
        <v>1</v>
      </c>
      <c r="N64" s="546">
        <v>2337479.8200000077</v>
      </c>
      <c r="O64" s="546">
        <f t="shared" si="2"/>
        <v>467495.96400000155</v>
      </c>
      <c r="P64" s="574">
        <v>5179201</v>
      </c>
      <c r="Q64" s="351">
        <f t="shared" si="3"/>
        <v>4711705.0359999985</v>
      </c>
      <c r="R64" s="350">
        <f>+'5.ตรวจสอบแผน ปี 67'!M64</f>
        <v>3</v>
      </c>
      <c r="S64">
        <v>1</v>
      </c>
    </row>
    <row r="65" spans="1:19" ht="24.6">
      <c r="A65" s="356">
        <v>62</v>
      </c>
      <c r="B65" s="349" t="s">
        <v>59</v>
      </c>
      <c r="C65" s="349" t="s">
        <v>250</v>
      </c>
      <c r="D65" s="573">
        <v>2.04</v>
      </c>
      <c r="E65" s="541">
        <v>11854953.33</v>
      </c>
      <c r="F65" s="541">
        <v>299749277.69000006</v>
      </c>
      <c r="G65" s="465">
        <v>66205635.550909087</v>
      </c>
      <c r="H65" s="465">
        <f t="shared" si="0"/>
        <v>233543642.13909096</v>
      </c>
      <c r="I65" s="544" t="s">
        <v>709</v>
      </c>
      <c r="J65" s="466">
        <f t="shared" si="1"/>
        <v>116771821.06954548</v>
      </c>
      <c r="K65" s="350" t="s">
        <v>712</v>
      </c>
      <c r="L65" s="552">
        <v>98.58</v>
      </c>
      <c r="M65" s="559">
        <v>10535618.960000001</v>
      </c>
      <c r="N65" s="546">
        <v>86500000</v>
      </c>
      <c r="O65" s="546">
        <f t="shared" si="2"/>
        <v>17300000</v>
      </c>
      <c r="P65" s="574">
        <v>40000000</v>
      </c>
      <c r="Q65" s="351">
        <f t="shared" si="3"/>
        <v>22700000</v>
      </c>
      <c r="R65" s="352">
        <f>+'5.ตรวจสอบแผน ปี 67'!M65</f>
        <v>3</v>
      </c>
      <c r="S65">
        <v>1</v>
      </c>
    </row>
    <row r="66" spans="1:19" ht="24.6">
      <c r="A66" s="356">
        <v>63</v>
      </c>
      <c r="B66" s="349" t="s">
        <v>59</v>
      </c>
      <c r="C66" s="349" t="s">
        <v>251</v>
      </c>
      <c r="D66" s="573">
        <v>1.35</v>
      </c>
      <c r="E66" s="541">
        <v>-20828877.190000001</v>
      </c>
      <c r="F66" s="541">
        <v>43594489.769999996</v>
      </c>
      <c r="G66" s="465">
        <v>20313113.22818182</v>
      </c>
      <c r="H66" s="465">
        <f t="shared" si="0"/>
        <v>23281376.541818175</v>
      </c>
      <c r="I66" s="544" t="s">
        <v>708</v>
      </c>
      <c r="J66" s="466">
        <f t="shared" si="1"/>
        <v>6984412.9625454526</v>
      </c>
      <c r="K66" s="350" t="s">
        <v>711</v>
      </c>
      <c r="L66" s="552">
        <v>212.75</v>
      </c>
      <c r="M66" s="559">
        <v>28000000</v>
      </c>
      <c r="N66" s="546">
        <v>17894907.400000006</v>
      </c>
      <c r="O66" s="546">
        <f t="shared" si="2"/>
        <v>3578981.4800000014</v>
      </c>
      <c r="P66" s="574">
        <v>3568000</v>
      </c>
      <c r="Q66" s="351">
        <f t="shared" si="3"/>
        <v>-10981.480000001378</v>
      </c>
      <c r="R66" s="350">
        <f>+'5.ตรวจสอบแผน ปี 67'!M66</f>
        <v>1</v>
      </c>
    </row>
    <row r="67" spans="1:19" ht="24.6">
      <c r="A67" s="356">
        <v>64</v>
      </c>
      <c r="B67" s="349" t="s">
        <v>59</v>
      </c>
      <c r="C67" s="349" t="s">
        <v>252</v>
      </c>
      <c r="D67" s="573">
        <v>2.38</v>
      </c>
      <c r="E67" s="541">
        <v>-10140221.33</v>
      </c>
      <c r="F67" s="541">
        <v>29695637.640000001</v>
      </c>
      <c r="G67" s="465">
        <v>12734269.502727274</v>
      </c>
      <c r="H67" s="465">
        <f t="shared" si="0"/>
        <v>16961368.137272727</v>
      </c>
      <c r="I67" s="544" t="s">
        <v>709</v>
      </c>
      <c r="J67" s="466">
        <f t="shared" si="1"/>
        <v>8480684.0686363634</v>
      </c>
      <c r="K67" s="350" t="s">
        <v>712</v>
      </c>
      <c r="L67" s="552">
        <v>89.02</v>
      </c>
      <c r="M67" s="559">
        <v>1584450</v>
      </c>
      <c r="N67" s="546">
        <v>4941382.0700000077</v>
      </c>
      <c r="O67" s="546">
        <f t="shared" si="2"/>
        <v>988276.41400000162</v>
      </c>
      <c r="P67" s="574">
        <v>980000</v>
      </c>
      <c r="Q67" s="351">
        <f t="shared" si="3"/>
        <v>-8276.4140000016196</v>
      </c>
      <c r="R67" s="350">
        <f>+'5.ตรวจสอบแผน ปี 67'!M67</f>
        <v>1</v>
      </c>
    </row>
    <row r="68" spans="1:19" ht="24.6">
      <c r="A68" s="356">
        <v>65</v>
      </c>
      <c r="B68" s="349" t="s">
        <v>59</v>
      </c>
      <c r="C68" s="349" t="s">
        <v>253</v>
      </c>
      <c r="D68" s="573">
        <v>0.9</v>
      </c>
      <c r="E68" s="541">
        <v>2315414.9900000002</v>
      </c>
      <c r="F68" s="541">
        <v>52181548.309999995</v>
      </c>
      <c r="G68" s="465">
        <v>21961953.128181819</v>
      </c>
      <c r="H68" s="465">
        <f t="shared" si="0"/>
        <v>30219595.181818176</v>
      </c>
      <c r="I68" s="544" t="s">
        <v>706</v>
      </c>
      <c r="J68" s="466">
        <f t="shared" si="1"/>
        <v>0</v>
      </c>
      <c r="K68" s="350" t="s">
        <v>711</v>
      </c>
      <c r="L68" s="552">
        <v>252.89</v>
      </c>
      <c r="M68" s="559">
        <v>2877142</v>
      </c>
      <c r="N68" s="546">
        <v>17844962.129999995</v>
      </c>
      <c r="O68" s="546">
        <f t="shared" si="2"/>
        <v>3568992.425999999</v>
      </c>
      <c r="P68" s="574">
        <v>2600000</v>
      </c>
      <c r="Q68" s="351">
        <f t="shared" si="3"/>
        <v>-968992.42599999905</v>
      </c>
      <c r="R68" s="352">
        <f>+'5.ตรวจสอบแผน ปี 67'!M68</f>
        <v>1</v>
      </c>
    </row>
    <row r="69" spans="1:19" ht="24.6">
      <c r="A69" s="356">
        <v>66</v>
      </c>
      <c r="B69" s="349" t="s">
        <v>59</v>
      </c>
      <c r="C69" s="349" t="s">
        <v>254</v>
      </c>
      <c r="D69" s="573">
        <v>1.7</v>
      </c>
      <c r="E69" s="541">
        <v>-4254199.72</v>
      </c>
      <c r="F69" s="541">
        <v>36689559.960000001</v>
      </c>
      <c r="G69" s="465">
        <v>14111422.66909091</v>
      </c>
      <c r="H69" s="465">
        <f t="shared" ref="H69:H91" si="4">+F69-G69</f>
        <v>22578137.290909089</v>
      </c>
      <c r="I69" s="544" t="s">
        <v>708</v>
      </c>
      <c r="J69" s="466">
        <f t="shared" ref="J69:J91" si="5">+H69*I69</f>
        <v>6773441.1872727266</v>
      </c>
      <c r="K69" s="350" t="s">
        <v>712</v>
      </c>
      <c r="L69" s="552">
        <v>140.24</v>
      </c>
      <c r="M69" s="559">
        <v>2145653.5</v>
      </c>
      <c r="N69" s="546">
        <v>8488057.8500000238</v>
      </c>
      <c r="O69" s="546">
        <f t="shared" ref="O69:O91" si="6">+N69*(0.2)</f>
        <v>1697611.570000005</v>
      </c>
      <c r="P69" s="574">
        <v>6476585.4199999999</v>
      </c>
      <c r="Q69" s="351">
        <f t="shared" ref="Q69:Q91" si="7">+P69-O69</f>
        <v>4778973.849999995</v>
      </c>
      <c r="R69" s="352">
        <f>+'5.ตรวจสอบแผน ปี 67'!M69</f>
        <v>3</v>
      </c>
      <c r="S69">
        <v>1</v>
      </c>
    </row>
    <row r="70" spans="1:19" ht="24.6">
      <c r="A70" s="356">
        <v>67</v>
      </c>
      <c r="B70" s="349" t="s">
        <v>59</v>
      </c>
      <c r="C70" s="349" t="s">
        <v>54</v>
      </c>
      <c r="D70" s="573">
        <v>1.25</v>
      </c>
      <c r="E70" s="541">
        <v>-14408708.84</v>
      </c>
      <c r="F70" s="541">
        <v>22613714.27</v>
      </c>
      <c r="G70" s="465">
        <v>11519402.675454546</v>
      </c>
      <c r="H70" s="465">
        <f t="shared" si="4"/>
        <v>11094311.594545454</v>
      </c>
      <c r="I70" s="544" t="s">
        <v>706</v>
      </c>
      <c r="J70" s="466">
        <f t="shared" si="5"/>
        <v>0</v>
      </c>
      <c r="K70" s="350" t="s">
        <v>711</v>
      </c>
      <c r="L70" s="552">
        <v>186.33</v>
      </c>
      <c r="M70" s="559">
        <v>18925903.34</v>
      </c>
      <c r="N70" s="546">
        <v>633948.90999998152</v>
      </c>
      <c r="O70" s="546">
        <f t="shared" si="6"/>
        <v>126789.78199999631</v>
      </c>
      <c r="P70" s="574">
        <v>0</v>
      </c>
      <c r="Q70" s="351">
        <f t="shared" si="7"/>
        <v>-126789.78199999631</v>
      </c>
      <c r="R70" s="352">
        <f>+'5.ตรวจสอบแผน ปี 67'!M70</f>
        <v>1</v>
      </c>
    </row>
    <row r="71" spans="1:19" ht="24.6">
      <c r="A71" s="356">
        <v>68</v>
      </c>
      <c r="B71" s="349" t="s">
        <v>81</v>
      </c>
      <c r="C71" s="349" t="s">
        <v>256</v>
      </c>
      <c r="D71" s="573">
        <v>1.54</v>
      </c>
      <c r="E71" s="541">
        <v>140020891.87</v>
      </c>
      <c r="F71" s="541">
        <v>1423786800.5899999</v>
      </c>
      <c r="G71" s="465">
        <v>282802462.25999999</v>
      </c>
      <c r="H71" s="465">
        <f t="shared" si="4"/>
        <v>1140984338.3299999</v>
      </c>
      <c r="I71" s="544" t="s">
        <v>708</v>
      </c>
      <c r="J71" s="466">
        <f t="shared" si="5"/>
        <v>342295301.49899995</v>
      </c>
      <c r="K71" s="350" t="s">
        <v>712</v>
      </c>
      <c r="L71" s="550">
        <v>92.57</v>
      </c>
      <c r="M71" s="558">
        <v>0</v>
      </c>
      <c r="N71" s="546">
        <v>438329306.88000011</v>
      </c>
      <c r="O71" s="546">
        <f t="shared" si="6"/>
        <v>87665861.376000032</v>
      </c>
      <c r="P71" s="574">
        <v>188730948</v>
      </c>
      <c r="Q71" s="351">
        <f t="shared" si="7"/>
        <v>101065086.62399997</v>
      </c>
      <c r="R71" s="352">
        <f>+'5.ตรวจสอบแผน ปี 67'!M71</f>
        <v>3</v>
      </c>
      <c r="S71">
        <v>1</v>
      </c>
    </row>
    <row r="72" spans="1:19" ht="24.6">
      <c r="A72" s="356">
        <v>69</v>
      </c>
      <c r="B72" s="349" t="s">
        <v>81</v>
      </c>
      <c r="C72" s="349" t="s">
        <v>257</v>
      </c>
      <c r="D72" s="573">
        <v>0.57999999999999996</v>
      </c>
      <c r="E72" s="541">
        <v>-12521138.84</v>
      </c>
      <c r="F72" s="541">
        <v>16345274.98</v>
      </c>
      <c r="G72" s="465">
        <v>18490843.941818181</v>
      </c>
      <c r="H72" s="465">
        <f t="shared" si="4"/>
        <v>-2145568.961818181</v>
      </c>
      <c r="I72" s="544" t="s">
        <v>706</v>
      </c>
      <c r="J72" s="466">
        <f t="shared" si="5"/>
        <v>0</v>
      </c>
      <c r="K72" s="350" t="s">
        <v>711</v>
      </c>
      <c r="L72" s="552">
        <v>258.72000000000003</v>
      </c>
      <c r="M72" s="559">
        <v>25292901.989999998</v>
      </c>
      <c r="N72" s="546">
        <v>5854826.0199999809</v>
      </c>
      <c r="O72" s="546">
        <f t="shared" si="6"/>
        <v>1170965.2039999962</v>
      </c>
      <c r="P72" s="574">
        <v>1170965</v>
      </c>
      <c r="Q72" s="351">
        <f t="shared" si="7"/>
        <v>-0.20399999618530273</v>
      </c>
      <c r="R72" s="350">
        <f>+'5.ตรวจสอบแผน ปี 67'!M72</f>
        <v>2</v>
      </c>
    </row>
    <row r="73" spans="1:19" ht="24.6">
      <c r="A73" s="356">
        <v>70</v>
      </c>
      <c r="B73" s="349" t="s">
        <v>81</v>
      </c>
      <c r="C73" s="349" t="s">
        <v>258</v>
      </c>
      <c r="D73" s="573">
        <v>0.3</v>
      </c>
      <c r="E73" s="541">
        <v>4930683.43</v>
      </c>
      <c r="F73" s="541">
        <v>7303689.6200000001</v>
      </c>
      <c r="G73" s="465">
        <v>13830598.865454547</v>
      </c>
      <c r="H73" s="465">
        <f t="shared" si="4"/>
        <v>-6526909.245454547</v>
      </c>
      <c r="I73" s="544" t="s">
        <v>706</v>
      </c>
      <c r="J73" s="466">
        <f t="shared" si="5"/>
        <v>0</v>
      </c>
      <c r="K73" s="350" t="s">
        <v>711</v>
      </c>
      <c r="L73" s="552">
        <v>284.51</v>
      </c>
      <c r="M73" s="559">
        <v>563552</v>
      </c>
      <c r="N73" s="546">
        <v>25816174.069999993</v>
      </c>
      <c r="O73" s="546">
        <f t="shared" si="6"/>
        <v>5163234.8139999993</v>
      </c>
      <c r="P73" s="574">
        <v>0</v>
      </c>
      <c r="Q73" s="351">
        <f t="shared" si="7"/>
        <v>-5163234.8139999993</v>
      </c>
      <c r="R73" s="350">
        <f>+'5.ตรวจสอบแผน ปี 67'!M73</f>
        <v>2</v>
      </c>
    </row>
    <row r="74" spans="1:19" ht="24.6">
      <c r="A74" s="356">
        <v>71</v>
      </c>
      <c r="B74" s="349" t="s">
        <v>81</v>
      </c>
      <c r="C74" s="349" t="s">
        <v>431</v>
      </c>
      <c r="D74" s="573">
        <v>0.72</v>
      </c>
      <c r="E74" s="541">
        <v>7766450.5099999998</v>
      </c>
      <c r="F74" s="541">
        <v>129512586.38000001</v>
      </c>
      <c r="G74" s="465">
        <v>55153096.609090917</v>
      </c>
      <c r="H74" s="465">
        <f t="shared" si="4"/>
        <v>74359489.770909101</v>
      </c>
      <c r="I74" s="544" t="s">
        <v>706</v>
      </c>
      <c r="J74" s="466">
        <f t="shared" si="5"/>
        <v>0</v>
      </c>
      <c r="K74" s="350" t="s">
        <v>711</v>
      </c>
      <c r="L74" s="552">
        <v>174.56</v>
      </c>
      <c r="M74" s="559">
        <v>99737287.829999998</v>
      </c>
      <c r="N74" s="546">
        <v>65129076.590000153</v>
      </c>
      <c r="O74" s="546">
        <f t="shared" si="6"/>
        <v>13025815.318000032</v>
      </c>
      <c r="P74" s="574">
        <v>13000000</v>
      </c>
      <c r="Q74" s="351">
        <f t="shared" si="7"/>
        <v>-25815.318000031635</v>
      </c>
      <c r="R74" s="350">
        <f>+'5.ตรวจสอบแผน ปี 67'!M74</f>
        <v>1</v>
      </c>
    </row>
    <row r="75" spans="1:19" ht="24.6">
      <c r="A75" s="356">
        <v>72</v>
      </c>
      <c r="B75" s="349" t="s">
        <v>81</v>
      </c>
      <c r="C75" s="349" t="s">
        <v>260</v>
      </c>
      <c r="D75" s="573">
        <v>6.05</v>
      </c>
      <c r="E75" s="541">
        <v>-1523719.96</v>
      </c>
      <c r="F75" s="541">
        <v>18339443.060000002</v>
      </c>
      <c r="G75" s="465">
        <v>5029558.8845454548</v>
      </c>
      <c r="H75" s="465">
        <f t="shared" si="4"/>
        <v>13309884.175454548</v>
      </c>
      <c r="I75" s="544" t="s">
        <v>707</v>
      </c>
      <c r="J75" s="466">
        <f t="shared" si="5"/>
        <v>7985930.5052727284</v>
      </c>
      <c r="K75" s="350" t="s">
        <v>712</v>
      </c>
      <c r="L75" s="552">
        <v>110.99</v>
      </c>
      <c r="M75" s="559">
        <v>465613</v>
      </c>
      <c r="N75" s="546">
        <v>3938530.9099999964</v>
      </c>
      <c r="O75" s="546">
        <f t="shared" si="6"/>
        <v>787706.18199999933</v>
      </c>
      <c r="P75" s="574">
        <v>10123518</v>
      </c>
      <c r="Q75" s="351">
        <f t="shared" si="7"/>
        <v>9335811.818</v>
      </c>
      <c r="R75" s="352">
        <f>+'5.ตรวจสอบแผน ปี 67'!M75</f>
        <v>3</v>
      </c>
      <c r="S75">
        <v>1</v>
      </c>
    </row>
    <row r="76" spans="1:19" ht="24.6">
      <c r="A76" s="356">
        <v>73</v>
      </c>
      <c r="B76" s="349" t="s">
        <v>81</v>
      </c>
      <c r="C76" s="349" t="s">
        <v>261</v>
      </c>
      <c r="D76" s="573">
        <v>0.48</v>
      </c>
      <c r="E76" s="541">
        <v>470039.73</v>
      </c>
      <c r="F76" s="541">
        <v>13027700.59</v>
      </c>
      <c r="G76" s="465">
        <v>11576568.185454546</v>
      </c>
      <c r="H76" s="465">
        <f t="shared" si="4"/>
        <v>1451132.4045454543</v>
      </c>
      <c r="I76" s="544" t="s">
        <v>706</v>
      </c>
      <c r="J76" s="466">
        <f t="shared" si="5"/>
        <v>0</v>
      </c>
      <c r="K76" s="350" t="s">
        <v>711</v>
      </c>
      <c r="L76" s="552">
        <v>263.22000000000003</v>
      </c>
      <c r="M76" s="559">
        <v>14242232.5</v>
      </c>
      <c r="N76" s="546">
        <v>6721155.9300000072</v>
      </c>
      <c r="O76" s="546">
        <f t="shared" si="6"/>
        <v>1344231.1860000016</v>
      </c>
      <c r="P76" s="574">
        <v>910000</v>
      </c>
      <c r="Q76" s="351">
        <f t="shared" si="7"/>
        <v>-434231.18600000162</v>
      </c>
      <c r="R76" s="443">
        <f>+'5.ตรวจสอบแผน ปี 67'!M76</f>
        <v>2</v>
      </c>
    </row>
    <row r="77" spans="1:19" ht="24.6">
      <c r="A77" s="356">
        <v>74</v>
      </c>
      <c r="B77" s="349" t="s">
        <v>81</v>
      </c>
      <c r="C77" s="349" t="s">
        <v>262</v>
      </c>
      <c r="D77" s="573">
        <v>0.39</v>
      </c>
      <c r="E77" s="541">
        <v>-29362092.609999999</v>
      </c>
      <c r="F77" s="541">
        <v>34196859.870000005</v>
      </c>
      <c r="G77" s="465">
        <v>37140751.401818186</v>
      </c>
      <c r="H77" s="465">
        <f t="shared" si="4"/>
        <v>-2943891.5318181813</v>
      </c>
      <c r="I77" s="544" t="s">
        <v>706</v>
      </c>
      <c r="J77" s="466">
        <f t="shared" si="5"/>
        <v>0</v>
      </c>
      <c r="K77" s="350" t="s">
        <v>711</v>
      </c>
      <c r="L77" s="552">
        <v>161.32</v>
      </c>
      <c r="M77" s="559">
        <v>360000</v>
      </c>
      <c r="N77" s="546">
        <v>24433879.979999959</v>
      </c>
      <c r="O77" s="546">
        <f t="shared" si="6"/>
        <v>4886775.9959999919</v>
      </c>
      <c r="P77" s="574">
        <v>10394000</v>
      </c>
      <c r="Q77" s="351">
        <f t="shared" si="7"/>
        <v>5507224.0040000081</v>
      </c>
      <c r="R77" s="352">
        <f>+'5.ตรวจสอบแผน ปี 67'!M77</f>
        <v>4</v>
      </c>
      <c r="S77">
        <v>1</v>
      </c>
    </row>
    <row r="78" spans="1:19" ht="24.6">
      <c r="A78" s="356">
        <v>75</v>
      </c>
      <c r="B78" s="349" t="s">
        <v>81</v>
      </c>
      <c r="C78" s="349" t="s">
        <v>263</v>
      </c>
      <c r="D78" s="573">
        <v>0.72</v>
      </c>
      <c r="E78" s="541">
        <v>-10167165.310000001</v>
      </c>
      <c r="F78" s="541">
        <v>9441436.5700000003</v>
      </c>
      <c r="G78" s="465">
        <v>9350668.1290909089</v>
      </c>
      <c r="H78" s="465">
        <f t="shared" si="4"/>
        <v>90768.440909091383</v>
      </c>
      <c r="I78" s="544" t="s">
        <v>706</v>
      </c>
      <c r="J78" s="466">
        <f t="shared" si="5"/>
        <v>0</v>
      </c>
      <c r="K78" s="350" t="s">
        <v>711</v>
      </c>
      <c r="L78" s="552">
        <v>175.43</v>
      </c>
      <c r="M78" s="559">
        <v>14595071.25</v>
      </c>
      <c r="N78" s="546">
        <v>4847516.2600000203</v>
      </c>
      <c r="O78" s="546">
        <f t="shared" si="6"/>
        <v>969503.25200000405</v>
      </c>
      <c r="P78" s="574">
        <v>0</v>
      </c>
      <c r="Q78" s="351">
        <f t="shared" si="7"/>
        <v>-969503.25200000405</v>
      </c>
      <c r="R78" s="350">
        <f>+'5.ตรวจสอบแผน ปี 67'!M78</f>
        <v>2</v>
      </c>
    </row>
    <row r="79" spans="1:19" ht="24.6">
      <c r="A79" s="356">
        <v>76</v>
      </c>
      <c r="B79" s="349" t="s">
        <v>81</v>
      </c>
      <c r="C79" s="349" t="s">
        <v>264</v>
      </c>
      <c r="D79" s="573">
        <v>0.32</v>
      </c>
      <c r="E79" s="541">
        <v>1668074.39</v>
      </c>
      <c r="F79" s="541">
        <v>5394346.7700000005</v>
      </c>
      <c r="G79" s="465">
        <v>9803558.9645454567</v>
      </c>
      <c r="H79" s="465">
        <f t="shared" si="4"/>
        <v>-4409212.1945454562</v>
      </c>
      <c r="I79" s="544" t="s">
        <v>706</v>
      </c>
      <c r="J79" s="466">
        <f t="shared" si="5"/>
        <v>0</v>
      </c>
      <c r="K79" s="350" t="s">
        <v>711</v>
      </c>
      <c r="L79" s="552">
        <v>250.18</v>
      </c>
      <c r="M79" s="559">
        <v>15722328</v>
      </c>
      <c r="N79" s="546">
        <v>1177577.119999975</v>
      </c>
      <c r="O79" s="546">
        <f t="shared" si="6"/>
        <v>235515.42399999499</v>
      </c>
      <c r="P79" s="574">
        <v>226000</v>
      </c>
      <c r="Q79" s="351">
        <f t="shared" si="7"/>
        <v>-9515.4239999949932</v>
      </c>
      <c r="R79" s="443">
        <f>+'5.ตรวจสอบแผน ปี 67'!M79</f>
        <v>2</v>
      </c>
    </row>
    <row r="80" spans="1:19" ht="24.6">
      <c r="A80" s="356">
        <v>77</v>
      </c>
      <c r="B80" s="349" t="s">
        <v>81</v>
      </c>
      <c r="C80" s="349" t="s">
        <v>265</v>
      </c>
      <c r="D80" s="573">
        <v>1.68</v>
      </c>
      <c r="E80" s="541">
        <v>-7698351.1900000004</v>
      </c>
      <c r="F80" s="541">
        <v>29418124.969999999</v>
      </c>
      <c r="G80" s="465">
        <v>12203195.757272728</v>
      </c>
      <c r="H80" s="465">
        <f t="shared" si="4"/>
        <v>17214929.212727271</v>
      </c>
      <c r="I80" s="544" t="s">
        <v>708</v>
      </c>
      <c r="J80" s="466">
        <f t="shared" si="5"/>
        <v>5164478.7638181811</v>
      </c>
      <c r="K80" s="350" t="s">
        <v>712</v>
      </c>
      <c r="L80" s="550">
        <v>65.89</v>
      </c>
      <c r="M80" s="559">
        <v>16180184.48</v>
      </c>
      <c r="N80" s="546">
        <v>7408705</v>
      </c>
      <c r="O80" s="546">
        <f t="shared" si="6"/>
        <v>1481741</v>
      </c>
      <c r="P80" s="574">
        <v>8018820</v>
      </c>
      <c r="Q80" s="351">
        <f t="shared" si="7"/>
        <v>6537079</v>
      </c>
      <c r="R80" s="352">
        <f>+'5.ตรวจสอบแผน ปี 67'!M80</f>
        <v>3</v>
      </c>
      <c r="S80">
        <v>1</v>
      </c>
    </row>
    <row r="81" spans="1:18" ht="24.6">
      <c r="A81" s="356">
        <v>78</v>
      </c>
      <c r="B81" s="349" t="s">
        <v>81</v>
      </c>
      <c r="C81" s="349" t="s">
        <v>266</v>
      </c>
      <c r="D81" s="573">
        <v>0.54</v>
      </c>
      <c r="E81" s="541">
        <v>-16287728.84</v>
      </c>
      <c r="F81" s="541">
        <v>17532018.080000002</v>
      </c>
      <c r="G81" s="465">
        <v>15826355.762727272</v>
      </c>
      <c r="H81" s="465">
        <f t="shared" si="4"/>
        <v>1705662.3172727302</v>
      </c>
      <c r="I81" s="544" t="s">
        <v>706</v>
      </c>
      <c r="J81" s="466">
        <f t="shared" si="5"/>
        <v>0</v>
      </c>
      <c r="K81" s="350" t="s">
        <v>711</v>
      </c>
      <c r="L81" s="552">
        <v>205.21</v>
      </c>
      <c r="M81" s="559">
        <v>3599243</v>
      </c>
      <c r="N81" s="546">
        <v>6248517.3000000119</v>
      </c>
      <c r="O81" s="546">
        <f t="shared" si="6"/>
        <v>1249703.4600000025</v>
      </c>
      <c r="P81" s="574">
        <v>1170500</v>
      </c>
      <c r="Q81" s="351">
        <f t="shared" si="7"/>
        <v>-79203.460000002524</v>
      </c>
      <c r="R81" s="350">
        <f>+'5.ตรวจสอบแผน ปี 67'!M81</f>
        <v>1</v>
      </c>
    </row>
    <row r="82" spans="1:18" ht="24.6">
      <c r="A82" s="356">
        <v>79</v>
      </c>
      <c r="B82" s="349" t="s">
        <v>81</v>
      </c>
      <c r="C82" s="349" t="s">
        <v>267</v>
      </c>
      <c r="D82" s="573">
        <v>0.51</v>
      </c>
      <c r="E82" s="541">
        <v>-42319794.719999999</v>
      </c>
      <c r="F82" s="541">
        <v>40187991.670000002</v>
      </c>
      <c r="G82" s="465">
        <v>38186754.046363629</v>
      </c>
      <c r="H82" s="465">
        <f t="shared" si="4"/>
        <v>2001237.6236363724</v>
      </c>
      <c r="I82" s="544" t="s">
        <v>706</v>
      </c>
      <c r="J82" s="466">
        <f t="shared" si="5"/>
        <v>0</v>
      </c>
      <c r="K82" s="350" t="s">
        <v>711</v>
      </c>
      <c r="L82" s="552">
        <v>180</v>
      </c>
      <c r="M82" s="559">
        <v>47280456.75</v>
      </c>
      <c r="N82" s="546">
        <v>19123544.889999986</v>
      </c>
      <c r="O82" s="546">
        <f t="shared" si="6"/>
        <v>3824708.9779999973</v>
      </c>
      <c r="P82" s="574">
        <v>2653901</v>
      </c>
      <c r="Q82" s="351">
        <f t="shared" si="7"/>
        <v>-1170807.9779999973</v>
      </c>
      <c r="R82" s="352">
        <f>+'5.ตรวจสอบแผน ปี 67'!M82</f>
        <v>2</v>
      </c>
    </row>
    <row r="83" spans="1:18" ht="24.6">
      <c r="A83" s="356">
        <v>80</v>
      </c>
      <c r="B83" s="349" t="s">
        <v>81</v>
      </c>
      <c r="C83" s="349" t="s">
        <v>268</v>
      </c>
      <c r="D83" s="573">
        <v>2.2000000000000002</v>
      </c>
      <c r="E83" s="541">
        <v>-22285529.859999999</v>
      </c>
      <c r="F83" s="541">
        <v>51599497.089999996</v>
      </c>
      <c r="G83" s="465">
        <v>16263710.948181819</v>
      </c>
      <c r="H83" s="465">
        <f t="shared" si="4"/>
        <v>35335786.141818181</v>
      </c>
      <c r="I83" s="544" t="s">
        <v>710</v>
      </c>
      <c r="J83" s="466">
        <f t="shared" si="5"/>
        <v>14134314.456727274</v>
      </c>
      <c r="K83" s="350" t="s">
        <v>712</v>
      </c>
      <c r="L83" s="552">
        <v>203.21</v>
      </c>
      <c r="M83" s="559">
        <v>2506841.75</v>
      </c>
      <c r="N83" s="546">
        <v>6627240.5999999642</v>
      </c>
      <c r="O83" s="546">
        <f t="shared" si="6"/>
        <v>1325448.1199999929</v>
      </c>
      <c r="P83" s="574">
        <v>1141500</v>
      </c>
      <c r="Q83" s="351">
        <f t="shared" si="7"/>
        <v>-183948.11999999289</v>
      </c>
      <c r="R83" s="352">
        <f>+'5.ตรวจสอบแผน ปี 67'!M83</f>
        <v>1</v>
      </c>
    </row>
    <row r="84" spans="1:18" ht="24.6">
      <c r="A84" s="356">
        <v>81</v>
      </c>
      <c r="B84" s="349" t="s">
        <v>81</v>
      </c>
      <c r="C84" s="349" t="s">
        <v>269</v>
      </c>
      <c r="D84" s="573">
        <v>0.95</v>
      </c>
      <c r="E84" s="541">
        <v>-31296461.210000001</v>
      </c>
      <c r="F84" s="541">
        <v>51769013.030000001</v>
      </c>
      <c r="G84" s="465">
        <v>34609154.32363636</v>
      </c>
      <c r="H84" s="465">
        <f t="shared" si="4"/>
        <v>17159858.706363641</v>
      </c>
      <c r="I84" s="544" t="s">
        <v>708</v>
      </c>
      <c r="J84" s="466">
        <f t="shared" si="5"/>
        <v>5147957.6119090924</v>
      </c>
      <c r="K84" s="350" t="s">
        <v>711</v>
      </c>
      <c r="L84" s="552">
        <v>96.31</v>
      </c>
      <c r="M84" s="559">
        <v>2247002.7999999998</v>
      </c>
      <c r="N84" s="546">
        <v>26132460.410000026</v>
      </c>
      <c r="O84" s="546">
        <f t="shared" si="6"/>
        <v>5226492.082000006</v>
      </c>
      <c r="P84" s="574">
        <v>5073500</v>
      </c>
      <c r="Q84" s="351">
        <f t="shared" si="7"/>
        <v>-152992.08200000599</v>
      </c>
      <c r="R84" s="352">
        <f>+'5.ตรวจสอบแผน ปี 67'!M84</f>
        <v>1</v>
      </c>
    </row>
    <row r="85" spans="1:18" ht="24.6">
      <c r="A85" s="356">
        <v>82</v>
      </c>
      <c r="B85" s="349" t="s">
        <v>81</v>
      </c>
      <c r="C85" s="349" t="s">
        <v>270</v>
      </c>
      <c r="D85" s="573">
        <v>0.77</v>
      </c>
      <c r="E85" s="541">
        <v>-13754159.34</v>
      </c>
      <c r="F85" s="541">
        <v>17199268.210000001</v>
      </c>
      <c r="G85" s="465">
        <v>11540580.700909093</v>
      </c>
      <c r="H85" s="465">
        <f t="shared" si="4"/>
        <v>5658687.5090909079</v>
      </c>
      <c r="I85" s="544" t="s">
        <v>706</v>
      </c>
      <c r="J85" s="466">
        <f t="shared" si="5"/>
        <v>0</v>
      </c>
      <c r="K85" s="350" t="s">
        <v>711</v>
      </c>
      <c r="L85" s="552">
        <v>154.08000000000001</v>
      </c>
      <c r="M85" s="559">
        <v>1331658.75</v>
      </c>
      <c r="N85" s="546">
        <v>2134827.3400000036</v>
      </c>
      <c r="O85" s="546">
        <f t="shared" si="6"/>
        <v>426965.46800000075</v>
      </c>
      <c r="P85" s="574">
        <v>400000</v>
      </c>
      <c r="Q85" s="351">
        <f t="shared" si="7"/>
        <v>-26965.46800000075</v>
      </c>
      <c r="R85" s="352">
        <f>+'5.ตรวจสอบแผน ปี 67'!M85</f>
        <v>1</v>
      </c>
    </row>
    <row r="86" spans="1:18" ht="24.6">
      <c r="A86" s="356">
        <v>83</v>
      </c>
      <c r="B86" s="349" t="s">
        <v>81</v>
      </c>
      <c r="C86" s="349" t="s">
        <v>271</v>
      </c>
      <c r="D86" s="573">
        <v>0.54</v>
      </c>
      <c r="E86" s="541">
        <v>-16302221.85</v>
      </c>
      <c r="F86" s="541">
        <v>10005348.58</v>
      </c>
      <c r="G86" s="465">
        <v>8786951.5118181817</v>
      </c>
      <c r="H86" s="465">
        <f t="shared" si="4"/>
        <v>1218397.0681818184</v>
      </c>
      <c r="I86" s="544" t="s">
        <v>706</v>
      </c>
      <c r="J86" s="466">
        <f t="shared" si="5"/>
        <v>0</v>
      </c>
      <c r="K86" s="350" t="s">
        <v>711</v>
      </c>
      <c r="L86" s="552">
        <v>288.23</v>
      </c>
      <c r="M86" s="559">
        <v>12982161</v>
      </c>
      <c r="N86" s="546">
        <v>-5674673.9100000039</v>
      </c>
      <c r="O86" s="546">
        <f t="shared" si="6"/>
        <v>-1134934.7820000008</v>
      </c>
      <c r="P86" s="574">
        <v>0</v>
      </c>
      <c r="Q86" s="351">
        <f t="shared" si="7"/>
        <v>1134934.7820000008</v>
      </c>
      <c r="R86" s="350">
        <f>+'5.ตรวจสอบแผน ปี 67'!M86</f>
        <v>1</v>
      </c>
    </row>
    <row r="87" spans="1:18" ht="24.6">
      <c r="A87" s="356">
        <v>84</v>
      </c>
      <c r="B87" s="349" t="s">
        <v>81</v>
      </c>
      <c r="C87" s="349" t="s">
        <v>272</v>
      </c>
      <c r="D87" s="573">
        <v>1.06</v>
      </c>
      <c r="E87" s="541">
        <v>-2372812.5099999998</v>
      </c>
      <c r="F87" s="541">
        <v>15347071.950000001</v>
      </c>
      <c r="G87" s="465">
        <v>8522707.4290909097</v>
      </c>
      <c r="H87" s="465">
        <f t="shared" si="4"/>
        <v>6824364.5209090915</v>
      </c>
      <c r="I87" s="544" t="s">
        <v>706</v>
      </c>
      <c r="J87" s="466">
        <f t="shared" si="5"/>
        <v>0</v>
      </c>
      <c r="K87" s="350" t="s">
        <v>711</v>
      </c>
      <c r="L87" s="552">
        <v>232.06</v>
      </c>
      <c r="M87" s="559">
        <v>15102110</v>
      </c>
      <c r="N87" s="546">
        <v>2889790.2099999934</v>
      </c>
      <c r="O87" s="546">
        <f t="shared" si="6"/>
        <v>577958.04199999874</v>
      </c>
      <c r="P87" s="574">
        <v>550000</v>
      </c>
      <c r="Q87" s="351">
        <f t="shared" si="7"/>
        <v>-27958.041999998735</v>
      </c>
      <c r="R87" s="352">
        <f>+'5.ตรวจสอบแผน ปี 67'!M87</f>
        <v>1</v>
      </c>
    </row>
    <row r="88" spans="1:18" ht="24.6">
      <c r="A88" s="356">
        <v>85</v>
      </c>
      <c r="B88" s="349" t="s">
        <v>81</v>
      </c>
      <c r="C88" s="349" t="s">
        <v>273</v>
      </c>
      <c r="D88" s="573">
        <v>0.82</v>
      </c>
      <c r="E88" s="541">
        <v>-10024083.710000001</v>
      </c>
      <c r="F88" s="541">
        <v>12882399.51</v>
      </c>
      <c r="G88" s="465">
        <v>8944799.1327272728</v>
      </c>
      <c r="H88" s="465">
        <f t="shared" si="4"/>
        <v>3937600.377272727</v>
      </c>
      <c r="I88" s="544" t="s">
        <v>706</v>
      </c>
      <c r="J88" s="466">
        <f t="shared" si="5"/>
        <v>0</v>
      </c>
      <c r="K88" s="350" t="s">
        <v>711</v>
      </c>
      <c r="L88" s="552">
        <v>266.04000000000002</v>
      </c>
      <c r="M88" s="559">
        <v>14438210</v>
      </c>
      <c r="N88" s="546">
        <v>7380888.299999997</v>
      </c>
      <c r="O88" s="546">
        <f t="shared" si="6"/>
        <v>1476177.6599999995</v>
      </c>
      <c r="P88" s="574">
        <v>850000</v>
      </c>
      <c r="Q88" s="351">
        <f t="shared" si="7"/>
        <v>-626177.65999999945</v>
      </c>
      <c r="R88" s="352">
        <f>+'5.ตรวจสอบแผน ปี 67'!M88</f>
        <v>2</v>
      </c>
    </row>
    <row r="89" spans="1:18" ht="24.6">
      <c r="A89" s="356">
        <v>86</v>
      </c>
      <c r="B89" s="349" t="s">
        <v>81</v>
      </c>
      <c r="C89" s="349" t="s">
        <v>79</v>
      </c>
      <c r="D89" s="573">
        <v>0.28999999999999998</v>
      </c>
      <c r="E89" s="541">
        <v>-41439247.909999996</v>
      </c>
      <c r="F89" s="541">
        <v>24079446.66</v>
      </c>
      <c r="G89" s="465">
        <v>44111060.239090905</v>
      </c>
      <c r="H89" s="465">
        <f t="shared" si="4"/>
        <v>-20031613.579090904</v>
      </c>
      <c r="I89" s="544" t="s">
        <v>706</v>
      </c>
      <c r="J89" s="466">
        <f t="shared" si="5"/>
        <v>0</v>
      </c>
      <c r="K89" s="350" t="s">
        <v>711</v>
      </c>
      <c r="L89" s="552">
        <v>147.28</v>
      </c>
      <c r="M89" s="559">
        <v>52808088</v>
      </c>
      <c r="N89" s="546">
        <v>26078675.709999979</v>
      </c>
      <c r="O89" s="546">
        <f t="shared" si="6"/>
        <v>5215735.1419999963</v>
      </c>
      <c r="P89" s="574">
        <v>0</v>
      </c>
      <c r="Q89" s="351">
        <f t="shared" si="7"/>
        <v>-5215735.1419999963</v>
      </c>
      <c r="R89" s="352">
        <f>+'5.ตรวจสอบแผน ปี 67'!M89</f>
        <v>2</v>
      </c>
    </row>
    <row r="90" spans="1:18" ht="24.6">
      <c r="A90" s="356">
        <v>87</v>
      </c>
      <c r="B90" s="349" t="s">
        <v>81</v>
      </c>
      <c r="C90" s="349" t="s">
        <v>433</v>
      </c>
      <c r="D90" s="573">
        <v>0.57999999999999996</v>
      </c>
      <c r="E90" s="541">
        <v>-3637655.8</v>
      </c>
      <c r="F90" s="541">
        <v>7802063.5</v>
      </c>
      <c r="G90" s="465">
        <v>8942593.1618181821</v>
      </c>
      <c r="H90" s="465">
        <f t="shared" si="4"/>
        <v>-1140529.6618181821</v>
      </c>
      <c r="I90" s="544" t="s">
        <v>706</v>
      </c>
      <c r="J90" s="466">
        <f t="shared" si="5"/>
        <v>0</v>
      </c>
      <c r="K90" s="350" t="s">
        <v>711</v>
      </c>
      <c r="L90" s="552">
        <v>228.55</v>
      </c>
      <c r="M90" s="559">
        <v>1192690</v>
      </c>
      <c r="N90" s="546">
        <v>7880590.7800000086</v>
      </c>
      <c r="O90" s="546">
        <f t="shared" si="6"/>
        <v>1576118.1560000018</v>
      </c>
      <c r="P90" s="574">
        <v>1500000</v>
      </c>
      <c r="Q90" s="351">
        <f t="shared" si="7"/>
        <v>-76118.156000001822</v>
      </c>
      <c r="R90" s="352">
        <f>+'5.ตรวจสอบแผน ปี 67'!M90</f>
        <v>1</v>
      </c>
    </row>
    <row r="91" spans="1:18" ht="24.6">
      <c r="A91" s="356">
        <v>88</v>
      </c>
      <c r="B91" s="349" t="s">
        <v>81</v>
      </c>
      <c r="C91" s="349" t="s">
        <v>434</v>
      </c>
      <c r="D91" s="573">
        <v>1.51</v>
      </c>
      <c r="E91" s="541">
        <v>-5401999.8899999997</v>
      </c>
      <c r="F91" s="541">
        <v>16326624.910000002</v>
      </c>
      <c r="G91" s="465">
        <v>7498479.4936363641</v>
      </c>
      <c r="H91" s="465">
        <f t="shared" si="4"/>
        <v>8828145.4163636379</v>
      </c>
      <c r="I91" s="544" t="s">
        <v>708</v>
      </c>
      <c r="J91" s="466">
        <f t="shared" si="5"/>
        <v>2648443.6249090913</v>
      </c>
      <c r="K91" s="350" t="s">
        <v>711</v>
      </c>
      <c r="L91" s="552">
        <v>152.78</v>
      </c>
      <c r="M91" s="559">
        <v>10008369.48</v>
      </c>
      <c r="N91" s="546">
        <v>5341914.2299999967</v>
      </c>
      <c r="O91" s="546">
        <f t="shared" si="6"/>
        <v>1068382.8459999994</v>
      </c>
      <c r="P91" s="574">
        <v>595000</v>
      </c>
      <c r="Q91" s="351">
        <f t="shared" si="7"/>
        <v>-473382.84599999944</v>
      </c>
      <c r="R91" s="352">
        <f>+'5.ตรวจสอบแผน ปี 67'!M91</f>
        <v>1</v>
      </c>
    </row>
  </sheetData>
  <autoFilter ref="A3:S91" xr:uid="{00000000-0001-0000-0100-000000000000}"/>
  <mergeCells count="2">
    <mergeCell ref="C2:D2"/>
    <mergeCell ref="A1:R1"/>
  </mergeCells>
  <conditionalFormatting sqref="K4:L91">
    <cfRule type="cellIs" dxfId="7" priority="1" operator="equal">
      <formula>"ลงทุนได้"</formula>
    </cfRule>
  </conditionalFormatting>
  <conditionalFormatting sqref="Q3">
    <cfRule type="cellIs" dxfId="6" priority="2" operator="lessThan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6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4"/>
  <sheetViews>
    <sheetView zoomScale="59" zoomScaleNormal="59" workbookViewId="0">
      <pane xSplit="5" ySplit="4" topLeftCell="F53" activePane="bottomRight" state="frozen"/>
      <selection pane="topRight" activeCell="F1" sqref="F1"/>
      <selection pane="bottomLeft" activeCell="A5" sqref="A5"/>
      <selection pane="bottomRight" activeCell="L85" sqref="L85"/>
    </sheetView>
  </sheetViews>
  <sheetFormatPr defaultColWidth="9" defaultRowHeight="13.2" outlineLevelRow="2"/>
  <cols>
    <col min="1" max="1" width="4.796875" style="89" customWidth="1"/>
    <col min="2" max="2" width="4.19921875" style="89" customWidth="1"/>
    <col min="3" max="3" width="9" style="6" hidden="1" customWidth="1"/>
    <col min="4" max="4" width="7.296875" style="6" customWidth="1"/>
    <col min="5" max="5" width="5.3984375" style="6" customWidth="1"/>
    <col min="6" max="6" width="17.796875" style="6" customWidth="1"/>
    <col min="7" max="8" width="14.09765625" style="6" customWidth="1"/>
    <col min="9" max="9" width="14.8984375" style="6" customWidth="1"/>
    <col min="10" max="10" width="11.69921875" style="6" customWidth="1"/>
    <col min="11" max="11" width="13.8984375" style="6" customWidth="1"/>
    <col min="12" max="12" width="13.296875" style="6" customWidth="1"/>
    <col min="13" max="13" width="13.09765625" style="6" customWidth="1"/>
    <col min="14" max="14" width="13.296875" style="6" customWidth="1"/>
    <col min="15" max="15" width="13.69921875" style="6" customWidth="1"/>
    <col min="16" max="16" width="12" style="6" customWidth="1"/>
    <col min="17" max="17" width="13.69921875" style="6" customWidth="1"/>
    <col min="18" max="18" width="14.8984375" style="6" customWidth="1"/>
    <col min="19" max="19" width="13.09765625" style="6" customWidth="1"/>
    <col min="20" max="20" width="14.3984375" style="6" customWidth="1"/>
    <col min="21" max="21" width="13.8984375" style="6" customWidth="1"/>
    <col min="22" max="22" width="12.69921875" style="6" customWidth="1"/>
    <col min="23" max="16384" width="9" style="6"/>
  </cols>
  <sheetData>
    <row r="1" spans="1:22" s="247" customFormat="1" ht="26.4">
      <c r="A1" s="244"/>
      <c r="B1" s="244"/>
      <c r="C1" s="244"/>
      <c r="D1" s="244"/>
      <c r="E1" s="244"/>
      <c r="F1" s="244"/>
      <c r="G1" s="650" t="s">
        <v>582</v>
      </c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245" t="s">
        <v>583</v>
      </c>
      <c r="T1" s="246" t="s">
        <v>584</v>
      </c>
      <c r="U1" s="267" t="s">
        <v>623</v>
      </c>
      <c r="V1" s="245" t="s">
        <v>585</v>
      </c>
    </row>
    <row r="2" spans="1:22" s="153" customFormat="1" ht="19.5" customHeight="1">
      <c r="A2" s="248"/>
      <c r="B2" s="248"/>
      <c r="C2" s="248"/>
      <c r="D2" s="248"/>
      <c r="E2" s="248"/>
      <c r="F2" s="248"/>
      <c r="G2" s="249" t="s">
        <v>317</v>
      </c>
      <c r="H2" s="249" t="s">
        <v>318</v>
      </c>
      <c r="I2" s="249" t="s">
        <v>331</v>
      </c>
      <c r="J2" s="249" t="s">
        <v>586</v>
      </c>
      <c r="K2" s="249" t="s">
        <v>587</v>
      </c>
      <c r="L2" s="249" t="s">
        <v>562</v>
      </c>
      <c r="M2" s="249" t="s">
        <v>471</v>
      </c>
      <c r="N2" s="249" t="s">
        <v>588</v>
      </c>
      <c r="O2" s="249" t="s">
        <v>472</v>
      </c>
      <c r="P2" s="249" t="s">
        <v>564</v>
      </c>
      <c r="Q2" s="249" t="s">
        <v>589</v>
      </c>
      <c r="R2" s="249" t="s">
        <v>590</v>
      </c>
      <c r="S2" s="249" t="s">
        <v>591</v>
      </c>
      <c r="T2" s="249" t="s">
        <v>566</v>
      </c>
      <c r="U2" s="250" t="s">
        <v>567</v>
      </c>
      <c r="V2" s="249" t="s">
        <v>568</v>
      </c>
    </row>
    <row r="3" spans="1:22" s="138" customFormat="1" ht="59.25" customHeight="1">
      <c r="A3" s="251" t="s">
        <v>23</v>
      </c>
      <c r="B3" s="251" t="s">
        <v>97</v>
      </c>
      <c r="C3" s="251" t="s">
        <v>592</v>
      </c>
      <c r="D3" s="251" t="s">
        <v>12</v>
      </c>
      <c r="E3" s="251" t="s">
        <v>103</v>
      </c>
      <c r="F3" s="251" t="s">
        <v>474</v>
      </c>
      <c r="G3" s="252" t="s">
        <v>593</v>
      </c>
      <c r="H3" s="252" t="s">
        <v>594</v>
      </c>
      <c r="I3" s="252" t="s">
        <v>595</v>
      </c>
      <c r="J3" s="252" t="s">
        <v>596</v>
      </c>
      <c r="K3" s="252" t="s">
        <v>597</v>
      </c>
      <c r="L3" s="252" t="s">
        <v>598</v>
      </c>
      <c r="M3" s="252" t="s">
        <v>599</v>
      </c>
      <c r="N3" s="252" t="s">
        <v>600</v>
      </c>
      <c r="O3" s="252" t="s">
        <v>601</v>
      </c>
      <c r="P3" s="252" t="s">
        <v>602</v>
      </c>
      <c r="Q3" s="252" t="s">
        <v>603</v>
      </c>
      <c r="R3" s="252" t="s">
        <v>604</v>
      </c>
      <c r="S3" s="252" t="s">
        <v>605</v>
      </c>
      <c r="T3" s="252" t="s">
        <v>606</v>
      </c>
      <c r="U3" s="253" t="s">
        <v>607</v>
      </c>
      <c r="V3" s="254" t="s">
        <v>585</v>
      </c>
    </row>
    <row r="4" spans="1:22" s="259" customFormat="1" ht="15.75" customHeight="1" outlineLevel="2">
      <c r="A4" s="255">
        <v>499</v>
      </c>
      <c r="B4" s="255" t="s">
        <v>409</v>
      </c>
      <c r="C4" s="256" t="s">
        <v>608</v>
      </c>
      <c r="D4" s="257" t="s">
        <v>22</v>
      </c>
      <c r="E4" s="257" t="s">
        <v>117</v>
      </c>
      <c r="F4" s="257" t="s">
        <v>21</v>
      </c>
      <c r="G4" s="258">
        <v>85073299.810000002</v>
      </c>
      <c r="H4" s="258">
        <v>35968529.439999998</v>
      </c>
      <c r="I4" s="258">
        <v>49104770.369999997</v>
      </c>
      <c r="J4" s="258">
        <v>2000000</v>
      </c>
      <c r="K4" s="258">
        <v>47104770.369999997</v>
      </c>
      <c r="L4" s="258">
        <v>17069672.059999999</v>
      </c>
      <c r="M4" s="258">
        <v>7218036.3499999996</v>
      </c>
      <c r="N4" s="258">
        <v>9851635.7100000009</v>
      </c>
      <c r="O4" s="258">
        <v>145311113.34</v>
      </c>
      <c r="P4" s="258">
        <v>58190349.210000001</v>
      </c>
      <c r="Q4" s="258">
        <v>87120764.129999995</v>
      </c>
      <c r="R4" s="258">
        <v>146077170.21000001</v>
      </c>
      <c r="S4" s="258">
        <v>334085.45</v>
      </c>
      <c r="T4" s="258">
        <f t="shared" ref="T4:T67" si="0">R4-S4</f>
        <v>145743084.76000002</v>
      </c>
      <c r="U4" s="258">
        <v>123938225.91</v>
      </c>
      <c r="V4" s="258">
        <v>1728924</v>
      </c>
    </row>
    <row r="5" spans="1:22" s="259" customFormat="1" ht="15.75" customHeight="1" outlineLevel="2">
      <c r="A5" s="260">
        <v>500</v>
      </c>
      <c r="B5" s="260" t="s">
        <v>409</v>
      </c>
      <c r="C5" s="256" t="s">
        <v>608</v>
      </c>
      <c r="D5" s="256" t="s">
        <v>22</v>
      </c>
      <c r="E5" s="256" t="s">
        <v>118</v>
      </c>
      <c r="F5" s="256" t="s">
        <v>17</v>
      </c>
      <c r="G5" s="261">
        <v>54911748.240000002</v>
      </c>
      <c r="H5" s="261">
        <v>19025045.489999998</v>
      </c>
      <c r="I5" s="261">
        <v>35886702.75</v>
      </c>
      <c r="J5" s="261">
        <v>4000000</v>
      </c>
      <c r="K5" s="261">
        <v>31886702.75</v>
      </c>
      <c r="L5" s="261">
        <v>11017857.970000001</v>
      </c>
      <c r="M5" s="261">
        <v>3818086.68</v>
      </c>
      <c r="N5" s="261">
        <v>7199771.29</v>
      </c>
      <c r="O5" s="261">
        <v>16558492.560000001</v>
      </c>
      <c r="P5" s="261">
        <v>5586403.8300000001</v>
      </c>
      <c r="Q5" s="261">
        <v>10972088.73</v>
      </c>
      <c r="R5" s="261">
        <v>54058562.770000003</v>
      </c>
      <c r="S5" s="261">
        <v>215640.12</v>
      </c>
      <c r="T5" s="261">
        <f t="shared" si="0"/>
        <v>53842922.650000006</v>
      </c>
      <c r="U5" s="261">
        <v>44026058.899999999</v>
      </c>
      <c r="V5" s="261">
        <v>1259087</v>
      </c>
    </row>
    <row r="6" spans="1:22" s="259" customFormat="1" ht="15.75" customHeight="1" outlineLevel="2">
      <c r="A6" s="260">
        <v>501</v>
      </c>
      <c r="B6" s="260" t="s">
        <v>409</v>
      </c>
      <c r="C6" s="256" t="s">
        <v>608</v>
      </c>
      <c r="D6" s="256" t="s">
        <v>22</v>
      </c>
      <c r="E6" s="256" t="s">
        <v>119</v>
      </c>
      <c r="F6" s="256" t="s">
        <v>20</v>
      </c>
      <c r="G6" s="261">
        <v>61479014.039999999</v>
      </c>
      <c r="H6" s="261">
        <v>21471901.91</v>
      </c>
      <c r="I6" s="261">
        <v>40007112.130000003</v>
      </c>
      <c r="J6" s="261">
        <v>5000000</v>
      </c>
      <c r="K6" s="261">
        <v>35007112.130000003</v>
      </c>
      <c r="L6" s="261">
        <v>12335557.82</v>
      </c>
      <c r="M6" s="261">
        <v>4308015.4000000004</v>
      </c>
      <c r="N6" s="261">
        <v>8027542.4199999999</v>
      </c>
      <c r="O6" s="261">
        <v>19647593.739999998</v>
      </c>
      <c r="P6" s="261">
        <v>6684403.6900000004</v>
      </c>
      <c r="Q6" s="261">
        <v>12963190.050000001</v>
      </c>
      <c r="R6" s="261">
        <v>60997844.600000001</v>
      </c>
      <c r="S6" s="261">
        <v>241429.97</v>
      </c>
      <c r="T6" s="261">
        <f t="shared" si="0"/>
        <v>60756414.630000003</v>
      </c>
      <c r="U6" s="261">
        <v>51369655.240000002</v>
      </c>
      <c r="V6" s="261">
        <v>11300486.23</v>
      </c>
    </row>
    <row r="7" spans="1:22" s="259" customFormat="1" ht="15.75" customHeight="1" outlineLevel="2">
      <c r="A7" s="260">
        <v>502</v>
      </c>
      <c r="B7" s="260" t="s">
        <v>409</v>
      </c>
      <c r="C7" s="256" t="s">
        <v>608</v>
      </c>
      <c r="D7" s="256" t="s">
        <v>22</v>
      </c>
      <c r="E7" s="256" t="s">
        <v>120</v>
      </c>
      <c r="F7" s="256" t="s">
        <v>19</v>
      </c>
      <c r="G7" s="261">
        <v>65846876.810000002</v>
      </c>
      <c r="H7" s="261">
        <v>26179740.489999998</v>
      </c>
      <c r="I7" s="261">
        <v>39667136.32</v>
      </c>
      <c r="J7" s="261">
        <v>1000000</v>
      </c>
      <c r="K7" s="261">
        <v>38667136.32</v>
      </c>
      <c r="L7" s="261">
        <v>13211954.82</v>
      </c>
      <c r="M7" s="261">
        <v>5251350.78</v>
      </c>
      <c r="N7" s="261">
        <v>7960604.04</v>
      </c>
      <c r="O7" s="261">
        <v>42768441.369999997</v>
      </c>
      <c r="P7" s="261">
        <v>16702279.73</v>
      </c>
      <c r="Q7" s="261">
        <v>26066161.640000001</v>
      </c>
      <c r="R7" s="261">
        <v>73693902</v>
      </c>
      <c r="S7" s="261">
        <v>258582.7</v>
      </c>
      <c r="T7" s="261">
        <f t="shared" si="0"/>
        <v>73435319.299999997</v>
      </c>
      <c r="U7" s="261">
        <v>66417823.18</v>
      </c>
      <c r="V7" s="261">
        <v>728577.32</v>
      </c>
    </row>
    <row r="8" spans="1:22" s="259" customFormat="1" ht="15.75" customHeight="1" outlineLevel="2">
      <c r="A8" s="260">
        <v>503</v>
      </c>
      <c r="B8" s="260" t="s">
        <v>409</v>
      </c>
      <c r="C8" s="256" t="s">
        <v>608</v>
      </c>
      <c r="D8" s="256" t="s">
        <v>22</v>
      </c>
      <c r="E8" s="256" t="s">
        <v>121</v>
      </c>
      <c r="F8" s="256" t="s">
        <v>16</v>
      </c>
      <c r="G8" s="261">
        <v>43756809.380000003</v>
      </c>
      <c r="H8" s="261">
        <v>17473777.149999999</v>
      </c>
      <c r="I8" s="261">
        <v>26283032.23</v>
      </c>
      <c r="J8" s="261">
        <v>2000000</v>
      </c>
      <c r="K8" s="261">
        <v>24283032.23</v>
      </c>
      <c r="L8" s="261">
        <v>8779656.9299999997</v>
      </c>
      <c r="M8" s="261">
        <v>3505343.91</v>
      </c>
      <c r="N8" s="261">
        <v>5274313.0199999996</v>
      </c>
      <c r="O8" s="261">
        <v>17721279.640000001</v>
      </c>
      <c r="P8" s="261">
        <v>6885297.9400000004</v>
      </c>
      <c r="Q8" s="261">
        <v>10835981.699999999</v>
      </c>
      <c r="R8" s="261">
        <v>42393326.950000003</v>
      </c>
      <c r="S8" s="261">
        <v>171834.33</v>
      </c>
      <c r="T8" s="261">
        <f t="shared" si="0"/>
        <v>42221492.620000005</v>
      </c>
      <c r="U8" s="261">
        <v>33769061.170000002</v>
      </c>
      <c r="V8" s="261">
        <v>756735</v>
      </c>
    </row>
    <row r="9" spans="1:22" s="259" customFormat="1" ht="15.75" customHeight="1" outlineLevel="2">
      <c r="A9" s="260">
        <v>504</v>
      </c>
      <c r="B9" s="260" t="s">
        <v>409</v>
      </c>
      <c r="C9" s="256" t="s">
        <v>608</v>
      </c>
      <c r="D9" s="256" t="s">
        <v>22</v>
      </c>
      <c r="E9" s="256" t="s">
        <v>122</v>
      </c>
      <c r="F9" s="256" t="s">
        <v>14</v>
      </c>
      <c r="G9" s="261">
        <v>43783852.280000001</v>
      </c>
      <c r="H9" s="261">
        <v>15735531.82</v>
      </c>
      <c r="I9" s="261">
        <v>28048320.460000001</v>
      </c>
      <c r="J9" s="261">
        <v>1500000</v>
      </c>
      <c r="K9" s="261">
        <v>26548320.460000001</v>
      </c>
      <c r="L9" s="261">
        <v>8785083</v>
      </c>
      <c r="M9" s="261">
        <v>3156497.6</v>
      </c>
      <c r="N9" s="261">
        <v>5628585.4000000004</v>
      </c>
      <c r="O9" s="261">
        <v>20486120.120000001</v>
      </c>
      <c r="P9" s="261">
        <v>7194727.5800000001</v>
      </c>
      <c r="Q9" s="261">
        <v>13291392.539999999</v>
      </c>
      <c r="R9" s="261">
        <v>46968298.399999999</v>
      </c>
      <c r="S9" s="261">
        <v>171940.53</v>
      </c>
      <c r="T9" s="261">
        <f t="shared" si="0"/>
        <v>46796357.869999997</v>
      </c>
      <c r="U9" s="261">
        <v>41823960.869999997</v>
      </c>
      <c r="V9" s="261">
        <v>112160</v>
      </c>
    </row>
    <row r="10" spans="1:22" s="259" customFormat="1" ht="15.75" customHeight="1" outlineLevel="2">
      <c r="A10" s="260">
        <v>505</v>
      </c>
      <c r="B10" s="260" t="s">
        <v>409</v>
      </c>
      <c r="C10" s="256" t="s">
        <v>608</v>
      </c>
      <c r="D10" s="256" t="s">
        <v>22</v>
      </c>
      <c r="E10" s="256" t="s">
        <v>123</v>
      </c>
      <c r="F10" s="256" t="s">
        <v>18</v>
      </c>
      <c r="G10" s="261">
        <v>44673147.859999999</v>
      </c>
      <c r="H10" s="261">
        <v>17749460.059999999</v>
      </c>
      <c r="I10" s="261">
        <v>26923687.800000001</v>
      </c>
      <c r="J10" s="261">
        <v>3000000</v>
      </c>
      <c r="K10" s="261">
        <v>23923687.800000001</v>
      </c>
      <c r="L10" s="261">
        <v>8963517.1699999999</v>
      </c>
      <c r="M10" s="261">
        <v>3560520.43</v>
      </c>
      <c r="N10" s="261">
        <v>5402996.7400000002</v>
      </c>
      <c r="O10" s="261">
        <v>13467781.43</v>
      </c>
      <c r="P10" s="261">
        <v>5261067.51</v>
      </c>
      <c r="Q10" s="261">
        <v>8206713.9199999999</v>
      </c>
      <c r="R10" s="261">
        <v>40533398.460000001</v>
      </c>
      <c r="S10" s="261">
        <v>175432.82</v>
      </c>
      <c r="T10" s="261">
        <f t="shared" si="0"/>
        <v>40357965.640000001</v>
      </c>
      <c r="U10" s="261">
        <v>36951909.200000003</v>
      </c>
      <c r="V10" s="261">
        <v>0</v>
      </c>
    </row>
    <row r="11" spans="1:22" s="259" customFormat="1" ht="15.75" customHeight="1" outlineLevel="2">
      <c r="A11" s="260">
        <v>506</v>
      </c>
      <c r="B11" s="255" t="s">
        <v>409</v>
      </c>
      <c r="C11" s="256" t="s">
        <v>608</v>
      </c>
      <c r="D11" s="257" t="s">
        <v>22</v>
      </c>
      <c r="E11" s="257" t="s">
        <v>124</v>
      </c>
      <c r="F11" s="257" t="s">
        <v>15</v>
      </c>
      <c r="G11" s="261">
        <v>20322793.420000002</v>
      </c>
      <c r="H11" s="261">
        <v>9174750.4199999999</v>
      </c>
      <c r="I11" s="258">
        <v>11148043</v>
      </c>
      <c r="J11" s="261">
        <v>1500000</v>
      </c>
      <c r="K11" s="261">
        <v>9648043</v>
      </c>
      <c r="L11" s="261">
        <v>4066118.47</v>
      </c>
      <c r="M11" s="261">
        <v>1836107.6</v>
      </c>
      <c r="N11" s="261">
        <v>2230010.87</v>
      </c>
      <c r="O11" s="261">
        <v>7797408.4000000004</v>
      </c>
      <c r="P11" s="261">
        <v>3458074.98</v>
      </c>
      <c r="Q11" s="261">
        <v>4339333.42</v>
      </c>
      <c r="R11" s="261">
        <v>17717387.289999999</v>
      </c>
      <c r="S11" s="261">
        <v>72176.740000000005</v>
      </c>
      <c r="T11" s="261">
        <f t="shared" si="0"/>
        <v>17645210.550000001</v>
      </c>
      <c r="U11" s="261">
        <v>17717387.289999999</v>
      </c>
      <c r="V11" s="261">
        <v>3544537.59</v>
      </c>
    </row>
    <row r="12" spans="1:22" s="259" customFormat="1" ht="15.75" customHeight="1" outlineLevel="2">
      <c r="A12" s="255">
        <v>507</v>
      </c>
      <c r="B12" s="255" t="s">
        <v>409</v>
      </c>
      <c r="C12" s="256" t="s">
        <v>609</v>
      </c>
      <c r="D12" s="257" t="s">
        <v>59</v>
      </c>
      <c r="E12" s="257" t="s">
        <v>166</v>
      </c>
      <c r="F12" s="257" t="s">
        <v>326</v>
      </c>
      <c r="G12" s="258">
        <v>109636286.91</v>
      </c>
      <c r="H12" s="258">
        <v>59813735.07</v>
      </c>
      <c r="I12" s="258">
        <v>49822551.840000004</v>
      </c>
      <c r="J12" s="258">
        <v>1911709.47</v>
      </c>
      <c r="K12" s="258">
        <v>47910842.369999997</v>
      </c>
      <c r="L12" s="258">
        <v>21201332.579999998</v>
      </c>
      <c r="M12" s="258">
        <v>11564991.529999999</v>
      </c>
      <c r="N12" s="258">
        <v>9636341.0500000007</v>
      </c>
      <c r="O12" s="258">
        <v>188984814.31999999</v>
      </c>
      <c r="P12" s="258">
        <v>95745428.400000006</v>
      </c>
      <c r="Q12" s="258">
        <v>93239385.920000002</v>
      </c>
      <c r="R12" s="258">
        <v>152698278.81</v>
      </c>
      <c r="S12" s="258">
        <v>414949.79</v>
      </c>
      <c r="T12" s="258">
        <f t="shared" si="0"/>
        <v>152283329.02000001</v>
      </c>
      <c r="U12" s="258">
        <v>141294727.50999999</v>
      </c>
      <c r="V12" s="258">
        <v>5476607.0099999998</v>
      </c>
    </row>
    <row r="13" spans="1:22" s="259" customFormat="1" ht="15.75" customHeight="1" outlineLevel="2">
      <c r="A13" s="260">
        <v>508</v>
      </c>
      <c r="B13" s="260" t="s">
        <v>409</v>
      </c>
      <c r="C13" s="256" t="s">
        <v>609</v>
      </c>
      <c r="D13" s="256" t="s">
        <v>59</v>
      </c>
      <c r="E13" s="256" t="s">
        <v>167</v>
      </c>
      <c r="F13" s="256" t="s">
        <v>53</v>
      </c>
      <c r="G13" s="261">
        <v>82850477.079999998</v>
      </c>
      <c r="H13" s="261">
        <v>33308456.079999998</v>
      </c>
      <c r="I13" s="261">
        <v>49542021</v>
      </c>
      <c r="J13" s="261">
        <v>6592021.2300000004</v>
      </c>
      <c r="K13" s="261">
        <v>42949999.770000003</v>
      </c>
      <c r="L13" s="261">
        <v>16021525.08</v>
      </c>
      <c r="M13" s="261">
        <v>6440335.9699999997</v>
      </c>
      <c r="N13" s="261">
        <v>9581189.1099999994</v>
      </c>
      <c r="O13" s="261">
        <v>26599264.300000001</v>
      </c>
      <c r="P13" s="261">
        <v>10331580.949999999</v>
      </c>
      <c r="Q13" s="261">
        <v>16267683.35</v>
      </c>
      <c r="R13" s="261">
        <v>75390893.459999993</v>
      </c>
      <c r="S13" s="261">
        <v>313571.25</v>
      </c>
      <c r="T13" s="261">
        <f t="shared" si="0"/>
        <v>75077322.209999993</v>
      </c>
      <c r="U13" s="261">
        <v>61157984.479999997</v>
      </c>
      <c r="V13" s="261">
        <v>4896251.46</v>
      </c>
    </row>
    <row r="14" spans="1:22" s="259" customFormat="1" ht="15.75" customHeight="1" outlineLevel="2">
      <c r="A14" s="260">
        <v>509</v>
      </c>
      <c r="B14" s="260" t="s">
        <v>409</v>
      </c>
      <c r="C14" s="256" t="s">
        <v>609</v>
      </c>
      <c r="D14" s="256" t="s">
        <v>59</v>
      </c>
      <c r="E14" s="256" t="s">
        <v>168</v>
      </c>
      <c r="F14" s="256" t="s">
        <v>57</v>
      </c>
      <c r="G14" s="261">
        <v>62870283.719999999</v>
      </c>
      <c r="H14" s="261">
        <v>26023875.25</v>
      </c>
      <c r="I14" s="261">
        <v>36846408.469999999</v>
      </c>
      <c r="J14" s="261">
        <v>4509785.08</v>
      </c>
      <c r="K14" s="261">
        <v>32336623.390000001</v>
      </c>
      <c r="L14" s="261">
        <v>12157779.439999999</v>
      </c>
      <c r="M14" s="261">
        <v>5030707.32</v>
      </c>
      <c r="N14" s="261">
        <v>7127072.1200000001</v>
      </c>
      <c r="O14" s="261">
        <v>16027102.77</v>
      </c>
      <c r="P14" s="261">
        <v>6460013.4299999997</v>
      </c>
      <c r="Q14" s="261">
        <v>9567089.3399999999</v>
      </c>
      <c r="R14" s="261">
        <v>53540569.93</v>
      </c>
      <c r="S14" s="261">
        <v>237950.51</v>
      </c>
      <c r="T14" s="261">
        <f t="shared" si="0"/>
        <v>53302619.420000002</v>
      </c>
      <c r="U14" s="261">
        <v>44103371.259999998</v>
      </c>
      <c r="V14" s="261">
        <v>2839276.3</v>
      </c>
    </row>
    <row r="15" spans="1:22" s="259" customFormat="1" ht="15.75" customHeight="1" outlineLevel="2">
      <c r="A15" s="260">
        <v>510</v>
      </c>
      <c r="B15" s="260" t="s">
        <v>409</v>
      </c>
      <c r="C15" s="256" t="s">
        <v>609</v>
      </c>
      <c r="D15" s="256" t="s">
        <v>59</v>
      </c>
      <c r="E15" s="256" t="s">
        <v>169</v>
      </c>
      <c r="F15" s="256" t="s">
        <v>55</v>
      </c>
      <c r="G15" s="261">
        <v>93943802.790000007</v>
      </c>
      <c r="H15" s="261">
        <v>35820452.450000003</v>
      </c>
      <c r="I15" s="261">
        <v>58123350.340000004</v>
      </c>
      <c r="J15" s="261">
        <v>6186748.9800000004</v>
      </c>
      <c r="K15" s="261">
        <v>51936601.359999999</v>
      </c>
      <c r="L15" s="261">
        <v>18166738.98</v>
      </c>
      <c r="M15" s="261">
        <v>6926198.0700000003</v>
      </c>
      <c r="N15" s="261">
        <v>11240540.91</v>
      </c>
      <c r="O15" s="261">
        <v>39277771.18</v>
      </c>
      <c r="P15" s="261">
        <v>14165412.48</v>
      </c>
      <c r="Q15" s="261">
        <v>25112358.699999999</v>
      </c>
      <c r="R15" s="261">
        <v>94476249.950000003</v>
      </c>
      <c r="S15" s="261">
        <v>355557.11</v>
      </c>
      <c r="T15" s="261">
        <f t="shared" si="0"/>
        <v>94120692.840000004</v>
      </c>
      <c r="U15" s="261">
        <v>80772087.849999994</v>
      </c>
      <c r="V15" s="261">
        <v>5241348.09</v>
      </c>
    </row>
    <row r="16" spans="1:22" s="259" customFormat="1" ht="15.75" customHeight="1" outlineLevel="2">
      <c r="A16" s="260">
        <v>511</v>
      </c>
      <c r="B16" s="260" t="s">
        <v>409</v>
      </c>
      <c r="C16" s="256" t="s">
        <v>609</v>
      </c>
      <c r="D16" s="256" t="s">
        <v>59</v>
      </c>
      <c r="E16" s="256" t="s">
        <v>170</v>
      </c>
      <c r="F16" s="256" t="s">
        <v>56</v>
      </c>
      <c r="G16" s="261">
        <v>68827856.780000001</v>
      </c>
      <c r="H16" s="261">
        <v>24596609.399999999</v>
      </c>
      <c r="I16" s="261">
        <v>44231247.380000003</v>
      </c>
      <c r="J16" s="261">
        <v>4233545.58</v>
      </c>
      <c r="K16" s="261">
        <v>39997701.799999997</v>
      </c>
      <c r="L16" s="261">
        <v>13309847.710000001</v>
      </c>
      <c r="M16" s="261">
        <v>4758304.8899999997</v>
      </c>
      <c r="N16" s="261">
        <v>8551542.8200000003</v>
      </c>
      <c r="O16" s="261">
        <v>19395863.5</v>
      </c>
      <c r="P16" s="261">
        <v>6747550.71</v>
      </c>
      <c r="Q16" s="261">
        <v>12648312.789999999</v>
      </c>
      <c r="R16" s="261">
        <v>65431102.990000002</v>
      </c>
      <c r="S16" s="261">
        <v>260498.65</v>
      </c>
      <c r="T16" s="261">
        <f t="shared" si="0"/>
        <v>65170604.340000004</v>
      </c>
      <c r="U16" s="261">
        <v>55633640.189999998</v>
      </c>
      <c r="V16" s="261">
        <v>3867527.65</v>
      </c>
    </row>
    <row r="17" spans="1:22" s="259" customFormat="1" ht="15.75" customHeight="1" outlineLevel="2">
      <c r="A17" s="260">
        <v>512</v>
      </c>
      <c r="B17" s="255" t="s">
        <v>409</v>
      </c>
      <c r="C17" s="256" t="s">
        <v>609</v>
      </c>
      <c r="D17" s="257" t="s">
        <v>59</v>
      </c>
      <c r="E17" s="257" t="s">
        <v>171</v>
      </c>
      <c r="F17" s="257" t="s">
        <v>327</v>
      </c>
      <c r="G17" s="261">
        <v>43255485.259999998</v>
      </c>
      <c r="H17" s="261">
        <v>14615921.960000001</v>
      </c>
      <c r="I17" s="258">
        <v>28639563.300000001</v>
      </c>
      <c r="J17" s="261">
        <v>3066189.66</v>
      </c>
      <c r="K17" s="261">
        <v>25573373.640000001</v>
      </c>
      <c r="L17" s="261">
        <v>8364693.4299999997</v>
      </c>
      <c r="M17" s="261">
        <v>2826431.74</v>
      </c>
      <c r="N17" s="261">
        <v>5538261.6900000004</v>
      </c>
      <c r="O17" s="261">
        <v>14880249.57</v>
      </c>
      <c r="P17" s="261">
        <v>4954094.3</v>
      </c>
      <c r="Q17" s="261">
        <v>9926155.2699999996</v>
      </c>
      <c r="R17" s="261">
        <v>44103980.259999998</v>
      </c>
      <c r="S17" s="261">
        <v>163712.72</v>
      </c>
      <c r="T17" s="261">
        <f t="shared" si="0"/>
        <v>43940267.539999999</v>
      </c>
      <c r="U17" s="261">
        <v>35818298.969999999</v>
      </c>
      <c r="V17" s="261">
        <v>1491069.45</v>
      </c>
    </row>
    <row r="18" spans="1:22" s="259" customFormat="1" ht="15.75" customHeight="1" outlineLevel="2">
      <c r="A18" s="255">
        <v>513</v>
      </c>
      <c r="B18" s="255" t="s">
        <v>409</v>
      </c>
      <c r="C18" s="256" t="s">
        <v>610</v>
      </c>
      <c r="D18" s="257" t="s">
        <v>81</v>
      </c>
      <c r="E18" s="257" t="s">
        <v>172</v>
      </c>
      <c r="F18" s="257" t="s">
        <v>328</v>
      </c>
      <c r="G18" s="258">
        <v>224638712.25</v>
      </c>
      <c r="H18" s="258">
        <v>113589669.09</v>
      </c>
      <c r="I18" s="258">
        <v>111049043.16</v>
      </c>
      <c r="J18" s="258">
        <v>0</v>
      </c>
      <c r="K18" s="258">
        <v>111049043.16</v>
      </c>
      <c r="L18" s="258">
        <v>44029147.68</v>
      </c>
      <c r="M18" s="258">
        <v>22261571.600000001</v>
      </c>
      <c r="N18" s="258">
        <v>21767576.079999998</v>
      </c>
      <c r="O18" s="258">
        <v>887133234.90999997</v>
      </c>
      <c r="P18" s="258">
        <v>420688049.31</v>
      </c>
      <c r="Q18" s="258">
        <v>466445185.60000002</v>
      </c>
      <c r="R18" s="258">
        <v>599261804.84000003</v>
      </c>
      <c r="S18" s="258">
        <v>861732.89</v>
      </c>
      <c r="T18" s="258">
        <f t="shared" si="0"/>
        <v>598400071.95000005</v>
      </c>
      <c r="U18" s="258">
        <v>590019395.14999998</v>
      </c>
      <c r="V18" s="258">
        <v>8787845.6799999997</v>
      </c>
    </row>
    <row r="19" spans="1:22" s="259" customFormat="1" ht="15.75" customHeight="1" outlineLevel="2">
      <c r="A19" s="260">
        <v>514</v>
      </c>
      <c r="B19" s="260" t="s">
        <v>409</v>
      </c>
      <c r="C19" s="256" t="s">
        <v>610</v>
      </c>
      <c r="D19" s="256" t="s">
        <v>81</v>
      </c>
      <c r="E19" s="256" t="s">
        <v>173</v>
      </c>
      <c r="F19" s="256" t="s">
        <v>60</v>
      </c>
      <c r="G19" s="261">
        <v>66013225.659999996</v>
      </c>
      <c r="H19" s="261">
        <v>23905574.140000001</v>
      </c>
      <c r="I19" s="261">
        <v>42107651.520000003</v>
      </c>
      <c r="J19" s="261">
        <v>2819200</v>
      </c>
      <c r="K19" s="261">
        <v>39288451.520000003</v>
      </c>
      <c r="L19" s="261">
        <v>12938580.5</v>
      </c>
      <c r="M19" s="261">
        <v>4686303.1399999997</v>
      </c>
      <c r="N19" s="261">
        <v>8252277.3600000003</v>
      </c>
      <c r="O19" s="261">
        <v>21321370.530000001</v>
      </c>
      <c r="P19" s="261">
        <v>7595791.7199999997</v>
      </c>
      <c r="Q19" s="261">
        <v>13725578.810000001</v>
      </c>
      <c r="R19" s="261">
        <v>64085507.689999998</v>
      </c>
      <c r="S19" s="261">
        <v>253232.25</v>
      </c>
      <c r="T19" s="261">
        <f t="shared" si="0"/>
        <v>63832275.439999998</v>
      </c>
      <c r="U19" s="261">
        <v>46377825.270000003</v>
      </c>
      <c r="V19" s="261">
        <v>2590002.77</v>
      </c>
    </row>
    <row r="20" spans="1:22" s="259" customFormat="1" ht="15.75" customHeight="1" outlineLevel="2">
      <c r="A20" s="260">
        <v>515</v>
      </c>
      <c r="B20" s="260" t="s">
        <v>409</v>
      </c>
      <c r="C20" s="256" t="s">
        <v>610</v>
      </c>
      <c r="D20" s="256" t="s">
        <v>81</v>
      </c>
      <c r="E20" s="256" t="s">
        <v>174</v>
      </c>
      <c r="F20" s="256" t="s">
        <v>72</v>
      </c>
      <c r="G20" s="261">
        <v>64419852.460000001</v>
      </c>
      <c r="H20" s="261">
        <v>29538553.190000001</v>
      </c>
      <c r="I20" s="261">
        <v>34881299.270000003</v>
      </c>
      <c r="J20" s="261">
        <v>2790500</v>
      </c>
      <c r="K20" s="261">
        <v>32090799.27</v>
      </c>
      <c r="L20" s="261">
        <v>12626279.630000001</v>
      </c>
      <c r="M20" s="261">
        <v>5788318.2800000003</v>
      </c>
      <c r="N20" s="261">
        <v>6837961.3499999996</v>
      </c>
      <c r="O20" s="261">
        <v>19842497.039999999</v>
      </c>
      <c r="P20" s="261">
        <v>8892519.5299999993</v>
      </c>
      <c r="Q20" s="261">
        <v>10949977.51</v>
      </c>
      <c r="R20" s="261">
        <v>52669238.130000003</v>
      </c>
      <c r="S20" s="261">
        <v>247119.94</v>
      </c>
      <c r="T20" s="261">
        <f t="shared" si="0"/>
        <v>52422118.190000005</v>
      </c>
      <c r="U20" s="261">
        <v>44410128.259999998</v>
      </c>
      <c r="V20" s="261">
        <v>2150382.11</v>
      </c>
    </row>
    <row r="21" spans="1:22" s="259" customFormat="1" ht="15.75" customHeight="1" outlineLevel="2">
      <c r="A21" s="260">
        <v>516</v>
      </c>
      <c r="B21" s="260" t="s">
        <v>409</v>
      </c>
      <c r="C21" s="256" t="s">
        <v>610</v>
      </c>
      <c r="D21" s="256" t="s">
        <v>81</v>
      </c>
      <c r="E21" s="256" t="s">
        <v>175</v>
      </c>
      <c r="F21" s="256" t="s">
        <v>61</v>
      </c>
      <c r="G21" s="261">
        <v>94367761.019999996</v>
      </c>
      <c r="H21" s="261">
        <v>46163911.270000003</v>
      </c>
      <c r="I21" s="261">
        <v>48203849.75</v>
      </c>
      <c r="J21" s="261">
        <v>3347999.9999999995</v>
      </c>
      <c r="K21" s="261">
        <v>44855849.75</v>
      </c>
      <c r="L21" s="261">
        <v>18496064.390000001</v>
      </c>
      <c r="M21" s="261">
        <v>9049609.4399999995</v>
      </c>
      <c r="N21" s="261">
        <v>9446454.9499999993</v>
      </c>
      <c r="O21" s="261">
        <v>113866797.8</v>
      </c>
      <c r="P21" s="261">
        <v>53817918.289999999</v>
      </c>
      <c r="Q21" s="261">
        <v>60048879.509999998</v>
      </c>
      <c r="R21" s="261">
        <v>117699184.20999999</v>
      </c>
      <c r="S21" s="261">
        <v>362002.62</v>
      </c>
      <c r="T21" s="261">
        <f t="shared" si="0"/>
        <v>117337181.58999999</v>
      </c>
      <c r="U21" s="261">
        <v>101232439.68000001</v>
      </c>
      <c r="V21" s="261">
        <v>4740611.71</v>
      </c>
    </row>
    <row r="22" spans="1:22" s="259" customFormat="1" ht="15.75" customHeight="1" outlineLevel="2">
      <c r="A22" s="260">
        <v>517</v>
      </c>
      <c r="B22" s="260" t="s">
        <v>409</v>
      </c>
      <c r="C22" s="256" t="s">
        <v>610</v>
      </c>
      <c r="D22" s="256" t="s">
        <v>81</v>
      </c>
      <c r="E22" s="256" t="s">
        <v>176</v>
      </c>
      <c r="F22" s="256" t="s">
        <v>75</v>
      </c>
      <c r="G22" s="261">
        <v>15516510.029999999</v>
      </c>
      <c r="H22" s="261">
        <v>7146510.0300000003</v>
      </c>
      <c r="I22" s="261">
        <v>8370000</v>
      </c>
      <c r="J22" s="261">
        <v>1138000</v>
      </c>
      <c r="K22" s="261">
        <v>7232000</v>
      </c>
      <c r="L22" s="261">
        <v>3030897.97</v>
      </c>
      <c r="M22" s="261">
        <v>1400897.97</v>
      </c>
      <c r="N22" s="261">
        <v>1630000</v>
      </c>
      <c r="O22" s="261">
        <v>0</v>
      </c>
      <c r="P22" s="261">
        <v>0</v>
      </c>
      <c r="Q22" s="261">
        <v>0</v>
      </c>
      <c r="R22" s="261">
        <v>10000000</v>
      </c>
      <c r="S22" s="261">
        <v>27974.05</v>
      </c>
      <c r="T22" s="261">
        <f t="shared" si="0"/>
        <v>9972025.9499999993</v>
      </c>
      <c r="U22" s="261">
        <v>10000000</v>
      </c>
      <c r="V22" s="261">
        <v>288818.8</v>
      </c>
    </row>
    <row r="23" spans="1:22" s="259" customFormat="1" ht="15.75" customHeight="1" outlineLevel="2">
      <c r="A23" s="260">
        <v>518</v>
      </c>
      <c r="B23" s="260" t="s">
        <v>409</v>
      </c>
      <c r="C23" s="256" t="s">
        <v>610</v>
      </c>
      <c r="D23" s="256" t="s">
        <v>81</v>
      </c>
      <c r="E23" s="256" t="s">
        <v>177</v>
      </c>
      <c r="F23" s="256" t="s">
        <v>77</v>
      </c>
      <c r="G23" s="261">
        <v>51376149.979999997</v>
      </c>
      <c r="H23" s="261">
        <v>19596938.789999999</v>
      </c>
      <c r="I23" s="261">
        <v>31779211.190000001</v>
      </c>
      <c r="J23" s="261">
        <v>2987800</v>
      </c>
      <c r="K23" s="261">
        <v>28791411.190000001</v>
      </c>
      <c r="L23" s="261">
        <v>10069716.26</v>
      </c>
      <c r="M23" s="261">
        <v>3839525.63</v>
      </c>
      <c r="N23" s="261">
        <v>6230190.6299999999</v>
      </c>
      <c r="O23" s="261">
        <v>19476665.640000001</v>
      </c>
      <c r="P23" s="261">
        <v>7279740.5800000001</v>
      </c>
      <c r="Q23" s="261">
        <v>12196925.060000001</v>
      </c>
      <c r="R23" s="261">
        <v>50206326.880000003</v>
      </c>
      <c r="S23" s="261">
        <v>197083.21</v>
      </c>
      <c r="T23" s="261">
        <f t="shared" si="0"/>
        <v>50009243.670000002</v>
      </c>
      <c r="U23" s="261">
        <v>37968515.210000001</v>
      </c>
      <c r="V23" s="261">
        <v>3446002.36</v>
      </c>
    </row>
    <row r="24" spans="1:22" s="259" customFormat="1" ht="15.75" customHeight="1" outlineLevel="2">
      <c r="A24" s="260">
        <v>519</v>
      </c>
      <c r="B24" s="260" t="s">
        <v>409</v>
      </c>
      <c r="C24" s="256" t="s">
        <v>610</v>
      </c>
      <c r="D24" s="256" t="s">
        <v>81</v>
      </c>
      <c r="E24" s="256" t="s">
        <v>178</v>
      </c>
      <c r="F24" s="256" t="s">
        <v>73</v>
      </c>
      <c r="G24" s="261">
        <v>100397670.39</v>
      </c>
      <c r="H24" s="261">
        <v>45474009.100000001</v>
      </c>
      <c r="I24" s="261">
        <v>54923661.289999999</v>
      </c>
      <c r="J24" s="261">
        <v>3445800</v>
      </c>
      <c r="K24" s="261">
        <v>51477861.289999999</v>
      </c>
      <c r="L24" s="261">
        <v>19677925.550000001</v>
      </c>
      <c r="M24" s="261">
        <v>8916322.8200000003</v>
      </c>
      <c r="N24" s="261">
        <v>10761602.73</v>
      </c>
      <c r="O24" s="261">
        <v>49242004.340000004</v>
      </c>
      <c r="P24" s="261">
        <v>21882746.079999998</v>
      </c>
      <c r="Q24" s="261">
        <v>27359258.260000002</v>
      </c>
      <c r="R24" s="261">
        <v>93044522.280000001</v>
      </c>
      <c r="S24" s="261">
        <v>385133.86</v>
      </c>
      <c r="T24" s="261">
        <f t="shared" si="0"/>
        <v>92659388.420000002</v>
      </c>
      <c r="U24" s="261">
        <v>82416556.819999993</v>
      </c>
      <c r="V24" s="261">
        <v>5122580.6900000004</v>
      </c>
    </row>
    <row r="25" spans="1:22" s="259" customFormat="1" ht="15.75" customHeight="1" outlineLevel="2">
      <c r="A25" s="260">
        <v>520</v>
      </c>
      <c r="B25" s="260" t="s">
        <v>409</v>
      </c>
      <c r="C25" s="256" t="s">
        <v>610</v>
      </c>
      <c r="D25" s="256" t="s">
        <v>81</v>
      </c>
      <c r="E25" s="256" t="s">
        <v>179</v>
      </c>
      <c r="F25" s="256" t="s">
        <v>63</v>
      </c>
      <c r="G25" s="261">
        <v>37902441.25</v>
      </c>
      <c r="H25" s="261">
        <v>15832375</v>
      </c>
      <c r="I25" s="261">
        <v>22070066.25</v>
      </c>
      <c r="J25" s="261">
        <v>1325900</v>
      </c>
      <c r="K25" s="261">
        <v>20744166.25</v>
      </c>
      <c r="L25" s="261">
        <v>7428871.7400000002</v>
      </c>
      <c r="M25" s="261">
        <v>3102780.19</v>
      </c>
      <c r="N25" s="261">
        <v>4326091.55</v>
      </c>
      <c r="O25" s="261">
        <v>10850645.67</v>
      </c>
      <c r="P25" s="261">
        <v>4482053.8099999996</v>
      </c>
      <c r="Q25" s="261">
        <v>6368591.8600000003</v>
      </c>
      <c r="R25" s="261">
        <v>32764749.66</v>
      </c>
      <c r="S25" s="261">
        <v>145396.93</v>
      </c>
      <c r="T25" s="261">
        <f t="shared" si="0"/>
        <v>32619352.73</v>
      </c>
      <c r="U25" s="261">
        <v>26125620.760000002</v>
      </c>
      <c r="V25" s="261">
        <v>1039902.18</v>
      </c>
    </row>
    <row r="26" spans="1:22" s="259" customFormat="1" ht="15.75" customHeight="1" outlineLevel="2">
      <c r="A26" s="260">
        <v>521</v>
      </c>
      <c r="B26" s="260" t="s">
        <v>409</v>
      </c>
      <c r="C26" s="256" t="s">
        <v>610</v>
      </c>
      <c r="D26" s="256" t="s">
        <v>81</v>
      </c>
      <c r="E26" s="256" t="s">
        <v>180</v>
      </c>
      <c r="F26" s="256" t="s">
        <v>78</v>
      </c>
      <c r="G26" s="261">
        <v>43903692.509999998</v>
      </c>
      <c r="H26" s="261">
        <v>13592756.34</v>
      </c>
      <c r="I26" s="261">
        <v>30310936.170000002</v>
      </c>
      <c r="J26" s="261">
        <v>1382100</v>
      </c>
      <c r="K26" s="261">
        <v>28928836.170000002</v>
      </c>
      <c r="L26" s="261">
        <v>8605115.9299999997</v>
      </c>
      <c r="M26" s="261">
        <v>2663379.87</v>
      </c>
      <c r="N26" s="261">
        <v>5941736.0599999996</v>
      </c>
      <c r="O26" s="261">
        <v>10426683.66</v>
      </c>
      <c r="P26" s="261">
        <v>3170412.79</v>
      </c>
      <c r="Q26" s="261">
        <v>7256270.8700000001</v>
      </c>
      <c r="R26" s="261">
        <v>43508943.100000001</v>
      </c>
      <c r="S26" s="261">
        <v>168418.24</v>
      </c>
      <c r="T26" s="261">
        <f t="shared" si="0"/>
        <v>43340524.859999999</v>
      </c>
      <c r="U26" s="261">
        <v>33122423.789999999</v>
      </c>
      <c r="V26" s="261">
        <v>2816124.12</v>
      </c>
    </row>
    <row r="27" spans="1:22" s="259" customFormat="1" ht="15.75" customHeight="1" outlineLevel="2">
      <c r="A27" s="260">
        <v>522</v>
      </c>
      <c r="B27" s="260" t="s">
        <v>409</v>
      </c>
      <c r="C27" s="256" t="s">
        <v>610</v>
      </c>
      <c r="D27" s="256" t="s">
        <v>81</v>
      </c>
      <c r="E27" s="256" t="s">
        <v>181</v>
      </c>
      <c r="F27" s="256" t="s">
        <v>70</v>
      </c>
      <c r="G27" s="261">
        <v>51197474.049999997</v>
      </c>
      <c r="H27" s="261">
        <v>20176369.780000001</v>
      </c>
      <c r="I27" s="261">
        <v>31021104.27</v>
      </c>
      <c r="J27" s="261">
        <v>2066900</v>
      </c>
      <c r="K27" s="261">
        <v>28954204.27</v>
      </c>
      <c r="L27" s="261">
        <v>10034695.82</v>
      </c>
      <c r="M27" s="261">
        <v>3955504.12</v>
      </c>
      <c r="N27" s="261">
        <v>6079191.7000000002</v>
      </c>
      <c r="O27" s="261">
        <v>15124648.1</v>
      </c>
      <c r="P27" s="261">
        <v>5856785.0999999996</v>
      </c>
      <c r="Q27" s="261">
        <v>9267863</v>
      </c>
      <c r="R27" s="261">
        <v>46368158.969999999</v>
      </c>
      <c r="S27" s="261">
        <v>196397.79</v>
      </c>
      <c r="T27" s="261">
        <f t="shared" si="0"/>
        <v>46171761.18</v>
      </c>
      <c r="U27" s="261">
        <v>37773928.119999997</v>
      </c>
      <c r="V27" s="261">
        <v>11141650.42</v>
      </c>
    </row>
    <row r="28" spans="1:22" s="259" customFormat="1" ht="15.75" customHeight="1" outlineLevel="2">
      <c r="A28" s="260">
        <v>523</v>
      </c>
      <c r="B28" s="260" t="s">
        <v>409</v>
      </c>
      <c r="C28" s="256" t="s">
        <v>610</v>
      </c>
      <c r="D28" s="256" t="s">
        <v>81</v>
      </c>
      <c r="E28" s="256" t="s">
        <v>182</v>
      </c>
      <c r="F28" s="256" t="s">
        <v>69</v>
      </c>
      <c r="G28" s="261">
        <v>58324240.210000001</v>
      </c>
      <c r="H28" s="261">
        <v>22550003.629999999</v>
      </c>
      <c r="I28" s="261">
        <v>35774236.579999998</v>
      </c>
      <c r="J28" s="261">
        <v>1734800</v>
      </c>
      <c r="K28" s="261">
        <v>34039436.579999998</v>
      </c>
      <c r="L28" s="261">
        <v>11431540.720000001</v>
      </c>
      <c r="M28" s="261">
        <v>4420472.18</v>
      </c>
      <c r="N28" s="261">
        <v>7011068.54</v>
      </c>
      <c r="O28" s="261">
        <v>21240498.010000002</v>
      </c>
      <c r="P28" s="261">
        <v>8001614.1900000004</v>
      </c>
      <c r="Q28" s="261">
        <v>13238883.82</v>
      </c>
      <c r="R28" s="261">
        <v>56024188.939999998</v>
      </c>
      <c r="S28" s="261">
        <v>223736.66</v>
      </c>
      <c r="T28" s="261">
        <f t="shared" si="0"/>
        <v>55800452.280000001</v>
      </c>
      <c r="U28" s="261">
        <v>47330388.219999999</v>
      </c>
      <c r="V28" s="261">
        <v>2053533.16</v>
      </c>
    </row>
    <row r="29" spans="1:22" s="259" customFormat="1" ht="15.75" customHeight="1" outlineLevel="2">
      <c r="A29" s="260">
        <v>524</v>
      </c>
      <c r="B29" s="260" t="s">
        <v>409</v>
      </c>
      <c r="C29" s="256" t="s">
        <v>610</v>
      </c>
      <c r="D29" s="256" t="s">
        <v>81</v>
      </c>
      <c r="E29" s="256" t="s">
        <v>183</v>
      </c>
      <c r="F29" s="256" t="s">
        <v>66</v>
      </c>
      <c r="G29" s="261">
        <v>96643771.390000001</v>
      </c>
      <c r="H29" s="261">
        <v>38603101.340000004</v>
      </c>
      <c r="I29" s="261">
        <v>58040670.049999997</v>
      </c>
      <c r="J29" s="261">
        <v>3797900</v>
      </c>
      <c r="K29" s="261">
        <v>54242770.049999997</v>
      </c>
      <c r="L29" s="261">
        <v>18942162.02</v>
      </c>
      <c r="M29" s="261">
        <v>7564740.7599999998</v>
      </c>
      <c r="N29" s="261">
        <v>11377421.26</v>
      </c>
      <c r="O29" s="261">
        <v>49418627.299999997</v>
      </c>
      <c r="P29" s="261">
        <v>19327748.899999999</v>
      </c>
      <c r="Q29" s="261">
        <v>30090878.399999999</v>
      </c>
      <c r="R29" s="261">
        <v>99508969.709999993</v>
      </c>
      <c r="S29" s="261">
        <v>370733.59</v>
      </c>
      <c r="T29" s="261">
        <f t="shared" si="0"/>
        <v>99138236.11999999</v>
      </c>
      <c r="U29" s="261">
        <v>83809624.189999998</v>
      </c>
      <c r="V29" s="261">
        <v>6271752.8099999996</v>
      </c>
    </row>
    <row r="30" spans="1:22" s="259" customFormat="1" ht="15.75" customHeight="1" outlineLevel="2">
      <c r="A30" s="260">
        <v>525</v>
      </c>
      <c r="B30" s="260" t="s">
        <v>409</v>
      </c>
      <c r="C30" s="256" t="s">
        <v>610</v>
      </c>
      <c r="D30" s="256" t="s">
        <v>81</v>
      </c>
      <c r="E30" s="256" t="s">
        <v>184</v>
      </c>
      <c r="F30" s="256" t="s">
        <v>65</v>
      </c>
      <c r="G30" s="261">
        <v>61535832.619999997</v>
      </c>
      <c r="H30" s="261">
        <v>22273931.59</v>
      </c>
      <c r="I30" s="261">
        <v>39261901.030000001</v>
      </c>
      <c r="J30" s="261">
        <v>1636200</v>
      </c>
      <c r="K30" s="261">
        <v>37625701.030000001</v>
      </c>
      <c r="L30" s="261">
        <v>12061012.26</v>
      </c>
      <c r="M30" s="261">
        <v>4366886.03</v>
      </c>
      <c r="N30" s="261">
        <v>7694126.2300000004</v>
      </c>
      <c r="O30" s="261">
        <v>24130327.27</v>
      </c>
      <c r="P30" s="261">
        <v>8519295.3800000008</v>
      </c>
      <c r="Q30" s="261">
        <v>15611031.890000001</v>
      </c>
      <c r="R30" s="261">
        <v>62567059.149999999</v>
      </c>
      <c r="S30" s="261">
        <v>236056.6</v>
      </c>
      <c r="T30" s="261">
        <f t="shared" si="0"/>
        <v>62331002.549999997</v>
      </c>
      <c r="U30" s="261">
        <v>55117200.899999999</v>
      </c>
      <c r="V30" s="261">
        <v>2428699.69</v>
      </c>
    </row>
    <row r="31" spans="1:22" s="259" customFormat="1" ht="15.75" customHeight="1" outlineLevel="2">
      <c r="A31" s="260">
        <v>526</v>
      </c>
      <c r="B31" s="260" t="s">
        <v>409</v>
      </c>
      <c r="C31" s="256" t="s">
        <v>610</v>
      </c>
      <c r="D31" s="256" t="s">
        <v>81</v>
      </c>
      <c r="E31" s="256" t="s">
        <v>185</v>
      </c>
      <c r="F31" s="256" t="s">
        <v>76</v>
      </c>
      <c r="G31" s="261">
        <v>97862301.840000004</v>
      </c>
      <c r="H31" s="261">
        <v>34855041.299999997</v>
      </c>
      <c r="I31" s="261">
        <v>63007260.539999999</v>
      </c>
      <c r="J31" s="261">
        <v>3397500</v>
      </c>
      <c r="K31" s="261">
        <v>59609760.539999999</v>
      </c>
      <c r="L31" s="261">
        <v>19180993.77</v>
      </c>
      <c r="M31" s="261">
        <v>6829402.6900000004</v>
      </c>
      <c r="N31" s="261">
        <v>12351591.08</v>
      </c>
      <c r="O31" s="261">
        <v>40231993.93</v>
      </c>
      <c r="P31" s="261">
        <v>14065782.01</v>
      </c>
      <c r="Q31" s="261">
        <v>26166211.920000002</v>
      </c>
      <c r="R31" s="261">
        <v>101525063.54000001</v>
      </c>
      <c r="S31" s="261">
        <v>375407.97</v>
      </c>
      <c r="T31" s="261">
        <f t="shared" si="0"/>
        <v>101149655.57000001</v>
      </c>
      <c r="U31" s="261">
        <v>87957879.370000005</v>
      </c>
      <c r="V31" s="261">
        <v>4448947.1900000004</v>
      </c>
    </row>
    <row r="32" spans="1:22" s="259" customFormat="1" ht="15.75" customHeight="1" outlineLevel="2">
      <c r="A32" s="260">
        <v>527</v>
      </c>
      <c r="B32" s="260" t="s">
        <v>409</v>
      </c>
      <c r="C32" s="256" t="s">
        <v>610</v>
      </c>
      <c r="D32" s="256" t="s">
        <v>81</v>
      </c>
      <c r="E32" s="256" t="s">
        <v>186</v>
      </c>
      <c r="F32" s="256" t="s">
        <v>71</v>
      </c>
      <c r="G32" s="261">
        <v>34545809.189999998</v>
      </c>
      <c r="H32" s="261">
        <v>12210449.33</v>
      </c>
      <c r="I32" s="261">
        <v>22335359.859999999</v>
      </c>
      <c r="J32" s="261">
        <v>1318700</v>
      </c>
      <c r="K32" s="261">
        <v>21016659.859999999</v>
      </c>
      <c r="L32" s="261">
        <v>6770972.46</v>
      </c>
      <c r="M32" s="261">
        <v>2392588.04</v>
      </c>
      <c r="N32" s="261">
        <v>4378384.42</v>
      </c>
      <c r="O32" s="261">
        <v>11810220.460000001</v>
      </c>
      <c r="P32" s="261">
        <v>4147652.63</v>
      </c>
      <c r="Q32" s="261">
        <v>7662567.8300000001</v>
      </c>
      <c r="R32" s="261">
        <v>34376312.109999999</v>
      </c>
      <c r="S32" s="261">
        <v>132520.60999999999</v>
      </c>
      <c r="T32" s="261">
        <f t="shared" si="0"/>
        <v>34243791.5</v>
      </c>
      <c r="U32" s="261">
        <v>26027551.149999999</v>
      </c>
      <c r="V32" s="261">
        <v>816716.68</v>
      </c>
    </row>
    <row r="33" spans="1:22" s="259" customFormat="1" ht="15.75" customHeight="1" outlineLevel="2">
      <c r="A33" s="260">
        <v>528</v>
      </c>
      <c r="B33" s="260" t="s">
        <v>409</v>
      </c>
      <c r="C33" s="256" t="s">
        <v>610</v>
      </c>
      <c r="D33" s="256" t="s">
        <v>81</v>
      </c>
      <c r="E33" s="256" t="s">
        <v>187</v>
      </c>
      <c r="F33" s="256" t="s">
        <v>74</v>
      </c>
      <c r="G33" s="261">
        <v>32738778.32</v>
      </c>
      <c r="H33" s="261">
        <v>15779180.02</v>
      </c>
      <c r="I33" s="261">
        <v>16959598.300000001</v>
      </c>
      <c r="J33" s="261">
        <v>1056300</v>
      </c>
      <c r="K33" s="261">
        <v>15903298.300000001</v>
      </c>
      <c r="L33" s="261">
        <v>6416794.7300000004</v>
      </c>
      <c r="M33" s="261">
        <v>3091440.71</v>
      </c>
      <c r="N33" s="261">
        <v>3325354.02</v>
      </c>
      <c r="O33" s="261">
        <v>9421442.5099999998</v>
      </c>
      <c r="P33" s="261">
        <v>4461007.2699999996</v>
      </c>
      <c r="Q33" s="261">
        <v>4960435.24</v>
      </c>
      <c r="R33" s="261">
        <v>25245387.559999999</v>
      </c>
      <c r="S33" s="261">
        <v>125588.69</v>
      </c>
      <c r="T33" s="261">
        <f t="shared" si="0"/>
        <v>25119798.869999997</v>
      </c>
      <c r="U33" s="261">
        <v>21771038.68</v>
      </c>
      <c r="V33" s="261">
        <v>768706.32</v>
      </c>
    </row>
    <row r="34" spans="1:22" s="259" customFormat="1" ht="15.75" customHeight="1" outlineLevel="2">
      <c r="A34" s="260">
        <v>529</v>
      </c>
      <c r="B34" s="260" t="s">
        <v>409</v>
      </c>
      <c r="C34" s="256" t="s">
        <v>610</v>
      </c>
      <c r="D34" s="256" t="s">
        <v>81</v>
      </c>
      <c r="E34" s="256" t="s">
        <v>188</v>
      </c>
      <c r="F34" s="256" t="s">
        <v>64</v>
      </c>
      <c r="G34" s="261">
        <v>36214707.060000002</v>
      </c>
      <c r="H34" s="261">
        <v>11115396.130000001</v>
      </c>
      <c r="I34" s="261">
        <v>25099310.93</v>
      </c>
      <c r="J34" s="261">
        <v>791300</v>
      </c>
      <c r="K34" s="261">
        <v>24308010.93</v>
      </c>
      <c r="L34" s="261">
        <v>7098076.1500000004</v>
      </c>
      <c r="M34" s="261">
        <v>2179121.96</v>
      </c>
      <c r="N34" s="261">
        <v>4918954.1900000004</v>
      </c>
      <c r="O34" s="261">
        <v>12375378.93</v>
      </c>
      <c r="P34" s="261">
        <v>3743182.91</v>
      </c>
      <c r="Q34" s="261">
        <v>8632196.0199999996</v>
      </c>
      <c r="R34" s="261">
        <v>38650461.140000001</v>
      </c>
      <c r="S34" s="261">
        <v>138922.64000000001</v>
      </c>
      <c r="T34" s="261">
        <f t="shared" si="0"/>
        <v>38511538.5</v>
      </c>
      <c r="U34" s="261">
        <v>28789075.140000001</v>
      </c>
      <c r="V34" s="261">
        <v>1940427.45</v>
      </c>
    </row>
    <row r="35" spans="1:22" s="259" customFormat="1" ht="15.75" customHeight="1" outlineLevel="2">
      <c r="A35" s="260">
        <v>530</v>
      </c>
      <c r="B35" s="260" t="s">
        <v>409</v>
      </c>
      <c r="C35" s="256" t="s">
        <v>610</v>
      </c>
      <c r="D35" s="256" t="s">
        <v>81</v>
      </c>
      <c r="E35" s="256" t="s">
        <v>189</v>
      </c>
      <c r="F35" s="256" t="s">
        <v>68</v>
      </c>
      <c r="G35" s="261">
        <v>30699253.440000001</v>
      </c>
      <c r="H35" s="261">
        <v>12387077.970000001</v>
      </c>
      <c r="I35" s="261">
        <v>18312175.469999999</v>
      </c>
      <c r="J35" s="261">
        <v>1196200</v>
      </c>
      <c r="K35" s="261">
        <v>17115975.469999999</v>
      </c>
      <c r="L35" s="261">
        <v>6017048.2199999997</v>
      </c>
      <c r="M35" s="261">
        <v>2426989.96</v>
      </c>
      <c r="N35" s="261">
        <v>3590058.26</v>
      </c>
      <c r="O35" s="261">
        <v>14313253.039999999</v>
      </c>
      <c r="P35" s="261">
        <v>5684158.0700000003</v>
      </c>
      <c r="Q35" s="261">
        <v>8629094.9700000007</v>
      </c>
      <c r="R35" s="261">
        <v>30531328.699999999</v>
      </c>
      <c r="S35" s="261">
        <v>117764.9</v>
      </c>
      <c r="T35" s="261">
        <f t="shared" si="0"/>
        <v>30413563.800000001</v>
      </c>
      <c r="U35" s="261">
        <v>24335912.359999999</v>
      </c>
      <c r="V35" s="261">
        <v>802635.26</v>
      </c>
    </row>
    <row r="36" spans="1:22" s="259" customFormat="1" ht="15.75" customHeight="1" outlineLevel="2">
      <c r="A36" s="260">
        <v>531</v>
      </c>
      <c r="B36" s="260" t="s">
        <v>409</v>
      </c>
      <c r="C36" s="256" t="s">
        <v>610</v>
      </c>
      <c r="D36" s="256" t="s">
        <v>81</v>
      </c>
      <c r="E36" s="256" t="s">
        <v>190</v>
      </c>
      <c r="F36" s="256" t="s">
        <v>79</v>
      </c>
      <c r="G36" s="261">
        <v>106191453.05</v>
      </c>
      <c r="H36" s="261">
        <v>37847252.149999999</v>
      </c>
      <c r="I36" s="261">
        <v>68344200.900000006</v>
      </c>
      <c r="J36" s="261">
        <v>3506700</v>
      </c>
      <c r="K36" s="261">
        <v>64837500.899999999</v>
      </c>
      <c r="L36" s="261">
        <v>20813505.93</v>
      </c>
      <c r="M36" s="261">
        <v>7415495.5099999998</v>
      </c>
      <c r="N36" s="261">
        <v>13398010.42</v>
      </c>
      <c r="O36" s="261">
        <v>54862203.219999999</v>
      </c>
      <c r="P36" s="261">
        <v>18885137.34</v>
      </c>
      <c r="Q36" s="261">
        <v>35977065.880000003</v>
      </c>
      <c r="R36" s="261">
        <v>117719277.2</v>
      </c>
      <c r="S36" s="261">
        <v>407359.29</v>
      </c>
      <c r="T36" s="261">
        <f t="shared" si="0"/>
        <v>117311917.91</v>
      </c>
      <c r="U36" s="261">
        <v>109914667.83</v>
      </c>
      <c r="V36" s="261">
        <v>5741233.1600000001</v>
      </c>
    </row>
    <row r="37" spans="1:22" s="259" customFormat="1" ht="15.75" customHeight="1" outlineLevel="2">
      <c r="A37" s="260">
        <v>532</v>
      </c>
      <c r="B37" s="260" t="s">
        <v>409</v>
      </c>
      <c r="C37" s="256" t="s">
        <v>610</v>
      </c>
      <c r="D37" s="256" t="s">
        <v>81</v>
      </c>
      <c r="E37" s="256" t="s">
        <v>191</v>
      </c>
      <c r="F37" s="256" t="s">
        <v>62</v>
      </c>
      <c r="G37" s="261">
        <v>29054573.699999999</v>
      </c>
      <c r="H37" s="261">
        <v>9291014.0199999996</v>
      </c>
      <c r="I37" s="261">
        <v>19763559.68</v>
      </c>
      <c r="J37" s="261">
        <v>910700</v>
      </c>
      <c r="K37" s="261">
        <v>18852859.68</v>
      </c>
      <c r="L37" s="261">
        <v>5694691.2800000003</v>
      </c>
      <c r="M37" s="261">
        <v>1821603.11</v>
      </c>
      <c r="N37" s="261">
        <v>3873088.17</v>
      </c>
      <c r="O37" s="261">
        <v>9020632.7200000007</v>
      </c>
      <c r="P37" s="261">
        <v>2856731.87</v>
      </c>
      <c r="Q37" s="261">
        <v>6163900.8499999996</v>
      </c>
      <c r="R37" s="261">
        <v>29800548.699999999</v>
      </c>
      <c r="S37" s="261">
        <v>111455.77</v>
      </c>
      <c r="T37" s="261">
        <f t="shared" si="0"/>
        <v>29689092.93</v>
      </c>
      <c r="U37" s="261">
        <v>22486734.449999999</v>
      </c>
      <c r="V37" s="261">
        <v>1848708.35</v>
      </c>
    </row>
    <row r="38" spans="1:22" s="259" customFormat="1" ht="15.75" customHeight="1" outlineLevel="2">
      <c r="A38" s="260">
        <v>533</v>
      </c>
      <c r="B38" s="255" t="s">
        <v>409</v>
      </c>
      <c r="C38" s="256" t="s">
        <v>610</v>
      </c>
      <c r="D38" s="257" t="s">
        <v>81</v>
      </c>
      <c r="E38" s="257" t="s">
        <v>192</v>
      </c>
      <c r="F38" s="257" t="s">
        <v>329</v>
      </c>
      <c r="G38" s="261">
        <v>30234265.449999999</v>
      </c>
      <c r="H38" s="261">
        <v>10079248.609999999</v>
      </c>
      <c r="I38" s="258">
        <v>20155016.84</v>
      </c>
      <c r="J38" s="261">
        <v>1091200</v>
      </c>
      <c r="K38" s="261">
        <v>19063816.84</v>
      </c>
      <c r="L38" s="261">
        <v>5925910.6500000004</v>
      </c>
      <c r="M38" s="261">
        <v>1975647.59</v>
      </c>
      <c r="N38" s="261">
        <v>3950263.06</v>
      </c>
      <c r="O38" s="261">
        <v>7080606.2400000002</v>
      </c>
      <c r="P38" s="261">
        <v>2303007.7999999998</v>
      </c>
      <c r="Q38" s="261">
        <v>4777598.4400000004</v>
      </c>
      <c r="R38" s="261">
        <v>28882878.34</v>
      </c>
      <c r="S38" s="261">
        <v>115981.17</v>
      </c>
      <c r="T38" s="261">
        <f t="shared" si="0"/>
        <v>28766897.169999998</v>
      </c>
      <c r="U38" s="261">
        <v>21123306.710000001</v>
      </c>
      <c r="V38" s="261">
        <v>752118.74</v>
      </c>
    </row>
    <row r="39" spans="1:22" s="259" customFormat="1" ht="15.75" customHeight="1" outlineLevel="2">
      <c r="A39" s="255">
        <v>534</v>
      </c>
      <c r="B39" s="255" t="s">
        <v>409</v>
      </c>
      <c r="C39" s="256" t="s">
        <v>611</v>
      </c>
      <c r="D39" s="257" t="s">
        <v>96</v>
      </c>
      <c r="E39" s="257" t="s">
        <v>125</v>
      </c>
      <c r="F39" s="257" t="s">
        <v>321</v>
      </c>
      <c r="G39" s="258">
        <v>106961680.90000001</v>
      </c>
      <c r="H39" s="258">
        <v>58606197.450000003</v>
      </c>
      <c r="I39" s="258">
        <v>48355483.450000003</v>
      </c>
      <c r="J39" s="258">
        <v>23429731.809999999</v>
      </c>
      <c r="K39" s="258">
        <v>24925751.640000001</v>
      </c>
      <c r="L39" s="258">
        <v>20498323.52</v>
      </c>
      <c r="M39" s="258">
        <v>11222463.34</v>
      </c>
      <c r="N39" s="258">
        <v>9275860.1799999997</v>
      </c>
      <c r="O39" s="258">
        <v>359414618.10000002</v>
      </c>
      <c r="P39" s="258">
        <v>174669451.21000001</v>
      </c>
      <c r="Q39" s="258">
        <v>184745166.88999999</v>
      </c>
      <c r="R39" s="258">
        <v>242376510.52000001</v>
      </c>
      <c r="S39" s="258">
        <v>391676.03</v>
      </c>
      <c r="T39" s="258">
        <f t="shared" si="0"/>
        <v>241984834.49000001</v>
      </c>
      <c r="U39" s="258">
        <v>242376510.52000001</v>
      </c>
      <c r="V39" s="258">
        <v>3623434.92</v>
      </c>
    </row>
    <row r="40" spans="1:22" s="259" customFormat="1" ht="15.75" customHeight="1" outlineLevel="2">
      <c r="A40" s="260">
        <v>535</v>
      </c>
      <c r="B40" s="260" t="s">
        <v>409</v>
      </c>
      <c r="C40" s="256" t="s">
        <v>611</v>
      </c>
      <c r="D40" s="256" t="s">
        <v>96</v>
      </c>
      <c r="E40" s="256" t="s">
        <v>126</v>
      </c>
      <c r="F40" s="256" t="s">
        <v>83</v>
      </c>
      <c r="G40" s="261">
        <v>34344052.310000002</v>
      </c>
      <c r="H40" s="261">
        <v>13388197.279999999</v>
      </c>
      <c r="I40" s="261">
        <v>20955855.030000001</v>
      </c>
      <c r="J40" s="261">
        <v>5517872.2999999998</v>
      </c>
      <c r="K40" s="261">
        <v>15437982.73</v>
      </c>
      <c r="L40" s="261">
        <v>6579254.4400000004</v>
      </c>
      <c r="M40" s="261">
        <v>2564788.75</v>
      </c>
      <c r="N40" s="261">
        <v>4014465.69</v>
      </c>
      <c r="O40" s="261">
        <v>11895971.16</v>
      </c>
      <c r="P40" s="261">
        <v>4565323.97</v>
      </c>
      <c r="Q40" s="261">
        <v>7330647.1900000004</v>
      </c>
      <c r="R40" s="261">
        <v>32300967.91</v>
      </c>
      <c r="S40" s="261">
        <v>128768.33</v>
      </c>
      <c r="T40" s="261">
        <f t="shared" si="0"/>
        <v>32172199.580000002</v>
      </c>
      <c r="U40" s="261">
        <v>26378632.890000001</v>
      </c>
      <c r="V40" s="261">
        <v>1234918.75</v>
      </c>
    </row>
    <row r="41" spans="1:22" s="259" customFormat="1" ht="15.75" customHeight="1" outlineLevel="2">
      <c r="A41" s="260">
        <v>536</v>
      </c>
      <c r="B41" s="260" t="s">
        <v>409</v>
      </c>
      <c r="C41" s="256" t="s">
        <v>611</v>
      </c>
      <c r="D41" s="256" t="s">
        <v>96</v>
      </c>
      <c r="E41" s="256" t="s">
        <v>127</v>
      </c>
      <c r="F41" s="256" t="s">
        <v>92</v>
      </c>
      <c r="G41" s="261">
        <v>63860513.140000001</v>
      </c>
      <c r="H41" s="261">
        <v>26093928.940000001</v>
      </c>
      <c r="I41" s="261">
        <v>37766584.200000003</v>
      </c>
      <c r="J41" s="261">
        <v>7876833.0599999996</v>
      </c>
      <c r="K41" s="261">
        <v>29889751.140000001</v>
      </c>
      <c r="L41" s="261">
        <v>12233692.189999999</v>
      </c>
      <c r="M41" s="261">
        <v>5000703.97</v>
      </c>
      <c r="N41" s="261">
        <v>7232988.2199999997</v>
      </c>
      <c r="O41" s="261">
        <v>21970077.780000001</v>
      </c>
      <c r="P41" s="261">
        <v>8847092.0899999999</v>
      </c>
      <c r="Q41" s="261">
        <v>13122985.689999999</v>
      </c>
      <c r="R41" s="261">
        <v>58122558.109999999</v>
      </c>
      <c r="S41" s="261">
        <v>239436.27</v>
      </c>
      <c r="T41" s="261">
        <f t="shared" si="0"/>
        <v>57883121.839999996</v>
      </c>
      <c r="U41" s="261">
        <v>55719960.659999996</v>
      </c>
      <c r="V41" s="261">
        <v>1516479.1</v>
      </c>
    </row>
    <row r="42" spans="1:22" s="259" customFormat="1" ht="15.75" customHeight="1" outlineLevel="2">
      <c r="A42" s="260">
        <v>537</v>
      </c>
      <c r="B42" s="260" t="s">
        <v>409</v>
      </c>
      <c r="C42" s="256" t="s">
        <v>611</v>
      </c>
      <c r="D42" s="256" t="s">
        <v>96</v>
      </c>
      <c r="E42" s="256" t="s">
        <v>128</v>
      </c>
      <c r="F42" s="256" t="s">
        <v>85</v>
      </c>
      <c r="G42" s="261">
        <v>51244040.340000004</v>
      </c>
      <c r="H42" s="261">
        <v>15041725.369999999</v>
      </c>
      <c r="I42" s="261">
        <v>36202314.969999999</v>
      </c>
      <c r="J42" s="261">
        <v>7003015.4400000004</v>
      </c>
      <c r="K42" s="261">
        <v>29199299.530000001</v>
      </c>
      <c r="L42" s="261">
        <v>9816767.5999999996</v>
      </c>
      <c r="M42" s="261">
        <v>2880636.84</v>
      </c>
      <c r="N42" s="261">
        <v>6936130.7599999998</v>
      </c>
      <c r="O42" s="261">
        <v>21197195.789999999</v>
      </c>
      <c r="P42" s="261">
        <v>6082944.79</v>
      </c>
      <c r="Q42" s="261">
        <v>15114251</v>
      </c>
      <c r="R42" s="261">
        <v>58252696.729999997</v>
      </c>
      <c r="S42" s="261">
        <v>192132.53</v>
      </c>
      <c r="T42" s="261">
        <f t="shared" si="0"/>
        <v>58060564.199999996</v>
      </c>
      <c r="U42" s="261">
        <v>45596438.340000004</v>
      </c>
      <c r="V42" s="261">
        <v>1385730.1400000001</v>
      </c>
    </row>
    <row r="43" spans="1:22" s="259" customFormat="1" ht="15.75" customHeight="1" outlineLevel="2">
      <c r="A43" s="260">
        <v>538</v>
      </c>
      <c r="B43" s="260" t="s">
        <v>409</v>
      </c>
      <c r="C43" s="256" t="s">
        <v>611</v>
      </c>
      <c r="D43" s="256" t="s">
        <v>96</v>
      </c>
      <c r="E43" s="256" t="s">
        <v>129</v>
      </c>
      <c r="F43" s="256" t="s">
        <v>84</v>
      </c>
      <c r="G43" s="261">
        <v>22020891.559999999</v>
      </c>
      <c r="H43" s="261">
        <v>9818498.3599999994</v>
      </c>
      <c r="I43" s="261">
        <v>12202393.199999999</v>
      </c>
      <c r="J43" s="261">
        <v>2000000</v>
      </c>
      <c r="K43" s="261">
        <v>10202393.199999999</v>
      </c>
      <c r="L43" s="261">
        <v>4238449.29</v>
      </c>
      <c r="M43" s="261">
        <v>1890124.36</v>
      </c>
      <c r="N43" s="261">
        <v>2348324.9300000002</v>
      </c>
      <c r="O43" s="261">
        <v>9464007.9800000004</v>
      </c>
      <c r="P43" s="261">
        <v>4148125.28</v>
      </c>
      <c r="Q43" s="261">
        <v>5315882.7</v>
      </c>
      <c r="R43" s="261">
        <v>19866600.829999998</v>
      </c>
      <c r="S43" s="261">
        <v>58597.87</v>
      </c>
      <c r="T43" s="261">
        <f t="shared" si="0"/>
        <v>19808002.959999997</v>
      </c>
      <c r="U43" s="261">
        <v>19866600.829999998</v>
      </c>
      <c r="V43" s="261">
        <v>2096378.05</v>
      </c>
    </row>
    <row r="44" spans="1:22" s="259" customFormat="1" ht="15.75" customHeight="1" outlineLevel="2">
      <c r="A44" s="260">
        <v>539</v>
      </c>
      <c r="B44" s="260" t="s">
        <v>409</v>
      </c>
      <c r="C44" s="256" t="s">
        <v>611</v>
      </c>
      <c r="D44" s="256" t="s">
        <v>96</v>
      </c>
      <c r="E44" s="256" t="s">
        <v>130</v>
      </c>
      <c r="F44" s="256" t="s">
        <v>89</v>
      </c>
      <c r="G44" s="261">
        <v>29584447.260000002</v>
      </c>
      <c r="H44" s="261">
        <v>14387733.18</v>
      </c>
      <c r="I44" s="261">
        <v>15196714.08</v>
      </c>
      <c r="J44" s="261">
        <v>3933262.55</v>
      </c>
      <c r="K44" s="261">
        <v>11263451.529999999</v>
      </c>
      <c r="L44" s="261">
        <v>5667461.8399999999</v>
      </c>
      <c r="M44" s="261">
        <v>2755653.59</v>
      </c>
      <c r="N44" s="261">
        <v>2911808.25</v>
      </c>
      <c r="O44" s="261">
        <v>9717283.4700000007</v>
      </c>
      <c r="P44" s="261">
        <v>4623229.2300000004</v>
      </c>
      <c r="Q44" s="261">
        <v>5094054.24</v>
      </c>
      <c r="R44" s="261">
        <v>23202576.57</v>
      </c>
      <c r="S44" s="261">
        <v>110922.84</v>
      </c>
      <c r="T44" s="261">
        <f t="shared" si="0"/>
        <v>23091653.73</v>
      </c>
      <c r="U44" s="261">
        <v>21252104.649999999</v>
      </c>
      <c r="V44" s="261">
        <v>1201903.5900000001</v>
      </c>
    </row>
    <row r="45" spans="1:22" s="259" customFormat="1" ht="15.75" customHeight="1" outlineLevel="2">
      <c r="A45" s="260">
        <v>540</v>
      </c>
      <c r="B45" s="260" t="s">
        <v>409</v>
      </c>
      <c r="C45" s="256" t="s">
        <v>611</v>
      </c>
      <c r="D45" s="256" t="s">
        <v>96</v>
      </c>
      <c r="E45" s="256" t="s">
        <v>131</v>
      </c>
      <c r="F45" s="256" t="s">
        <v>82</v>
      </c>
      <c r="G45" s="261">
        <v>33915119.649999999</v>
      </c>
      <c r="H45" s="261">
        <v>16783613.649999999</v>
      </c>
      <c r="I45" s="261">
        <v>17131506</v>
      </c>
      <c r="J45" s="261">
        <v>4598523.68</v>
      </c>
      <c r="K45" s="261">
        <v>12532982.32</v>
      </c>
      <c r="L45" s="261">
        <v>6497561.3499999996</v>
      </c>
      <c r="M45" s="261">
        <v>3214222.86</v>
      </c>
      <c r="N45" s="261">
        <v>3283338.49</v>
      </c>
      <c r="O45" s="261">
        <v>13542713.869999999</v>
      </c>
      <c r="P45" s="261">
        <v>6587960.4900000002</v>
      </c>
      <c r="Q45" s="261">
        <v>6954753.3799999999</v>
      </c>
      <c r="R45" s="261">
        <v>27369597.870000001</v>
      </c>
      <c r="S45" s="261">
        <v>126586.39</v>
      </c>
      <c r="T45" s="261">
        <f t="shared" si="0"/>
        <v>27243011.48</v>
      </c>
      <c r="U45" s="261">
        <v>27369597.870000001</v>
      </c>
      <c r="V45" s="261">
        <v>1250134.8599999999</v>
      </c>
    </row>
    <row r="46" spans="1:22" s="259" customFormat="1" ht="15.75" customHeight="1" outlineLevel="2">
      <c r="A46" s="260">
        <v>541</v>
      </c>
      <c r="B46" s="260" t="s">
        <v>409</v>
      </c>
      <c r="C46" s="256" t="s">
        <v>611</v>
      </c>
      <c r="D46" s="256" t="s">
        <v>96</v>
      </c>
      <c r="E46" s="256" t="s">
        <v>132</v>
      </c>
      <c r="F46" s="256" t="s">
        <v>90</v>
      </c>
      <c r="G46" s="261">
        <v>99155959.939999998</v>
      </c>
      <c r="H46" s="261">
        <v>52130032.509999998</v>
      </c>
      <c r="I46" s="261">
        <v>47025927.43</v>
      </c>
      <c r="J46" s="261">
        <v>7991449.2800000003</v>
      </c>
      <c r="K46" s="261">
        <v>39034478.149999999</v>
      </c>
      <c r="L46" s="261">
        <v>18995204.289999999</v>
      </c>
      <c r="M46" s="261">
        <v>9990252.4600000009</v>
      </c>
      <c r="N46" s="261">
        <v>9004951.8300000001</v>
      </c>
      <c r="O46" s="261">
        <v>43284704.549999997</v>
      </c>
      <c r="P46" s="261">
        <v>22328172.030000001</v>
      </c>
      <c r="Q46" s="261">
        <v>20956532.52</v>
      </c>
      <c r="R46" s="261">
        <v>76987411.780000001</v>
      </c>
      <c r="S46" s="261">
        <v>371771.73</v>
      </c>
      <c r="T46" s="261">
        <f t="shared" si="0"/>
        <v>76615640.049999997</v>
      </c>
      <c r="U46" s="261">
        <v>72460080.909999996</v>
      </c>
      <c r="V46" s="261">
        <v>3980092.85</v>
      </c>
    </row>
    <row r="47" spans="1:22" s="259" customFormat="1" ht="15.75" customHeight="1" outlineLevel="2">
      <c r="A47" s="260">
        <v>542</v>
      </c>
      <c r="B47" s="260" t="s">
        <v>409</v>
      </c>
      <c r="C47" s="256" t="s">
        <v>611</v>
      </c>
      <c r="D47" s="256" t="s">
        <v>96</v>
      </c>
      <c r="E47" s="256" t="s">
        <v>133</v>
      </c>
      <c r="F47" s="256" t="s">
        <v>87</v>
      </c>
      <c r="G47" s="261">
        <v>41240796.340000004</v>
      </c>
      <c r="H47" s="261">
        <v>18015206.210000001</v>
      </c>
      <c r="I47" s="261">
        <v>23225590.129999999</v>
      </c>
      <c r="J47" s="261">
        <v>7048114.5700000003</v>
      </c>
      <c r="K47" s="261">
        <v>16177475.560000001</v>
      </c>
      <c r="L47" s="261">
        <v>7900456.5300000003</v>
      </c>
      <c r="M47" s="261">
        <v>3450893.23</v>
      </c>
      <c r="N47" s="261">
        <v>4449563.3</v>
      </c>
      <c r="O47" s="261">
        <v>14400422.23</v>
      </c>
      <c r="P47" s="261">
        <v>6096945.5599999996</v>
      </c>
      <c r="Q47" s="261">
        <v>8303476.6699999999</v>
      </c>
      <c r="R47" s="261">
        <v>35978630.100000001</v>
      </c>
      <c r="S47" s="261">
        <v>154626.73000000001</v>
      </c>
      <c r="T47" s="261">
        <f t="shared" si="0"/>
        <v>35824003.370000005</v>
      </c>
      <c r="U47" s="261">
        <v>29360325</v>
      </c>
      <c r="V47" s="261">
        <v>1297235.47</v>
      </c>
    </row>
    <row r="48" spans="1:22" s="259" customFormat="1" ht="15.75" customHeight="1" outlineLevel="2">
      <c r="A48" s="260">
        <v>543</v>
      </c>
      <c r="B48" s="260" t="s">
        <v>409</v>
      </c>
      <c r="C48" s="256" t="s">
        <v>611</v>
      </c>
      <c r="D48" s="256" t="s">
        <v>96</v>
      </c>
      <c r="E48" s="256" t="s">
        <v>134</v>
      </c>
      <c r="F48" s="256" t="s">
        <v>88</v>
      </c>
      <c r="G48" s="261">
        <v>32759857.41</v>
      </c>
      <c r="H48" s="261">
        <v>13397986.35</v>
      </c>
      <c r="I48" s="261">
        <v>19361871.059999999</v>
      </c>
      <c r="J48" s="261">
        <v>6955461.4400000004</v>
      </c>
      <c r="K48" s="261">
        <v>12406409.619999999</v>
      </c>
      <c r="L48" s="261">
        <v>6275771.8700000001</v>
      </c>
      <c r="M48" s="261">
        <v>2567160.4700000002</v>
      </c>
      <c r="N48" s="261">
        <v>3708611.4</v>
      </c>
      <c r="O48" s="261">
        <v>14839952.08</v>
      </c>
      <c r="P48" s="261">
        <v>5995165.1799999997</v>
      </c>
      <c r="Q48" s="261">
        <v>8844786.9000000004</v>
      </c>
      <c r="R48" s="261">
        <v>31915269.359999999</v>
      </c>
      <c r="S48" s="261">
        <v>122828.61</v>
      </c>
      <c r="T48" s="261">
        <f t="shared" si="0"/>
        <v>31792440.75</v>
      </c>
      <c r="U48" s="261">
        <v>27734421.43</v>
      </c>
      <c r="V48" s="261">
        <v>2221569.25</v>
      </c>
    </row>
    <row r="49" spans="1:22" s="259" customFormat="1" ht="15.75" customHeight="1" outlineLevel="2">
      <c r="A49" s="260">
        <v>544</v>
      </c>
      <c r="B49" s="260" t="s">
        <v>409</v>
      </c>
      <c r="C49" s="256" t="s">
        <v>611</v>
      </c>
      <c r="D49" s="256" t="s">
        <v>96</v>
      </c>
      <c r="E49" s="256" t="s">
        <v>135</v>
      </c>
      <c r="F49" s="256" t="s">
        <v>86</v>
      </c>
      <c r="G49" s="261">
        <v>47702464.090000004</v>
      </c>
      <c r="H49" s="261">
        <v>15939648.18</v>
      </c>
      <c r="I49" s="261">
        <v>31762815.91</v>
      </c>
      <c r="J49" s="261">
        <v>9390641.9199999999</v>
      </c>
      <c r="K49" s="261">
        <v>22372173.989999998</v>
      </c>
      <c r="L49" s="261">
        <v>9138311.5099999998</v>
      </c>
      <c r="M49" s="261">
        <v>3053638.66</v>
      </c>
      <c r="N49" s="261">
        <v>6084672.8499999996</v>
      </c>
      <c r="O49" s="261">
        <v>17404028.190000001</v>
      </c>
      <c r="P49" s="261">
        <v>5692555.1600000001</v>
      </c>
      <c r="Q49" s="261">
        <v>11711473.029999999</v>
      </c>
      <c r="R49" s="261">
        <v>49558961.789999999</v>
      </c>
      <c r="S49" s="261">
        <v>178853.87</v>
      </c>
      <c r="T49" s="261">
        <f t="shared" si="0"/>
        <v>49380107.920000002</v>
      </c>
      <c r="U49" s="261">
        <v>43678054.170000002</v>
      </c>
      <c r="V49" s="261">
        <v>1350912.42</v>
      </c>
    </row>
    <row r="50" spans="1:22" s="259" customFormat="1" ht="15.75" customHeight="1" outlineLevel="2">
      <c r="A50" s="260">
        <v>545</v>
      </c>
      <c r="B50" s="260" t="s">
        <v>409</v>
      </c>
      <c r="C50" s="256" t="s">
        <v>611</v>
      </c>
      <c r="D50" s="256" t="s">
        <v>96</v>
      </c>
      <c r="E50" s="256" t="s">
        <v>136</v>
      </c>
      <c r="F50" s="256" t="s">
        <v>94</v>
      </c>
      <c r="G50" s="261">
        <v>58497528.420000002</v>
      </c>
      <c r="H50" s="261">
        <v>27499878.129999999</v>
      </c>
      <c r="I50" s="261">
        <v>30997650.289999999</v>
      </c>
      <c r="J50" s="261">
        <v>2099564.6</v>
      </c>
      <c r="K50" s="261">
        <v>28898085.690000001</v>
      </c>
      <c r="L50" s="261">
        <v>11206310.779999999</v>
      </c>
      <c r="M50" s="261">
        <v>5266389.2300000004</v>
      </c>
      <c r="N50" s="261">
        <v>5939921.5499999998</v>
      </c>
      <c r="O50" s="261">
        <v>22101000.030000001</v>
      </c>
      <c r="P50" s="261">
        <v>10015123.640000001</v>
      </c>
      <c r="Q50" s="261">
        <v>12085876.390000001</v>
      </c>
      <c r="R50" s="261">
        <v>49023448.229999997</v>
      </c>
      <c r="S50" s="261">
        <v>219328.49</v>
      </c>
      <c r="T50" s="261">
        <f t="shared" si="0"/>
        <v>48804119.739999995</v>
      </c>
      <c r="U50" s="261">
        <v>45297341.57</v>
      </c>
      <c r="V50" s="261">
        <v>3463161.75</v>
      </c>
    </row>
    <row r="51" spans="1:22" s="259" customFormat="1" ht="15.75" customHeight="1" outlineLevel="2">
      <c r="A51" s="260">
        <v>546</v>
      </c>
      <c r="B51" s="260" t="s">
        <v>409</v>
      </c>
      <c r="C51" s="256" t="s">
        <v>611</v>
      </c>
      <c r="D51" s="256" t="s">
        <v>96</v>
      </c>
      <c r="E51" s="256" t="s">
        <v>137</v>
      </c>
      <c r="F51" s="256" t="s">
        <v>93</v>
      </c>
      <c r="G51" s="261">
        <v>46678233.590000004</v>
      </c>
      <c r="H51" s="261">
        <v>16003747.720000001</v>
      </c>
      <c r="I51" s="261">
        <v>30674485.870000001</v>
      </c>
      <c r="J51" s="261">
        <v>5562565.5300000003</v>
      </c>
      <c r="K51" s="261">
        <v>25111920.34</v>
      </c>
      <c r="L51" s="261">
        <v>8942100.7400000002</v>
      </c>
      <c r="M51" s="261">
        <v>3065233.94</v>
      </c>
      <c r="N51" s="261">
        <v>5876866.7999999998</v>
      </c>
      <c r="O51" s="261">
        <v>17198091.800000001</v>
      </c>
      <c r="P51" s="261">
        <v>5750726.3399999999</v>
      </c>
      <c r="Q51" s="261">
        <v>11447365.460000001</v>
      </c>
      <c r="R51" s="261">
        <v>47998718.130000003</v>
      </c>
      <c r="S51" s="261">
        <v>175013.66</v>
      </c>
      <c r="T51" s="261">
        <f t="shared" si="0"/>
        <v>47823704.470000006</v>
      </c>
      <c r="U51" s="261">
        <v>40874982.520000003</v>
      </c>
      <c r="V51" s="261">
        <v>1405203.08</v>
      </c>
    </row>
    <row r="52" spans="1:22" s="259" customFormat="1" ht="15.75" customHeight="1" outlineLevel="2">
      <c r="A52" s="260">
        <v>547</v>
      </c>
      <c r="B52" s="255" t="s">
        <v>409</v>
      </c>
      <c r="C52" s="256" t="s">
        <v>611</v>
      </c>
      <c r="D52" s="257" t="s">
        <v>96</v>
      </c>
      <c r="E52" s="257" t="s">
        <v>138</v>
      </c>
      <c r="F52" s="257" t="s">
        <v>91</v>
      </c>
      <c r="G52" s="261">
        <v>32166454.030000001</v>
      </c>
      <c r="H52" s="261">
        <v>13928267.49</v>
      </c>
      <c r="I52" s="258">
        <v>18238186.539999999</v>
      </c>
      <c r="J52" s="261">
        <v>2406729.2999999998</v>
      </c>
      <c r="K52" s="261">
        <v>15831457.24</v>
      </c>
      <c r="L52" s="261">
        <v>6162094.2000000002</v>
      </c>
      <c r="M52" s="261">
        <v>2668314.4700000002</v>
      </c>
      <c r="N52" s="261">
        <v>3493779.73</v>
      </c>
      <c r="O52" s="261">
        <v>10162952.390000001</v>
      </c>
      <c r="P52" s="261">
        <v>4282248.04</v>
      </c>
      <c r="Q52" s="261">
        <v>5880704.3499999996</v>
      </c>
      <c r="R52" s="261">
        <v>27612670.620000001</v>
      </c>
      <c r="S52" s="261">
        <v>120603.73</v>
      </c>
      <c r="T52" s="261">
        <f t="shared" si="0"/>
        <v>27492066.890000001</v>
      </c>
      <c r="U52" s="261">
        <v>27324469.02</v>
      </c>
      <c r="V52" s="261">
        <v>1220941.6299999999</v>
      </c>
    </row>
    <row r="53" spans="1:22" s="259" customFormat="1" ht="15.75" customHeight="1" outlineLevel="2">
      <c r="A53" s="255">
        <v>548</v>
      </c>
      <c r="B53" s="255" t="s">
        <v>409</v>
      </c>
      <c r="C53" s="256" t="s">
        <v>612</v>
      </c>
      <c r="D53" s="257" t="s">
        <v>52</v>
      </c>
      <c r="E53" s="257" t="s">
        <v>157</v>
      </c>
      <c r="F53" s="257" t="s">
        <v>325</v>
      </c>
      <c r="G53" s="258">
        <v>124078657.26000001</v>
      </c>
      <c r="H53" s="258">
        <v>81474838.549999997</v>
      </c>
      <c r="I53" s="258">
        <v>42603818.710000001</v>
      </c>
      <c r="J53" s="258">
        <v>6452911</v>
      </c>
      <c r="K53" s="258">
        <v>36150907.710000001</v>
      </c>
      <c r="L53" s="258">
        <v>23956941.890000001</v>
      </c>
      <c r="M53" s="258">
        <v>15729954.960000001</v>
      </c>
      <c r="N53" s="258">
        <v>8226986.9299999997</v>
      </c>
      <c r="O53" s="258">
        <v>211258518.31</v>
      </c>
      <c r="P53" s="258">
        <v>128800306.48999999</v>
      </c>
      <c r="Q53" s="258">
        <v>82458211.819999993</v>
      </c>
      <c r="R53" s="258">
        <v>133289017.45999999</v>
      </c>
      <c r="S53" s="258">
        <v>453278.04</v>
      </c>
      <c r="T53" s="258">
        <f t="shared" si="0"/>
        <v>132835739.41999999</v>
      </c>
      <c r="U53" s="258">
        <v>133289017.45999999</v>
      </c>
      <c r="V53" s="258">
        <v>5800</v>
      </c>
    </row>
    <row r="54" spans="1:22" s="259" customFormat="1" ht="15.75" customHeight="1" outlineLevel="2">
      <c r="A54" s="260">
        <v>549</v>
      </c>
      <c r="B54" s="260" t="s">
        <v>409</v>
      </c>
      <c r="C54" s="256" t="s">
        <v>612</v>
      </c>
      <c r="D54" s="256" t="s">
        <v>52</v>
      </c>
      <c r="E54" s="256" t="s">
        <v>158</v>
      </c>
      <c r="F54" s="256" t="s">
        <v>49</v>
      </c>
      <c r="G54" s="261">
        <v>77406443.939999998</v>
      </c>
      <c r="H54" s="261">
        <v>38687067.829999998</v>
      </c>
      <c r="I54" s="261">
        <v>38719376.109999999</v>
      </c>
      <c r="J54" s="261">
        <v>6488029.1299999999</v>
      </c>
      <c r="K54" s="261">
        <v>32231346.98</v>
      </c>
      <c r="L54" s="261">
        <v>14946332.699999999</v>
      </c>
      <c r="M54" s="261">
        <v>7468053.0199999996</v>
      </c>
      <c r="N54" s="261">
        <v>7478279.6799999997</v>
      </c>
      <c r="O54" s="261">
        <v>36062772.270000003</v>
      </c>
      <c r="P54" s="261">
        <v>17674392.149999999</v>
      </c>
      <c r="Q54" s="261">
        <v>18388380.120000001</v>
      </c>
      <c r="R54" s="261">
        <v>64586035.909999996</v>
      </c>
      <c r="S54" s="261">
        <v>280961.06</v>
      </c>
      <c r="T54" s="261">
        <f t="shared" si="0"/>
        <v>64305074.849999994</v>
      </c>
      <c r="U54" s="261">
        <v>64586035.909999996</v>
      </c>
      <c r="V54" s="261">
        <v>583900.92000000004</v>
      </c>
    </row>
    <row r="55" spans="1:22" s="259" customFormat="1" ht="15.75" customHeight="1" outlineLevel="2">
      <c r="A55" s="260">
        <v>550</v>
      </c>
      <c r="B55" s="260" t="s">
        <v>409</v>
      </c>
      <c r="C55" s="256" t="s">
        <v>612</v>
      </c>
      <c r="D55" s="256" t="s">
        <v>52</v>
      </c>
      <c r="E55" s="256" t="s">
        <v>159</v>
      </c>
      <c r="F55" s="256" t="s">
        <v>44</v>
      </c>
      <c r="G55" s="261">
        <v>36536227.420000002</v>
      </c>
      <c r="H55" s="261">
        <v>20037322.550000001</v>
      </c>
      <c r="I55" s="261">
        <v>16498904.869999999</v>
      </c>
      <c r="J55" s="261">
        <v>4543957.37</v>
      </c>
      <c r="K55" s="261">
        <v>11954947.5</v>
      </c>
      <c r="L55" s="261">
        <v>7052360.7000000002</v>
      </c>
      <c r="M55" s="261">
        <v>3867770.76</v>
      </c>
      <c r="N55" s="261">
        <v>3184589.94</v>
      </c>
      <c r="O55" s="261">
        <v>9782902.6699999999</v>
      </c>
      <c r="P55" s="261">
        <v>5197771.6900000004</v>
      </c>
      <c r="Q55" s="261">
        <v>4585130.9800000004</v>
      </c>
      <c r="R55" s="261">
        <v>24268625.789999999</v>
      </c>
      <c r="S55" s="261">
        <v>138027.91</v>
      </c>
      <c r="T55" s="261">
        <f t="shared" si="0"/>
        <v>24130597.879999999</v>
      </c>
      <c r="U55" s="261">
        <v>22480518.870000001</v>
      </c>
      <c r="V55" s="261">
        <v>0</v>
      </c>
    </row>
    <row r="56" spans="1:22" s="259" customFormat="1" ht="15.75" customHeight="1" outlineLevel="2">
      <c r="A56" s="260">
        <v>551</v>
      </c>
      <c r="B56" s="260" t="s">
        <v>409</v>
      </c>
      <c r="C56" s="256" t="s">
        <v>612</v>
      </c>
      <c r="D56" s="256" t="s">
        <v>52</v>
      </c>
      <c r="E56" s="256" t="s">
        <v>160</v>
      </c>
      <c r="F56" s="256" t="s">
        <v>46</v>
      </c>
      <c r="G56" s="261">
        <v>32946923.170000002</v>
      </c>
      <c r="H56" s="261">
        <v>14655923.029999999</v>
      </c>
      <c r="I56" s="261">
        <v>18291000.140000001</v>
      </c>
      <c r="J56" s="261">
        <v>3183923.08</v>
      </c>
      <c r="K56" s="261">
        <v>15107077.060000001</v>
      </c>
      <c r="L56" s="261">
        <v>6359539.6299999999</v>
      </c>
      <c r="M56" s="261">
        <v>2829430.7</v>
      </c>
      <c r="N56" s="261">
        <v>3530108.93</v>
      </c>
      <c r="O56" s="261">
        <v>14951515.609999999</v>
      </c>
      <c r="P56" s="261">
        <v>6513210.2699999996</v>
      </c>
      <c r="Q56" s="261">
        <v>8438305.3399999999</v>
      </c>
      <c r="R56" s="261">
        <v>30259414.41</v>
      </c>
      <c r="S56" s="261">
        <v>124468.1</v>
      </c>
      <c r="T56" s="261">
        <f t="shared" si="0"/>
        <v>30134946.309999999</v>
      </c>
      <c r="U56" s="261">
        <v>27687995.539999999</v>
      </c>
      <c r="V56" s="261">
        <v>12240223.369999999</v>
      </c>
    </row>
    <row r="57" spans="1:22" s="259" customFormat="1" ht="15.75" customHeight="1" outlineLevel="2">
      <c r="A57" s="260">
        <v>552</v>
      </c>
      <c r="B57" s="260" t="s">
        <v>409</v>
      </c>
      <c r="C57" s="256" t="s">
        <v>612</v>
      </c>
      <c r="D57" s="256" t="s">
        <v>52</v>
      </c>
      <c r="E57" s="256" t="s">
        <v>161</v>
      </c>
      <c r="F57" s="256" t="s">
        <v>50</v>
      </c>
      <c r="G57" s="261">
        <v>81058436.230000004</v>
      </c>
      <c r="H57" s="261">
        <v>38285328.75</v>
      </c>
      <c r="I57" s="261">
        <v>42773107.479999997</v>
      </c>
      <c r="J57" s="261">
        <v>3637231.08</v>
      </c>
      <c r="K57" s="261">
        <v>39135876.399999999</v>
      </c>
      <c r="L57" s="261">
        <v>15650976.5</v>
      </c>
      <c r="M57" s="261">
        <v>7393029</v>
      </c>
      <c r="N57" s="261">
        <v>8257947.5</v>
      </c>
      <c r="O57" s="261">
        <v>131205671.28</v>
      </c>
      <c r="P57" s="261">
        <v>59936342.25</v>
      </c>
      <c r="Q57" s="261">
        <v>71269329.030000001</v>
      </c>
      <c r="R57" s="261">
        <v>122300384.01000001</v>
      </c>
      <c r="S57" s="261">
        <v>295388.15000000002</v>
      </c>
      <c r="T57" s="261">
        <f t="shared" si="0"/>
        <v>122004995.86</v>
      </c>
      <c r="U57" s="261">
        <v>122300384.01000001</v>
      </c>
      <c r="V57" s="261">
        <v>10000000</v>
      </c>
    </row>
    <row r="58" spans="1:22" s="259" customFormat="1" ht="15.75" customHeight="1" outlineLevel="2">
      <c r="A58" s="260">
        <v>553</v>
      </c>
      <c r="B58" s="260" t="s">
        <v>409</v>
      </c>
      <c r="C58" s="256" t="s">
        <v>612</v>
      </c>
      <c r="D58" s="256" t="s">
        <v>52</v>
      </c>
      <c r="E58" s="256" t="s">
        <v>162</v>
      </c>
      <c r="F58" s="256" t="s">
        <v>45</v>
      </c>
      <c r="G58" s="261">
        <v>32333148.309999999</v>
      </c>
      <c r="H58" s="261">
        <v>13130168.039999999</v>
      </c>
      <c r="I58" s="261">
        <v>19202980.27</v>
      </c>
      <c r="J58" s="261">
        <v>3656557.04</v>
      </c>
      <c r="K58" s="261">
        <v>15546423.23</v>
      </c>
      <c r="L58" s="261">
        <v>6241066.4900000002</v>
      </c>
      <c r="M58" s="261">
        <v>2534995.7999999998</v>
      </c>
      <c r="N58" s="261">
        <v>3706070.69</v>
      </c>
      <c r="O58" s="261">
        <v>7129965.1900000004</v>
      </c>
      <c r="P58" s="261">
        <v>2838455.16</v>
      </c>
      <c r="Q58" s="261">
        <v>4291510.03</v>
      </c>
      <c r="R58" s="261">
        <v>27200560.989999998</v>
      </c>
      <c r="S58" s="261">
        <v>122149.36</v>
      </c>
      <c r="T58" s="261">
        <f t="shared" si="0"/>
        <v>27078411.629999999</v>
      </c>
      <c r="U58" s="261">
        <v>21985478.690000001</v>
      </c>
      <c r="V58" s="261">
        <v>0</v>
      </c>
    </row>
    <row r="59" spans="1:22" s="259" customFormat="1" ht="15.75" customHeight="1" outlineLevel="2">
      <c r="A59" s="260">
        <v>554</v>
      </c>
      <c r="B59" s="260" t="s">
        <v>409</v>
      </c>
      <c r="C59" s="256" t="s">
        <v>612</v>
      </c>
      <c r="D59" s="256" t="s">
        <v>52</v>
      </c>
      <c r="E59" s="256" t="s">
        <v>163</v>
      </c>
      <c r="F59" s="256" t="s">
        <v>48</v>
      </c>
      <c r="G59" s="261">
        <v>20288181.960000001</v>
      </c>
      <c r="H59" s="261">
        <v>8251233.2999999998</v>
      </c>
      <c r="I59" s="261">
        <v>12036948.66</v>
      </c>
      <c r="J59" s="261">
        <v>2484606.9700000002</v>
      </c>
      <c r="K59" s="261">
        <v>9552341.6899999995</v>
      </c>
      <c r="L59" s="261">
        <v>3916101.55</v>
      </c>
      <c r="M59" s="261">
        <v>1592700.64</v>
      </c>
      <c r="N59" s="261">
        <v>2323400.91</v>
      </c>
      <c r="O59" s="261">
        <v>7257655.5199999996</v>
      </c>
      <c r="P59" s="261">
        <v>2887486.06</v>
      </c>
      <c r="Q59" s="261">
        <v>4370169.46</v>
      </c>
      <c r="R59" s="261">
        <v>18730519.030000001</v>
      </c>
      <c r="S59" s="261">
        <v>76645.440000000002</v>
      </c>
      <c r="T59" s="261">
        <f t="shared" si="0"/>
        <v>18653873.59</v>
      </c>
      <c r="U59" s="261">
        <v>13349726.470000001</v>
      </c>
      <c r="V59" s="261">
        <v>0</v>
      </c>
    </row>
    <row r="60" spans="1:22" s="259" customFormat="1" ht="15.75" customHeight="1" outlineLevel="2">
      <c r="A60" s="260">
        <v>555</v>
      </c>
      <c r="B60" s="260" t="s">
        <v>409</v>
      </c>
      <c r="C60" s="256" t="s">
        <v>612</v>
      </c>
      <c r="D60" s="256" t="s">
        <v>52</v>
      </c>
      <c r="E60" s="256" t="s">
        <v>164</v>
      </c>
      <c r="F60" s="256" t="s">
        <v>47</v>
      </c>
      <c r="G60" s="261">
        <v>52069298.229999997</v>
      </c>
      <c r="H60" s="261">
        <v>12570642.85</v>
      </c>
      <c r="I60" s="261">
        <v>39498655.380000003</v>
      </c>
      <c r="J60" s="261">
        <v>5590879.0800000001</v>
      </c>
      <c r="K60" s="261">
        <v>33907776.299999997</v>
      </c>
      <c r="L60" s="261">
        <v>10050612.73</v>
      </c>
      <c r="M60" s="261">
        <v>2426406.0099999998</v>
      </c>
      <c r="N60" s="261">
        <v>7624206.7199999997</v>
      </c>
      <c r="O60" s="261">
        <v>10804794.369999999</v>
      </c>
      <c r="P60" s="261">
        <v>2547463.14</v>
      </c>
      <c r="Q60" s="261">
        <v>8257331.2300000004</v>
      </c>
      <c r="R60" s="261">
        <v>55380193.329999998</v>
      </c>
      <c r="S60" s="261">
        <v>196709.32</v>
      </c>
      <c r="T60" s="261">
        <f t="shared" si="0"/>
        <v>55183484.009999998</v>
      </c>
      <c r="U60" s="261">
        <v>45857934.68</v>
      </c>
      <c r="V60" s="261">
        <v>0</v>
      </c>
    </row>
    <row r="61" spans="1:22" s="259" customFormat="1" ht="15.75" customHeight="1" outlineLevel="2">
      <c r="A61" s="260">
        <v>556</v>
      </c>
      <c r="B61" s="255" t="s">
        <v>409</v>
      </c>
      <c r="C61" s="256" t="s">
        <v>612</v>
      </c>
      <c r="D61" s="257" t="s">
        <v>52</v>
      </c>
      <c r="E61" s="257" t="s">
        <v>165</v>
      </c>
      <c r="F61" s="257" t="s">
        <v>43</v>
      </c>
      <c r="G61" s="261">
        <v>43745524.670000002</v>
      </c>
      <c r="H61" s="261">
        <v>12177018.5</v>
      </c>
      <c r="I61" s="258">
        <v>31568506.170000002</v>
      </c>
      <c r="J61" s="261">
        <v>5065394.25</v>
      </c>
      <c r="K61" s="261">
        <v>26503111.920000002</v>
      </c>
      <c r="L61" s="261">
        <v>8443926.5</v>
      </c>
      <c r="M61" s="261">
        <v>2349517.96</v>
      </c>
      <c r="N61" s="261">
        <v>6094408.54</v>
      </c>
      <c r="O61" s="261">
        <v>7079069.5800000001</v>
      </c>
      <c r="P61" s="261">
        <v>1926670.54</v>
      </c>
      <c r="Q61" s="261">
        <v>5152399.04</v>
      </c>
      <c r="R61" s="261">
        <v>42815313.75</v>
      </c>
      <c r="S61" s="261">
        <v>165263.46</v>
      </c>
      <c r="T61" s="261">
        <f t="shared" si="0"/>
        <v>42650050.289999999</v>
      </c>
      <c r="U61" s="261">
        <v>30559847.68</v>
      </c>
      <c r="V61" s="261">
        <v>0</v>
      </c>
    </row>
    <row r="62" spans="1:22" s="259" customFormat="1" ht="15.75" customHeight="1" outlineLevel="2">
      <c r="A62" s="255">
        <v>557</v>
      </c>
      <c r="B62" s="255" t="s">
        <v>409</v>
      </c>
      <c r="C62" s="256" t="s">
        <v>613</v>
      </c>
      <c r="D62" s="257" t="s">
        <v>42</v>
      </c>
      <c r="E62" s="257" t="s">
        <v>139</v>
      </c>
      <c r="F62" s="257" t="s">
        <v>41</v>
      </c>
      <c r="G62" s="258">
        <v>138952141.65000001</v>
      </c>
      <c r="H62" s="258">
        <v>76207186.640000001</v>
      </c>
      <c r="I62" s="258">
        <v>62744955.009999998</v>
      </c>
      <c r="J62" s="258">
        <v>2800000</v>
      </c>
      <c r="K62" s="258">
        <v>59944955.009999998</v>
      </c>
      <c r="L62" s="258">
        <v>27628100.370000001</v>
      </c>
      <c r="M62" s="258">
        <v>15142144.58</v>
      </c>
      <c r="N62" s="258">
        <v>12485955.789999999</v>
      </c>
      <c r="O62" s="258">
        <v>527158229.68000001</v>
      </c>
      <c r="P62" s="258">
        <v>263267637.78</v>
      </c>
      <c r="Q62" s="258">
        <v>263890591.90000001</v>
      </c>
      <c r="R62" s="258">
        <v>339121502.69999999</v>
      </c>
      <c r="S62" s="258">
        <v>540733.67000000004</v>
      </c>
      <c r="T62" s="258">
        <f t="shared" si="0"/>
        <v>338580769.02999997</v>
      </c>
      <c r="U62" s="258">
        <v>318658821.37</v>
      </c>
      <c r="V62" s="258">
        <v>5413228.4000000004</v>
      </c>
    </row>
    <row r="63" spans="1:22" s="259" customFormat="1" ht="15.75" customHeight="1" outlineLevel="2">
      <c r="A63" s="260">
        <v>558</v>
      </c>
      <c r="B63" s="260" t="s">
        <v>409</v>
      </c>
      <c r="C63" s="256" t="s">
        <v>613</v>
      </c>
      <c r="D63" s="256" t="s">
        <v>42</v>
      </c>
      <c r="E63" s="256" t="s">
        <v>140</v>
      </c>
      <c r="F63" s="256" t="s">
        <v>25</v>
      </c>
      <c r="G63" s="261">
        <v>49623099.299999997</v>
      </c>
      <c r="H63" s="261">
        <v>19025247.91</v>
      </c>
      <c r="I63" s="261">
        <v>30597851.390000001</v>
      </c>
      <c r="J63" s="261">
        <v>2000000</v>
      </c>
      <c r="K63" s="261">
        <v>28597851.390000001</v>
      </c>
      <c r="L63" s="261">
        <v>9866648.6999999993</v>
      </c>
      <c r="M63" s="261">
        <v>3783676.14</v>
      </c>
      <c r="N63" s="261">
        <v>6082972.5599999996</v>
      </c>
      <c r="O63" s="261">
        <v>16203674.26</v>
      </c>
      <c r="P63" s="261">
        <v>6074099.9500000002</v>
      </c>
      <c r="Q63" s="261">
        <v>10129574.310000001</v>
      </c>
      <c r="R63" s="261">
        <v>46810398.259999998</v>
      </c>
      <c r="S63" s="261">
        <v>193108.8</v>
      </c>
      <c r="T63" s="261">
        <f t="shared" si="0"/>
        <v>46617289.460000001</v>
      </c>
      <c r="U63" s="261">
        <v>38583787.390000001</v>
      </c>
      <c r="V63" s="261">
        <v>1315653.95</v>
      </c>
    </row>
    <row r="64" spans="1:22" s="259" customFormat="1" ht="15.75" customHeight="1" outlineLevel="2">
      <c r="A64" s="260">
        <v>559</v>
      </c>
      <c r="B64" s="260" t="s">
        <v>409</v>
      </c>
      <c r="C64" s="256" t="s">
        <v>613</v>
      </c>
      <c r="D64" s="256" t="s">
        <v>42</v>
      </c>
      <c r="E64" s="256" t="s">
        <v>141</v>
      </c>
      <c r="F64" s="256" t="s">
        <v>24</v>
      </c>
      <c r="G64" s="261">
        <v>35958795.640000001</v>
      </c>
      <c r="H64" s="261">
        <v>17115823.02</v>
      </c>
      <c r="I64" s="261">
        <v>18842972.620000001</v>
      </c>
      <c r="J64" s="261">
        <v>1500000</v>
      </c>
      <c r="K64" s="261">
        <v>17342972.620000001</v>
      </c>
      <c r="L64" s="261">
        <v>7149751.0099999998</v>
      </c>
      <c r="M64" s="261">
        <v>3403533.93</v>
      </c>
      <c r="N64" s="261">
        <v>3746217.08</v>
      </c>
      <c r="O64" s="261">
        <v>12735717.02</v>
      </c>
      <c r="P64" s="261">
        <v>6008577.0499999998</v>
      </c>
      <c r="Q64" s="261">
        <v>6727139.9699999997</v>
      </c>
      <c r="R64" s="261">
        <v>29316329.670000002</v>
      </c>
      <c r="S64" s="261">
        <v>139934.01999999999</v>
      </c>
      <c r="T64" s="261">
        <f t="shared" si="0"/>
        <v>29176395.650000002</v>
      </c>
      <c r="U64" s="261">
        <v>26222865.710000001</v>
      </c>
      <c r="V64" s="261">
        <v>1430209.56</v>
      </c>
    </row>
    <row r="65" spans="1:22" s="259" customFormat="1" ht="15.75" customHeight="1" outlineLevel="2">
      <c r="A65" s="260">
        <v>560</v>
      </c>
      <c r="B65" s="260" t="s">
        <v>409</v>
      </c>
      <c r="C65" s="256" t="s">
        <v>613</v>
      </c>
      <c r="D65" s="256" t="s">
        <v>42</v>
      </c>
      <c r="E65" s="256" t="s">
        <v>142</v>
      </c>
      <c r="F65" s="256" t="s">
        <v>322</v>
      </c>
      <c r="G65" s="261">
        <v>68045478.870000005</v>
      </c>
      <c r="H65" s="261">
        <v>36705812.729999997</v>
      </c>
      <c r="I65" s="261">
        <v>31339666.140000001</v>
      </c>
      <c r="J65" s="261">
        <v>3200000</v>
      </c>
      <c r="K65" s="261">
        <v>28139666.140000001</v>
      </c>
      <c r="L65" s="261">
        <v>13529603.050000001</v>
      </c>
      <c r="M65" s="261">
        <v>7298577.6500000004</v>
      </c>
      <c r="N65" s="261">
        <v>6231025.4000000004</v>
      </c>
      <c r="O65" s="261">
        <v>28651818.16</v>
      </c>
      <c r="P65" s="261">
        <v>15141295.619999999</v>
      </c>
      <c r="Q65" s="261">
        <v>13510522.539999999</v>
      </c>
      <c r="R65" s="261">
        <v>51081214.079999998</v>
      </c>
      <c r="S65" s="261">
        <v>264799.67</v>
      </c>
      <c r="T65" s="261">
        <f t="shared" si="0"/>
        <v>50816414.409999996</v>
      </c>
      <c r="U65" s="261">
        <v>46557767.060000002</v>
      </c>
      <c r="V65" s="261">
        <v>2891687.11</v>
      </c>
    </row>
    <row r="66" spans="1:22" s="259" customFormat="1" ht="15.75" customHeight="1" outlineLevel="2">
      <c r="A66" s="260">
        <v>561</v>
      </c>
      <c r="B66" s="260" t="s">
        <v>409</v>
      </c>
      <c r="C66" s="256" t="s">
        <v>613</v>
      </c>
      <c r="D66" s="256" t="s">
        <v>42</v>
      </c>
      <c r="E66" s="256" t="s">
        <v>143</v>
      </c>
      <c r="F66" s="256" t="s">
        <v>31</v>
      </c>
      <c r="G66" s="261">
        <v>52842738.869999997</v>
      </c>
      <c r="H66" s="261">
        <v>28572359.25</v>
      </c>
      <c r="I66" s="261">
        <v>24270379.620000001</v>
      </c>
      <c r="J66" s="261">
        <v>2200000</v>
      </c>
      <c r="K66" s="261">
        <v>22070379.620000001</v>
      </c>
      <c r="L66" s="261">
        <v>10506815.34</v>
      </c>
      <c r="M66" s="261">
        <v>5681356.4800000004</v>
      </c>
      <c r="N66" s="261">
        <v>4825458.8600000003</v>
      </c>
      <c r="O66" s="261">
        <v>33464793.219999999</v>
      </c>
      <c r="P66" s="261">
        <v>17489057.27</v>
      </c>
      <c r="Q66" s="261">
        <v>15975735.949999999</v>
      </c>
      <c r="R66" s="261">
        <v>45071574.43</v>
      </c>
      <c r="S66" s="261">
        <v>205638.06</v>
      </c>
      <c r="T66" s="261">
        <f t="shared" si="0"/>
        <v>44865936.369999997</v>
      </c>
      <c r="U66" s="261">
        <v>37817459.689999998</v>
      </c>
      <c r="V66" s="261">
        <v>4208505.22</v>
      </c>
    </row>
    <row r="67" spans="1:22" s="259" customFormat="1" ht="15.75" customHeight="1" outlineLevel="2">
      <c r="A67" s="260">
        <v>562</v>
      </c>
      <c r="B67" s="260" t="s">
        <v>409</v>
      </c>
      <c r="C67" s="256" t="s">
        <v>613</v>
      </c>
      <c r="D67" s="256" t="s">
        <v>42</v>
      </c>
      <c r="E67" s="256" t="s">
        <v>144</v>
      </c>
      <c r="F67" s="256" t="s">
        <v>33</v>
      </c>
      <c r="G67" s="261">
        <v>51384828.68</v>
      </c>
      <c r="H67" s="261">
        <v>22800310.690000001</v>
      </c>
      <c r="I67" s="261">
        <v>28584517.989999998</v>
      </c>
      <c r="J67" s="261">
        <v>1900000</v>
      </c>
      <c r="K67" s="261">
        <v>26684517.989999998</v>
      </c>
      <c r="L67" s="261">
        <v>10216936.470000001</v>
      </c>
      <c r="M67" s="261">
        <v>4534742.8899999997</v>
      </c>
      <c r="N67" s="261">
        <v>5682193.5800000001</v>
      </c>
      <c r="O67" s="261">
        <v>11745339.75</v>
      </c>
      <c r="P67" s="261">
        <v>5125525.42</v>
      </c>
      <c r="Q67" s="261">
        <v>6619814.3300000001</v>
      </c>
      <c r="R67" s="261">
        <v>40886525.899999999</v>
      </c>
      <c r="S67" s="261">
        <v>199964.58</v>
      </c>
      <c r="T67" s="261">
        <f t="shared" si="0"/>
        <v>40686561.32</v>
      </c>
      <c r="U67" s="261">
        <v>34441540.689999998</v>
      </c>
      <c r="V67" s="261">
        <v>2609760.5699999998</v>
      </c>
    </row>
    <row r="68" spans="1:22" s="259" customFormat="1" ht="15.75" customHeight="1" outlineLevel="2">
      <c r="A68" s="260">
        <v>563</v>
      </c>
      <c r="B68" s="260" t="s">
        <v>409</v>
      </c>
      <c r="C68" s="256" t="s">
        <v>613</v>
      </c>
      <c r="D68" s="256" t="s">
        <v>42</v>
      </c>
      <c r="E68" s="256" t="s">
        <v>145</v>
      </c>
      <c r="F68" s="256" t="s">
        <v>27</v>
      </c>
      <c r="G68" s="261">
        <v>19754532.16</v>
      </c>
      <c r="H68" s="261">
        <v>10785761.460000001</v>
      </c>
      <c r="I68" s="261">
        <v>8968770.6999999993</v>
      </c>
      <c r="J68" s="261">
        <v>900000</v>
      </c>
      <c r="K68" s="261">
        <v>8068770.7000000002</v>
      </c>
      <c r="L68" s="261">
        <v>3919978.53</v>
      </c>
      <c r="M68" s="261">
        <v>2139609.38</v>
      </c>
      <c r="N68" s="261">
        <v>1780369.15</v>
      </c>
      <c r="O68" s="261">
        <v>5077962.13</v>
      </c>
      <c r="P68" s="261">
        <v>2737948.16</v>
      </c>
      <c r="Q68" s="261">
        <v>2340013.9700000002</v>
      </c>
      <c r="R68" s="261">
        <v>13089153.82</v>
      </c>
      <c r="S68" s="261">
        <v>69504.83</v>
      </c>
      <c r="T68" s="261">
        <f t="shared" ref="T68:T91" si="1">R68-S68</f>
        <v>13019648.99</v>
      </c>
      <c r="U68" s="261">
        <v>13089153.82</v>
      </c>
      <c r="V68" s="261">
        <v>2406008.19</v>
      </c>
    </row>
    <row r="69" spans="1:22" s="259" customFormat="1" ht="15.75" customHeight="1" outlineLevel="2">
      <c r="A69" s="260">
        <v>564</v>
      </c>
      <c r="B69" s="260" t="s">
        <v>409</v>
      </c>
      <c r="C69" s="256" t="s">
        <v>613</v>
      </c>
      <c r="D69" s="256" t="s">
        <v>42</v>
      </c>
      <c r="E69" s="256" t="s">
        <v>146</v>
      </c>
      <c r="F69" s="256" t="s">
        <v>32</v>
      </c>
      <c r="G69" s="261">
        <v>99541754.200000003</v>
      </c>
      <c r="H69" s="261">
        <v>39839444.350000001</v>
      </c>
      <c r="I69" s="261">
        <v>59702309.850000001</v>
      </c>
      <c r="J69" s="261">
        <v>3000000</v>
      </c>
      <c r="K69" s="261">
        <v>56702309.850000001</v>
      </c>
      <c r="L69" s="261">
        <v>19792063.25</v>
      </c>
      <c r="M69" s="261">
        <v>7921056.9299999997</v>
      </c>
      <c r="N69" s="261">
        <v>11871006.32</v>
      </c>
      <c r="O69" s="261">
        <v>86365977.609999999</v>
      </c>
      <c r="P69" s="261">
        <v>32984217.719999999</v>
      </c>
      <c r="Q69" s="261">
        <v>53381759.890000001</v>
      </c>
      <c r="R69" s="261">
        <v>124955076.06</v>
      </c>
      <c r="S69" s="261">
        <v>387367.75</v>
      </c>
      <c r="T69" s="261">
        <f t="shared" si="1"/>
        <v>124567708.31</v>
      </c>
      <c r="U69" s="261">
        <v>111290828.27</v>
      </c>
      <c r="V69" s="261">
        <v>2245371.48</v>
      </c>
    </row>
    <row r="70" spans="1:22" s="259" customFormat="1" ht="15.75" customHeight="1" outlineLevel="2">
      <c r="A70" s="260">
        <v>565</v>
      </c>
      <c r="B70" s="260" t="s">
        <v>409</v>
      </c>
      <c r="C70" s="256" t="s">
        <v>613</v>
      </c>
      <c r="D70" s="256" t="s">
        <v>42</v>
      </c>
      <c r="E70" s="256" t="s">
        <v>147</v>
      </c>
      <c r="F70" s="256" t="s">
        <v>26</v>
      </c>
      <c r="G70" s="261">
        <v>43961301.93</v>
      </c>
      <c r="H70" s="261">
        <v>18472020</v>
      </c>
      <c r="I70" s="261">
        <v>25489281.93</v>
      </c>
      <c r="J70" s="261">
        <v>2000000</v>
      </c>
      <c r="K70" s="261">
        <v>23489281.93</v>
      </c>
      <c r="L70" s="261">
        <v>8740903.5099999998</v>
      </c>
      <c r="M70" s="261">
        <v>3672586.65</v>
      </c>
      <c r="N70" s="261">
        <v>5068316.8600000003</v>
      </c>
      <c r="O70" s="261">
        <v>14164512.859999999</v>
      </c>
      <c r="P70" s="261">
        <v>5826350.3499999996</v>
      </c>
      <c r="Q70" s="261">
        <v>8338162.5099999998</v>
      </c>
      <c r="R70" s="261">
        <v>38895761.299999997</v>
      </c>
      <c r="S70" s="261">
        <v>171075.85</v>
      </c>
      <c r="T70" s="261">
        <f t="shared" si="1"/>
        <v>38724685.449999996</v>
      </c>
      <c r="U70" s="261">
        <v>33654504.509999998</v>
      </c>
      <c r="V70" s="261">
        <v>1300877.6200000001</v>
      </c>
    </row>
    <row r="71" spans="1:22" s="259" customFormat="1" ht="15.75" customHeight="1" outlineLevel="2">
      <c r="A71" s="260">
        <v>566</v>
      </c>
      <c r="B71" s="260" t="s">
        <v>409</v>
      </c>
      <c r="C71" s="256" t="s">
        <v>613</v>
      </c>
      <c r="D71" s="256" t="s">
        <v>42</v>
      </c>
      <c r="E71" s="256" t="s">
        <v>148</v>
      </c>
      <c r="F71" s="256" t="s">
        <v>28</v>
      </c>
      <c r="G71" s="261">
        <v>66005951.840000004</v>
      </c>
      <c r="H71" s="261">
        <v>28724249.59</v>
      </c>
      <c r="I71" s="261">
        <v>37281702.25</v>
      </c>
      <c r="J71" s="261">
        <v>1800000</v>
      </c>
      <c r="K71" s="261">
        <v>35481702.25</v>
      </c>
      <c r="L71" s="261">
        <v>13124080.279999999</v>
      </c>
      <c r="M71" s="261">
        <v>5709809.3899999997</v>
      </c>
      <c r="N71" s="261">
        <v>7414270.8899999997</v>
      </c>
      <c r="O71" s="261">
        <v>24862979.449999999</v>
      </c>
      <c r="P71" s="261">
        <v>10489697.02</v>
      </c>
      <c r="Q71" s="261">
        <v>14373282.43</v>
      </c>
      <c r="R71" s="261">
        <v>59069255.57</v>
      </c>
      <c r="S71" s="261">
        <v>256862.83</v>
      </c>
      <c r="T71" s="261">
        <f t="shared" si="1"/>
        <v>58812392.740000002</v>
      </c>
      <c r="U71" s="261">
        <v>57250574.009999998</v>
      </c>
      <c r="V71" s="261">
        <v>2558761.6800000002</v>
      </c>
    </row>
    <row r="72" spans="1:22" s="259" customFormat="1" ht="15.75" customHeight="1" outlineLevel="2">
      <c r="A72" s="260">
        <v>567</v>
      </c>
      <c r="B72" s="260" t="s">
        <v>409</v>
      </c>
      <c r="C72" s="256" t="s">
        <v>613</v>
      </c>
      <c r="D72" s="256" t="s">
        <v>42</v>
      </c>
      <c r="E72" s="256" t="s">
        <v>149</v>
      </c>
      <c r="F72" s="256" t="s">
        <v>35</v>
      </c>
      <c r="G72" s="261">
        <v>66490339.509999998</v>
      </c>
      <c r="H72" s="261">
        <v>33456181.149999999</v>
      </c>
      <c r="I72" s="261">
        <v>33034158.359999999</v>
      </c>
      <c r="J72" s="261">
        <v>2900000</v>
      </c>
      <c r="K72" s="261">
        <v>30134158.359999999</v>
      </c>
      <c r="L72" s="261">
        <v>13220391.939999999</v>
      </c>
      <c r="M72" s="261">
        <v>6653670.5999999996</v>
      </c>
      <c r="N72" s="261">
        <v>6566721.3399999999</v>
      </c>
      <c r="O72" s="261">
        <v>33896317.5</v>
      </c>
      <c r="P72" s="261">
        <v>16807775.25</v>
      </c>
      <c r="Q72" s="261">
        <v>17088542.25</v>
      </c>
      <c r="R72" s="261">
        <v>56689421.950000003</v>
      </c>
      <c r="S72" s="261">
        <v>258747.83</v>
      </c>
      <c r="T72" s="261">
        <f t="shared" si="1"/>
        <v>56430674.120000005</v>
      </c>
      <c r="U72" s="261">
        <v>53752078.210000001</v>
      </c>
      <c r="V72" s="261">
        <v>3793781.04</v>
      </c>
    </row>
    <row r="73" spans="1:22" s="259" customFormat="1" ht="15.75" customHeight="1" outlineLevel="2">
      <c r="A73" s="260">
        <v>568</v>
      </c>
      <c r="B73" s="260" t="s">
        <v>409</v>
      </c>
      <c r="C73" s="256" t="s">
        <v>613</v>
      </c>
      <c r="D73" s="256" t="s">
        <v>42</v>
      </c>
      <c r="E73" s="256" t="s">
        <v>150</v>
      </c>
      <c r="F73" s="256" t="s">
        <v>34</v>
      </c>
      <c r="G73" s="261">
        <v>38956900.380000003</v>
      </c>
      <c r="H73" s="261">
        <v>16560295.83</v>
      </c>
      <c r="I73" s="261">
        <v>22396604.550000001</v>
      </c>
      <c r="J73" s="261">
        <v>2800000</v>
      </c>
      <c r="K73" s="261">
        <v>19596604.550000001</v>
      </c>
      <c r="L73" s="261">
        <v>7745869.4800000004</v>
      </c>
      <c r="M73" s="261">
        <v>3292555.33</v>
      </c>
      <c r="N73" s="261">
        <v>4453314.1500000004</v>
      </c>
      <c r="O73" s="261">
        <v>13895874.93</v>
      </c>
      <c r="P73" s="261">
        <v>5810089.8399999999</v>
      </c>
      <c r="Q73" s="261">
        <v>8085785.0899999999</v>
      </c>
      <c r="R73" s="261">
        <v>34935703.789999999</v>
      </c>
      <c r="S73" s="261">
        <v>151601.17000000001</v>
      </c>
      <c r="T73" s="261">
        <f t="shared" si="1"/>
        <v>34784102.619999997</v>
      </c>
      <c r="U73" s="261">
        <v>31443744.23</v>
      </c>
      <c r="V73" s="261">
        <v>2127327.65</v>
      </c>
    </row>
    <row r="74" spans="1:22" s="259" customFormat="1" ht="15.75" customHeight="1" outlineLevel="2">
      <c r="A74" s="260">
        <v>569</v>
      </c>
      <c r="B74" s="260" t="s">
        <v>409</v>
      </c>
      <c r="C74" s="256" t="s">
        <v>613</v>
      </c>
      <c r="D74" s="256" t="s">
        <v>42</v>
      </c>
      <c r="E74" s="256" t="s">
        <v>151</v>
      </c>
      <c r="F74" s="256" t="s">
        <v>37</v>
      </c>
      <c r="G74" s="261">
        <v>27938707.219999999</v>
      </c>
      <c r="H74" s="261">
        <v>15353407.23</v>
      </c>
      <c r="I74" s="261">
        <v>12585299.99</v>
      </c>
      <c r="J74" s="261">
        <v>1700000</v>
      </c>
      <c r="K74" s="261">
        <v>10885299.99</v>
      </c>
      <c r="L74" s="261">
        <v>5555102.6299999999</v>
      </c>
      <c r="M74" s="261">
        <v>3052695.82</v>
      </c>
      <c r="N74" s="261">
        <v>2502406.81</v>
      </c>
      <c r="O74" s="261">
        <v>11300954.24</v>
      </c>
      <c r="P74" s="261">
        <v>5898799.9500000002</v>
      </c>
      <c r="Q74" s="261">
        <v>5402154.29</v>
      </c>
      <c r="R74" s="261">
        <v>20489861.09</v>
      </c>
      <c r="S74" s="261">
        <v>108723.76</v>
      </c>
      <c r="T74" s="261">
        <f t="shared" si="1"/>
        <v>20381137.329999998</v>
      </c>
      <c r="U74" s="261">
        <v>19816702.440000001</v>
      </c>
      <c r="V74" s="261">
        <v>1811756.8</v>
      </c>
    </row>
    <row r="75" spans="1:22" s="259" customFormat="1" ht="15.75" customHeight="1" outlineLevel="2">
      <c r="A75" s="260">
        <v>570</v>
      </c>
      <c r="B75" s="260" t="s">
        <v>409</v>
      </c>
      <c r="C75" s="256" t="s">
        <v>613</v>
      </c>
      <c r="D75" s="256" t="s">
        <v>42</v>
      </c>
      <c r="E75" s="256" t="s">
        <v>152</v>
      </c>
      <c r="F75" s="256" t="s">
        <v>38</v>
      </c>
      <c r="G75" s="261">
        <v>37608198.93</v>
      </c>
      <c r="H75" s="261">
        <v>21154630.280000001</v>
      </c>
      <c r="I75" s="261">
        <v>16453568.65</v>
      </c>
      <c r="J75" s="261">
        <v>1600000</v>
      </c>
      <c r="K75" s="261">
        <v>14853568.65</v>
      </c>
      <c r="L75" s="261">
        <v>7474158.5099999998</v>
      </c>
      <c r="M75" s="261">
        <v>4202906.68</v>
      </c>
      <c r="N75" s="261">
        <v>3271251.83</v>
      </c>
      <c r="O75" s="261">
        <v>15977018.289999999</v>
      </c>
      <c r="P75" s="261">
        <v>8812436.0399999991</v>
      </c>
      <c r="Q75" s="261">
        <v>7164582.25</v>
      </c>
      <c r="R75" s="261">
        <v>26889402.73</v>
      </c>
      <c r="S75" s="261">
        <v>143023.23000000001</v>
      </c>
      <c r="T75" s="261">
        <f t="shared" si="1"/>
        <v>26746379.5</v>
      </c>
      <c r="U75" s="261">
        <v>26889402.73</v>
      </c>
      <c r="V75" s="261">
        <v>1395950.15</v>
      </c>
    </row>
    <row r="76" spans="1:22" s="259" customFormat="1" ht="15.75" customHeight="1" outlineLevel="2">
      <c r="A76" s="260">
        <v>571</v>
      </c>
      <c r="B76" s="260" t="s">
        <v>409</v>
      </c>
      <c r="C76" s="256" t="s">
        <v>613</v>
      </c>
      <c r="D76" s="256" t="s">
        <v>42</v>
      </c>
      <c r="E76" s="256" t="s">
        <v>153</v>
      </c>
      <c r="F76" s="256" t="s">
        <v>36</v>
      </c>
      <c r="G76" s="261">
        <v>46474139.890000001</v>
      </c>
      <c r="H76" s="261">
        <v>19338305</v>
      </c>
      <c r="I76" s="261">
        <v>27135834.890000001</v>
      </c>
      <c r="J76" s="261">
        <v>2900000</v>
      </c>
      <c r="K76" s="261">
        <v>24235834.890000001</v>
      </c>
      <c r="L76" s="261">
        <v>9240535.5199999996</v>
      </c>
      <c r="M76" s="261">
        <v>3845560.08</v>
      </c>
      <c r="N76" s="261">
        <v>5394975.4400000004</v>
      </c>
      <c r="O76" s="261">
        <v>10910570.08</v>
      </c>
      <c r="P76" s="261">
        <v>4442284.92</v>
      </c>
      <c r="Q76" s="261">
        <v>6468285.1600000001</v>
      </c>
      <c r="R76" s="261">
        <v>38999095.490000002</v>
      </c>
      <c r="S76" s="261">
        <v>180854.59</v>
      </c>
      <c r="T76" s="261">
        <f t="shared" si="1"/>
        <v>38818240.899999999</v>
      </c>
      <c r="U76" s="261">
        <v>35030464.140000001</v>
      </c>
      <c r="V76" s="261">
        <v>1624460.62</v>
      </c>
    </row>
    <row r="77" spans="1:22" s="259" customFormat="1" ht="15.75" customHeight="1" outlineLevel="2">
      <c r="A77" s="260">
        <v>572</v>
      </c>
      <c r="B77" s="260" t="s">
        <v>409</v>
      </c>
      <c r="C77" s="256" t="s">
        <v>613</v>
      </c>
      <c r="D77" s="256" t="s">
        <v>42</v>
      </c>
      <c r="E77" s="256" t="s">
        <v>154</v>
      </c>
      <c r="F77" s="256" t="s">
        <v>39</v>
      </c>
      <c r="G77" s="261">
        <v>41013482.079999998</v>
      </c>
      <c r="H77" s="261">
        <v>16677070.49</v>
      </c>
      <c r="I77" s="261">
        <v>24336411.59</v>
      </c>
      <c r="J77" s="261">
        <v>2000000</v>
      </c>
      <c r="K77" s="261">
        <v>22336411.59</v>
      </c>
      <c r="L77" s="261">
        <v>8154783.2699999996</v>
      </c>
      <c r="M77" s="261">
        <v>3315168.79</v>
      </c>
      <c r="N77" s="261">
        <v>4839614.4800000004</v>
      </c>
      <c r="O77" s="261">
        <v>13246488.369999999</v>
      </c>
      <c r="P77" s="261">
        <v>5314392.72</v>
      </c>
      <c r="Q77" s="261">
        <v>7932095.6500000004</v>
      </c>
      <c r="R77" s="261">
        <v>37108121.719999999</v>
      </c>
      <c r="S77" s="261">
        <v>159604.38</v>
      </c>
      <c r="T77" s="261">
        <f t="shared" si="1"/>
        <v>36948517.339999996</v>
      </c>
      <c r="U77" s="261">
        <v>34856349</v>
      </c>
      <c r="V77" s="261">
        <v>1801405.51</v>
      </c>
    </row>
    <row r="78" spans="1:22" s="259" customFormat="1" ht="15.75" customHeight="1" outlineLevel="2">
      <c r="A78" s="260">
        <v>573</v>
      </c>
      <c r="B78" s="260" t="s">
        <v>409</v>
      </c>
      <c r="C78" s="256" t="s">
        <v>613</v>
      </c>
      <c r="D78" s="256" t="s">
        <v>42</v>
      </c>
      <c r="E78" s="256" t="s">
        <v>155</v>
      </c>
      <c r="F78" s="256" t="s">
        <v>323</v>
      </c>
      <c r="G78" s="261">
        <v>132468858.33</v>
      </c>
      <c r="H78" s="261">
        <v>58880438.270000003</v>
      </c>
      <c r="I78" s="261">
        <v>73588420.060000002</v>
      </c>
      <c r="J78" s="261">
        <v>2800000</v>
      </c>
      <c r="K78" s="261">
        <v>70788420.060000002</v>
      </c>
      <c r="L78" s="261">
        <v>26271031.84</v>
      </c>
      <c r="M78" s="261">
        <v>11671916.390000001</v>
      </c>
      <c r="N78" s="261">
        <v>14599115.449999999</v>
      </c>
      <c r="O78" s="261">
        <v>112717760.81999999</v>
      </c>
      <c r="P78" s="261">
        <v>47824079.340000004</v>
      </c>
      <c r="Q78" s="261">
        <v>64893681.479999997</v>
      </c>
      <c r="R78" s="261">
        <v>153081216.99000001</v>
      </c>
      <c r="S78" s="261">
        <v>451674.63</v>
      </c>
      <c r="T78" s="261">
        <f t="shared" si="1"/>
        <v>152629542.36000001</v>
      </c>
      <c r="U78" s="261">
        <v>153081216.99000001</v>
      </c>
      <c r="V78" s="261">
        <v>4297653.46</v>
      </c>
    </row>
    <row r="79" spans="1:22" s="259" customFormat="1" ht="15.75" customHeight="1" outlineLevel="2">
      <c r="A79" s="260">
        <v>574</v>
      </c>
      <c r="B79" s="255" t="s">
        <v>409</v>
      </c>
      <c r="C79" s="256" t="s">
        <v>613</v>
      </c>
      <c r="D79" s="257" t="s">
        <v>42</v>
      </c>
      <c r="E79" s="257" t="s">
        <v>156</v>
      </c>
      <c r="F79" s="257" t="s">
        <v>324</v>
      </c>
      <c r="G79" s="261">
        <v>41439321.25</v>
      </c>
      <c r="H79" s="261">
        <v>16617149.5</v>
      </c>
      <c r="I79" s="258">
        <v>24822171.75</v>
      </c>
      <c r="J79" s="261">
        <v>2000000</v>
      </c>
      <c r="K79" s="261">
        <v>22822171.75</v>
      </c>
      <c r="L79" s="261">
        <v>8239453.6200000001</v>
      </c>
      <c r="M79" s="261">
        <v>3303899.46</v>
      </c>
      <c r="N79" s="261">
        <v>4935554.16</v>
      </c>
      <c r="O79" s="261">
        <v>8574442.2200000007</v>
      </c>
      <c r="P79" s="261">
        <v>3329475.04</v>
      </c>
      <c r="Q79" s="261">
        <v>5244967.18</v>
      </c>
      <c r="R79" s="261">
        <v>35002693.090000004</v>
      </c>
      <c r="S79" s="261">
        <v>161261.54</v>
      </c>
      <c r="T79" s="261">
        <f t="shared" si="1"/>
        <v>34841431.550000004</v>
      </c>
      <c r="U79" s="261">
        <v>30028740.82</v>
      </c>
      <c r="V79" s="261">
        <v>1911788.8</v>
      </c>
    </row>
    <row r="80" spans="1:22" s="259" customFormat="1" ht="15.75" customHeight="1" outlineLevel="2">
      <c r="A80" s="255">
        <v>575</v>
      </c>
      <c r="B80" s="255" t="s">
        <v>409</v>
      </c>
      <c r="C80" s="256" t="s">
        <v>614</v>
      </c>
      <c r="D80" s="257" t="s">
        <v>13</v>
      </c>
      <c r="E80" s="257" t="s">
        <v>105</v>
      </c>
      <c r="F80" s="257" t="s">
        <v>319</v>
      </c>
      <c r="G80" s="258">
        <v>112285348.34999999</v>
      </c>
      <c r="H80" s="258">
        <v>75451335.379999995</v>
      </c>
      <c r="I80" s="258">
        <v>36834012.969999999</v>
      </c>
      <c r="J80" s="258">
        <v>2095446.94</v>
      </c>
      <c r="K80" s="258">
        <v>34738566.030000001</v>
      </c>
      <c r="L80" s="258">
        <v>22276073.129999999</v>
      </c>
      <c r="M80" s="258">
        <v>14969616.439999999</v>
      </c>
      <c r="N80" s="258">
        <v>7306456.6900000004</v>
      </c>
      <c r="O80" s="258">
        <v>211174682.38</v>
      </c>
      <c r="P80" s="258">
        <v>133006159.18000001</v>
      </c>
      <c r="Q80" s="258">
        <v>78168523.200000003</v>
      </c>
      <c r="R80" s="258">
        <v>122308992.86</v>
      </c>
      <c r="S80" s="258">
        <v>433505.2</v>
      </c>
      <c r="T80" s="258">
        <f t="shared" si="1"/>
        <v>121875487.66</v>
      </c>
      <c r="U80" s="258">
        <v>122308992.86</v>
      </c>
      <c r="V80" s="258">
        <v>3074418.52</v>
      </c>
    </row>
    <row r="81" spans="1:22" s="259" customFormat="1" ht="15.75" customHeight="1" outlineLevel="2">
      <c r="A81" s="260">
        <v>576</v>
      </c>
      <c r="B81" s="260" t="s">
        <v>409</v>
      </c>
      <c r="C81" s="256" t="s">
        <v>614</v>
      </c>
      <c r="D81" s="256" t="s">
        <v>13</v>
      </c>
      <c r="E81" s="256" t="s">
        <v>106</v>
      </c>
      <c r="F81" s="256" t="s">
        <v>3</v>
      </c>
      <c r="G81" s="261">
        <v>53647788.409999996</v>
      </c>
      <c r="H81" s="261">
        <v>22905544.73</v>
      </c>
      <c r="I81" s="261">
        <v>30742243.68</v>
      </c>
      <c r="J81" s="261">
        <v>5561484.4900000002</v>
      </c>
      <c r="K81" s="261">
        <v>25180759.190000001</v>
      </c>
      <c r="L81" s="261">
        <v>10644238.310000001</v>
      </c>
      <c r="M81" s="261">
        <v>4543553.83</v>
      </c>
      <c r="N81" s="261">
        <v>6100684.4800000004</v>
      </c>
      <c r="O81" s="261">
        <v>7948835.8099999996</v>
      </c>
      <c r="P81" s="261">
        <v>3333786.44</v>
      </c>
      <c r="Q81" s="261">
        <v>4615049.37</v>
      </c>
      <c r="R81" s="261">
        <v>41457977.530000001</v>
      </c>
      <c r="S81" s="261">
        <v>208327.67999999999</v>
      </c>
      <c r="T81" s="261">
        <f t="shared" si="1"/>
        <v>41249649.850000001</v>
      </c>
      <c r="U81" s="261">
        <v>36733685.520000003</v>
      </c>
      <c r="V81" s="261">
        <v>1135951.8500000001</v>
      </c>
    </row>
    <row r="82" spans="1:22" s="259" customFormat="1" ht="15.75" customHeight="1" outlineLevel="2">
      <c r="A82" s="260">
        <v>577</v>
      </c>
      <c r="B82" s="260" t="s">
        <v>409</v>
      </c>
      <c r="C82" s="256" t="s">
        <v>614</v>
      </c>
      <c r="D82" s="256" t="s">
        <v>13</v>
      </c>
      <c r="E82" s="256" t="s">
        <v>107</v>
      </c>
      <c r="F82" s="256" t="s">
        <v>1</v>
      </c>
      <c r="G82" s="261">
        <v>58434060.43</v>
      </c>
      <c r="H82" s="261">
        <v>29205678.670000002</v>
      </c>
      <c r="I82" s="261">
        <v>29228381.760000002</v>
      </c>
      <c r="J82" s="261">
        <v>7033533.4699999997</v>
      </c>
      <c r="K82" s="261">
        <v>22194848.289999999</v>
      </c>
      <c r="L82" s="261">
        <v>11593880.83</v>
      </c>
      <c r="M82" s="261">
        <v>5792828.6100000003</v>
      </c>
      <c r="N82" s="261">
        <v>5801052.2199999997</v>
      </c>
      <c r="O82" s="261">
        <v>10792137.199999999</v>
      </c>
      <c r="P82" s="261">
        <v>5257424.72</v>
      </c>
      <c r="Q82" s="261">
        <v>5534712.4800000004</v>
      </c>
      <c r="R82" s="261">
        <v>40564146.460000001</v>
      </c>
      <c r="S82" s="261">
        <v>226913.96</v>
      </c>
      <c r="T82" s="261">
        <f t="shared" si="1"/>
        <v>40337232.5</v>
      </c>
      <c r="U82" s="261">
        <v>33113364.989999998</v>
      </c>
      <c r="V82" s="261">
        <v>1276448.02</v>
      </c>
    </row>
    <row r="83" spans="1:22" s="259" customFormat="1" ht="15.75" customHeight="1" outlineLevel="2">
      <c r="A83" s="260">
        <v>578</v>
      </c>
      <c r="B83" s="260" t="s">
        <v>409</v>
      </c>
      <c r="C83" s="256" t="s">
        <v>614</v>
      </c>
      <c r="D83" s="256" t="s">
        <v>13</v>
      </c>
      <c r="E83" s="256" t="s">
        <v>108</v>
      </c>
      <c r="F83" s="256" t="s">
        <v>5</v>
      </c>
      <c r="G83" s="261">
        <v>39694013.299999997</v>
      </c>
      <c r="H83" s="261">
        <v>20685081.739999998</v>
      </c>
      <c r="I83" s="261">
        <v>19008931.559999999</v>
      </c>
      <c r="J83" s="261">
        <v>2973235.72</v>
      </c>
      <c r="K83" s="261">
        <v>16035695.84</v>
      </c>
      <c r="L83" s="261">
        <v>7875674.8399999999</v>
      </c>
      <c r="M83" s="261">
        <v>4103593.42</v>
      </c>
      <c r="N83" s="261">
        <v>3772081.42</v>
      </c>
      <c r="O83" s="261">
        <v>12169844.09</v>
      </c>
      <c r="P83" s="261">
        <v>6158484.8399999999</v>
      </c>
      <c r="Q83" s="261">
        <v>6011359.25</v>
      </c>
      <c r="R83" s="261">
        <v>28792372.23</v>
      </c>
      <c r="S83" s="261">
        <v>154141.71</v>
      </c>
      <c r="T83" s="261">
        <f t="shared" si="1"/>
        <v>28638230.52</v>
      </c>
      <c r="U83" s="261">
        <v>23266270.52</v>
      </c>
      <c r="V83" s="261">
        <v>773523.98</v>
      </c>
    </row>
    <row r="84" spans="1:22" s="259" customFormat="1" ht="15.75" customHeight="1" outlineLevel="2">
      <c r="A84" s="260">
        <v>579</v>
      </c>
      <c r="B84" s="260" t="s">
        <v>409</v>
      </c>
      <c r="C84" s="256" t="s">
        <v>614</v>
      </c>
      <c r="D84" s="256" t="s">
        <v>13</v>
      </c>
      <c r="E84" s="256" t="s">
        <v>109</v>
      </c>
      <c r="F84" s="256" t="s">
        <v>4</v>
      </c>
      <c r="G84" s="261">
        <v>27788306.739999998</v>
      </c>
      <c r="H84" s="261">
        <v>12328008.43</v>
      </c>
      <c r="I84" s="261">
        <v>15460298.310000001</v>
      </c>
      <c r="J84" s="261">
        <v>1500167.37</v>
      </c>
      <c r="K84" s="261">
        <v>13960130.939999999</v>
      </c>
      <c r="L84" s="261">
        <v>5513467.9000000004</v>
      </c>
      <c r="M84" s="261">
        <v>2445785.87</v>
      </c>
      <c r="N84" s="261">
        <v>3067682.03</v>
      </c>
      <c r="O84" s="261">
        <v>8140050.5199999996</v>
      </c>
      <c r="P84" s="261">
        <v>3574186.7</v>
      </c>
      <c r="Q84" s="261">
        <v>4565863.82</v>
      </c>
      <c r="R84" s="261">
        <v>23093844.16</v>
      </c>
      <c r="S84" s="261">
        <v>107908.89</v>
      </c>
      <c r="T84" s="261">
        <f t="shared" si="1"/>
        <v>22985935.27</v>
      </c>
      <c r="U84" s="261">
        <v>20779592.16</v>
      </c>
      <c r="V84" s="261">
        <v>507552.35</v>
      </c>
    </row>
    <row r="85" spans="1:22" s="259" customFormat="1" ht="15.75" customHeight="1" outlineLevel="2">
      <c r="A85" s="260">
        <v>580</v>
      </c>
      <c r="B85" s="260" t="s">
        <v>409</v>
      </c>
      <c r="C85" s="256" t="s">
        <v>614</v>
      </c>
      <c r="D85" s="256" t="s">
        <v>13</v>
      </c>
      <c r="E85" s="256" t="s">
        <v>110</v>
      </c>
      <c r="F85" s="256" t="s">
        <v>2</v>
      </c>
      <c r="G85" s="261">
        <v>46238335.409999996</v>
      </c>
      <c r="H85" s="261">
        <v>28458552.859999999</v>
      </c>
      <c r="I85" s="261">
        <v>17779782.550000001</v>
      </c>
      <c r="J85" s="261">
        <v>4005110.12</v>
      </c>
      <c r="K85" s="261">
        <v>13774672.43</v>
      </c>
      <c r="L85" s="261">
        <v>9174131.4199999999</v>
      </c>
      <c r="M85" s="261">
        <v>5647317.4500000002</v>
      </c>
      <c r="N85" s="261">
        <v>3526813.97</v>
      </c>
      <c r="O85" s="261">
        <v>14203759.01</v>
      </c>
      <c r="P85" s="261">
        <v>8579824.6899999995</v>
      </c>
      <c r="Q85" s="261">
        <v>5623934.3200000003</v>
      </c>
      <c r="R85" s="261">
        <v>26930530.84</v>
      </c>
      <c r="S85" s="261">
        <v>179554.93</v>
      </c>
      <c r="T85" s="261">
        <f t="shared" si="1"/>
        <v>26750975.91</v>
      </c>
      <c r="U85" s="261">
        <v>22167398.710000001</v>
      </c>
      <c r="V85" s="261">
        <v>4684281.41</v>
      </c>
    </row>
    <row r="86" spans="1:22" s="259" customFormat="1" ht="15.75" customHeight="1" outlineLevel="2">
      <c r="A86" s="260">
        <v>581</v>
      </c>
      <c r="B86" s="260" t="s">
        <v>409</v>
      </c>
      <c r="C86" s="256" t="s">
        <v>614</v>
      </c>
      <c r="D86" s="256" t="s">
        <v>13</v>
      </c>
      <c r="E86" s="256" t="s">
        <v>111</v>
      </c>
      <c r="F86" s="256" t="s">
        <v>8</v>
      </c>
      <c r="G86" s="261">
        <v>67914269.920000002</v>
      </c>
      <c r="H86" s="261">
        <v>35094974.420000002</v>
      </c>
      <c r="I86" s="261">
        <v>32819295.5</v>
      </c>
      <c r="J86" s="261">
        <v>5719299.1900000004</v>
      </c>
      <c r="K86" s="261">
        <v>27099996.309999999</v>
      </c>
      <c r="L86" s="261">
        <v>13474845.76</v>
      </c>
      <c r="M86" s="261">
        <v>6966062.79</v>
      </c>
      <c r="N86" s="261">
        <v>6508782.9699999997</v>
      </c>
      <c r="O86" s="261">
        <v>15654980.800000001</v>
      </c>
      <c r="P86" s="261">
        <v>7874896.79</v>
      </c>
      <c r="Q86" s="261">
        <v>7780084.0099999998</v>
      </c>
      <c r="R86" s="261">
        <v>47108162.479999997</v>
      </c>
      <c r="S86" s="261">
        <v>263727.96999999997</v>
      </c>
      <c r="T86" s="261">
        <f t="shared" si="1"/>
        <v>46844434.509999998</v>
      </c>
      <c r="U86" s="261">
        <v>43055752.189999998</v>
      </c>
      <c r="V86" s="261">
        <v>4832569.28</v>
      </c>
    </row>
    <row r="87" spans="1:22" s="259" customFormat="1" ht="15.75" customHeight="1" outlineLevel="2">
      <c r="A87" s="260">
        <v>582</v>
      </c>
      <c r="B87" s="260" t="s">
        <v>409</v>
      </c>
      <c r="C87" s="256" t="s">
        <v>614</v>
      </c>
      <c r="D87" s="256" t="s">
        <v>13</v>
      </c>
      <c r="E87" s="256" t="s">
        <v>112</v>
      </c>
      <c r="F87" s="256" t="s">
        <v>9</v>
      </c>
      <c r="G87" s="261">
        <v>66691056.789999999</v>
      </c>
      <c r="H87" s="261">
        <v>29809641.629999999</v>
      </c>
      <c r="I87" s="261">
        <v>36881415.159999996</v>
      </c>
      <c r="J87" s="261">
        <v>3652071.16</v>
      </c>
      <c r="K87" s="261">
        <v>33229344</v>
      </c>
      <c r="L87" s="261">
        <v>13232148.49</v>
      </c>
      <c r="M87" s="261">
        <v>5913457.3600000003</v>
      </c>
      <c r="N87" s="261">
        <v>7318691.1299999999</v>
      </c>
      <c r="O87" s="261">
        <v>29165939.57</v>
      </c>
      <c r="P87" s="261">
        <v>12747863.01</v>
      </c>
      <c r="Q87" s="261">
        <v>16418076.560000001</v>
      </c>
      <c r="R87" s="261">
        <v>60618182.850000001</v>
      </c>
      <c r="S87" s="261">
        <v>258977.93</v>
      </c>
      <c r="T87" s="261">
        <f t="shared" si="1"/>
        <v>60359204.920000002</v>
      </c>
      <c r="U87" s="261">
        <v>55944945.049999997</v>
      </c>
      <c r="V87" s="261">
        <v>3523436.4</v>
      </c>
    </row>
    <row r="88" spans="1:22" s="259" customFormat="1" ht="15.75" customHeight="1" outlineLevel="2">
      <c r="A88" s="260">
        <v>583</v>
      </c>
      <c r="B88" s="260" t="s">
        <v>409</v>
      </c>
      <c r="C88" s="256" t="s">
        <v>614</v>
      </c>
      <c r="D88" s="256" t="s">
        <v>13</v>
      </c>
      <c r="E88" s="256" t="s">
        <v>113</v>
      </c>
      <c r="F88" s="256" t="s">
        <v>0</v>
      </c>
      <c r="G88" s="261">
        <v>51765746.189999998</v>
      </c>
      <c r="H88" s="261">
        <v>21942432.489999998</v>
      </c>
      <c r="I88" s="261">
        <v>29823313.699999999</v>
      </c>
      <c r="J88" s="261">
        <v>2715460.7</v>
      </c>
      <c r="K88" s="261">
        <v>27107853</v>
      </c>
      <c r="L88" s="261">
        <v>10270823.01</v>
      </c>
      <c r="M88" s="261">
        <v>4353804.7</v>
      </c>
      <c r="N88" s="261">
        <v>5917018.3099999996</v>
      </c>
      <c r="O88" s="261">
        <v>11245768.380000001</v>
      </c>
      <c r="P88" s="261">
        <v>4669656.8099999996</v>
      </c>
      <c r="Q88" s="261">
        <v>6576111.5700000003</v>
      </c>
      <c r="R88" s="261">
        <v>42316443.579999998</v>
      </c>
      <c r="S88" s="261">
        <v>201019.24</v>
      </c>
      <c r="T88" s="261">
        <f t="shared" si="1"/>
        <v>42115424.339999996</v>
      </c>
      <c r="U88" s="261">
        <v>32970851.010000002</v>
      </c>
      <c r="V88" s="261">
        <v>1085296</v>
      </c>
    </row>
    <row r="89" spans="1:22" s="259" customFormat="1" ht="15.75" customHeight="1" outlineLevel="2">
      <c r="A89" s="260">
        <v>584</v>
      </c>
      <c r="B89" s="260" t="s">
        <v>409</v>
      </c>
      <c r="C89" s="256" t="s">
        <v>614</v>
      </c>
      <c r="D89" s="256" t="s">
        <v>13</v>
      </c>
      <c r="E89" s="256" t="s">
        <v>114</v>
      </c>
      <c r="F89" s="256" t="s">
        <v>10</v>
      </c>
      <c r="G89" s="261">
        <v>57328419.990000002</v>
      </c>
      <c r="H89" s="261">
        <v>22852943.649999999</v>
      </c>
      <c r="I89" s="261">
        <v>34475476.340000004</v>
      </c>
      <c r="J89" s="261">
        <v>4528130.2</v>
      </c>
      <c r="K89" s="261">
        <v>29947346.140000001</v>
      </c>
      <c r="L89" s="261">
        <v>11374511.1</v>
      </c>
      <c r="M89" s="261">
        <v>4532787.87</v>
      </c>
      <c r="N89" s="261">
        <v>6841723.2300000004</v>
      </c>
      <c r="O89" s="261">
        <v>14711062.310000001</v>
      </c>
      <c r="P89" s="261">
        <v>5772921.4800000004</v>
      </c>
      <c r="Q89" s="261">
        <v>8938140.8300000001</v>
      </c>
      <c r="R89" s="261">
        <v>50255340.399999999</v>
      </c>
      <c r="S89" s="261">
        <v>222620.49</v>
      </c>
      <c r="T89" s="261">
        <f t="shared" si="1"/>
        <v>50032719.909999996</v>
      </c>
      <c r="U89" s="261">
        <v>41197232.990000002</v>
      </c>
      <c r="V89" s="261">
        <v>4243993.07</v>
      </c>
    </row>
    <row r="90" spans="1:22" s="259" customFormat="1" ht="15.75" customHeight="1" outlineLevel="2">
      <c r="A90" s="260">
        <v>585</v>
      </c>
      <c r="B90" s="260" t="s">
        <v>409</v>
      </c>
      <c r="C90" s="256" t="s">
        <v>614</v>
      </c>
      <c r="D90" s="256" t="s">
        <v>13</v>
      </c>
      <c r="E90" s="256" t="s">
        <v>115</v>
      </c>
      <c r="F90" s="256" t="s">
        <v>6</v>
      </c>
      <c r="G90" s="261">
        <v>73165688.299999997</v>
      </c>
      <c r="H90" s="261">
        <v>43402592.25</v>
      </c>
      <c r="I90" s="261">
        <v>29763096.050000001</v>
      </c>
      <c r="J90" s="261">
        <v>6198675.0099999998</v>
      </c>
      <c r="K90" s="261">
        <v>23564421.039999999</v>
      </c>
      <c r="L90" s="261">
        <v>14516777.779999999</v>
      </c>
      <c r="M90" s="261">
        <v>8615353.9399999995</v>
      </c>
      <c r="N90" s="261">
        <v>5901423.8399999999</v>
      </c>
      <c r="O90" s="261">
        <v>41690141.439999998</v>
      </c>
      <c r="P90" s="261">
        <v>23754735.809999999</v>
      </c>
      <c r="Q90" s="261">
        <v>17935405.629999999</v>
      </c>
      <c r="R90" s="261">
        <v>53599925.520000003</v>
      </c>
      <c r="S90" s="261">
        <v>284120.53000000003</v>
      </c>
      <c r="T90" s="261">
        <f t="shared" si="1"/>
        <v>53315804.990000002</v>
      </c>
      <c r="U90" s="261">
        <v>49006859.479999997</v>
      </c>
      <c r="V90" s="261">
        <v>2960206.63</v>
      </c>
    </row>
    <row r="91" spans="1:22" s="259" customFormat="1" ht="15.75" customHeight="1" outlineLevel="2">
      <c r="A91" s="260">
        <v>586</v>
      </c>
      <c r="B91" s="255" t="s">
        <v>409</v>
      </c>
      <c r="C91" s="256" t="s">
        <v>614</v>
      </c>
      <c r="D91" s="257" t="s">
        <v>13</v>
      </c>
      <c r="E91" s="257" t="s">
        <v>116</v>
      </c>
      <c r="F91" s="257" t="s">
        <v>320</v>
      </c>
      <c r="G91" s="261">
        <v>19078958.960000001</v>
      </c>
      <c r="H91" s="261">
        <v>10225231.039999999</v>
      </c>
      <c r="I91" s="258">
        <v>8853727.9199999999</v>
      </c>
      <c r="J91" s="261">
        <v>1142563.1499999999</v>
      </c>
      <c r="K91" s="261">
        <v>7711164.7699999996</v>
      </c>
      <c r="L91" s="261">
        <v>3785449.35</v>
      </c>
      <c r="M91" s="261">
        <v>2028068.47</v>
      </c>
      <c r="N91" s="261">
        <v>1757380.88</v>
      </c>
      <c r="O91" s="261">
        <v>6004129.54</v>
      </c>
      <c r="P91" s="261">
        <v>3181011.49</v>
      </c>
      <c r="Q91" s="261">
        <v>2823118.05</v>
      </c>
      <c r="R91" s="261">
        <v>13434226.85</v>
      </c>
      <c r="S91" s="261">
        <v>74088.33</v>
      </c>
      <c r="T91" s="261">
        <f t="shared" si="1"/>
        <v>13360138.52</v>
      </c>
      <c r="U91" s="261">
        <v>13164675.460000001</v>
      </c>
      <c r="V91" s="261">
        <v>1331790.18</v>
      </c>
    </row>
    <row r="92" spans="1:22" s="259" customFormat="1" ht="15.75" customHeight="1">
      <c r="A92" s="262"/>
      <c r="B92" s="262"/>
      <c r="D92" s="263" t="s">
        <v>410</v>
      </c>
      <c r="E92" s="263"/>
      <c r="F92" s="263"/>
      <c r="G92" s="264">
        <f t="shared" ref="G92:V92" si="2">SUBTOTAL(9,G4:G91)</f>
        <v>5178097653.9400005</v>
      </c>
      <c r="H92" s="264">
        <f t="shared" si="2"/>
        <v>2317918064.71</v>
      </c>
      <c r="I92" s="264">
        <f t="shared" si="2"/>
        <v>2860179589.23</v>
      </c>
      <c r="J92" s="264">
        <f t="shared" si="2"/>
        <v>312284132.00000006</v>
      </c>
      <c r="K92" s="264">
        <f t="shared" si="2"/>
        <v>2547895457.23</v>
      </c>
      <c r="L92" s="264">
        <f t="shared" si="2"/>
        <v>1015619187.2</v>
      </c>
      <c r="M92" s="264">
        <f t="shared" si="2"/>
        <v>454669562.81</v>
      </c>
      <c r="N92" s="264">
        <f t="shared" si="2"/>
        <v>560949624.3900001</v>
      </c>
      <c r="O92" s="264">
        <f t="shared" si="2"/>
        <v>4376090673.4200001</v>
      </c>
      <c r="P92" s="264">
        <f t="shared" si="2"/>
        <v>2053329872.48</v>
      </c>
      <c r="Q92" s="264">
        <f t="shared" si="2"/>
        <v>2322760800.9400005</v>
      </c>
      <c r="R92" s="264">
        <f t="shared" si="2"/>
        <v>5743890014.5599985</v>
      </c>
      <c r="S92" s="264">
        <f t="shared" si="2"/>
        <v>19690808.329999994</v>
      </c>
      <c r="T92" s="264">
        <f t="shared" si="2"/>
        <v>5724199206.2300005</v>
      </c>
      <c r="U92" s="264">
        <f t="shared" si="2"/>
        <v>5176466485.7899971</v>
      </c>
      <c r="V92" s="264">
        <f t="shared" si="2"/>
        <v>237891662.40000001</v>
      </c>
    </row>
    <row r="93" spans="1:22"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</row>
    <row r="94" spans="1:22">
      <c r="R94" s="266"/>
      <c r="T94" s="265"/>
      <c r="V94" s="265"/>
    </row>
  </sheetData>
  <mergeCells count="1">
    <mergeCell ref="G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zoomScale="110" zoomScaleNormal="110" workbookViewId="0">
      <pane xSplit="4" ySplit="3" topLeftCell="E4" activePane="bottomRight" state="frozen"/>
      <selection activeCell="J10" sqref="J10"/>
      <selection pane="topRight" activeCell="J10" sqref="J10"/>
      <selection pane="bottomLeft" activeCell="J10" sqref="J10"/>
      <selection pane="bottomRight" activeCell="F103" sqref="F103"/>
    </sheetView>
  </sheetViews>
  <sheetFormatPr defaultColWidth="9" defaultRowHeight="11.4"/>
  <cols>
    <col min="1" max="1" width="9" style="58"/>
    <col min="2" max="2" width="11" style="58" customWidth="1"/>
    <col min="3" max="3" width="9" style="58"/>
    <col min="4" max="4" width="16" style="59" customWidth="1"/>
    <col min="5" max="5" width="17.09765625" style="60" customWidth="1"/>
    <col min="6" max="6" width="21.69921875" style="58" customWidth="1"/>
    <col min="7" max="7" width="14.59765625" style="61" customWidth="1"/>
    <col min="8" max="8" width="13.8984375" style="58" customWidth="1"/>
    <col min="9" max="9" width="4.796875" style="58" customWidth="1"/>
    <col min="10" max="16384" width="9" style="58"/>
  </cols>
  <sheetData>
    <row r="1" spans="1:10">
      <c r="A1" s="57" t="s">
        <v>336</v>
      </c>
    </row>
    <row r="2" spans="1:10" s="62" customFormat="1">
      <c r="D2" s="59"/>
      <c r="E2" s="63" t="s">
        <v>317</v>
      </c>
      <c r="F2" s="62" t="s">
        <v>318</v>
      </c>
      <c r="G2" s="64" t="s">
        <v>331</v>
      </c>
      <c r="H2" s="62" t="s">
        <v>332</v>
      </c>
    </row>
    <row r="3" spans="1:10" s="65" customFormat="1" ht="73.2" customHeight="1">
      <c r="A3" s="100" t="s">
        <v>23</v>
      </c>
      <c r="B3" s="100" t="s">
        <v>12</v>
      </c>
      <c r="C3" s="100" t="s">
        <v>103</v>
      </c>
      <c r="D3" s="100" t="s">
        <v>333</v>
      </c>
      <c r="E3" s="101" t="s">
        <v>718</v>
      </c>
      <c r="F3" s="102" t="s">
        <v>724</v>
      </c>
      <c r="G3" s="103" t="s">
        <v>334</v>
      </c>
      <c r="H3" s="99" t="s">
        <v>335</v>
      </c>
    </row>
    <row r="4" spans="1:10" s="71" customFormat="1" ht="21">
      <c r="A4" s="66">
        <v>1</v>
      </c>
      <c r="B4" s="67" t="s">
        <v>13</v>
      </c>
      <c r="C4" s="67">
        <v>10711</v>
      </c>
      <c r="D4" s="104" t="s">
        <v>7</v>
      </c>
      <c r="E4" s="555">
        <v>340000000</v>
      </c>
      <c r="F4" s="564">
        <v>123938225.91</v>
      </c>
      <c r="G4" s="105">
        <f>E4-F4</f>
        <v>216061774.09</v>
      </c>
      <c r="H4" s="106">
        <f>G4/F4*100</f>
        <v>174.3302137041216</v>
      </c>
      <c r="I4" s="58"/>
    </row>
    <row r="5" spans="1:10" s="71" customFormat="1" ht="21">
      <c r="A5" s="66">
        <v>2</v>
      </c>
      <c r="B5" s="67" t="s">
        <v>13</v>
      </c>
      <c r="C5" s="67">
        <v>11104</v>
      </c>
      <c r="D5" s="68" t="s">
        <v>3</v>
      </c>
      <c r="E5" s="562">
        <v>54387084.100000001</v>
      </c>
      <c r="F5" s="564">
        <v>44026058.899999999</v>
      </c>
      <c r="G5" s="69">
        <f t="shared" ref="G5:G67" si="0">E5-F5</f>
        <v>10361025.200000003</v>
      </c>
      <c r="H5" s="70">
        <f t="shared" ref="H5:H67" si="1">G5/F5*100</f>
        <v>23.533846678245375</v>
      </c>
      <c r="J5" s="71" t="s">
        <v>719</v>
      </c>
    </row>
    <row r="6" spans="1:10" s="71" customFormat="1" ht="21">
      <c r="A6" s="66">
        <v>3</v>
      </c>
      <c r="B6" s="67" t="s">
        <v>13</v>
      </c>
      <c r="C6" s="67">
        <v>11105</v>
      </c>
      <c r="D6" s="72" t="s">
        <v>1</v>
      </c>
      <c r="E6" s="562">
        <v>52544500</v>
      </c>
      <c r="F6" s="564">
        <v>51369655.240000002</v>
      </c>
      <c r="G6" s="69">
        <f t="shared" si="0"/>
        <v>1174844.7599999979</v>
      </c>
      <c r="H6" s="70">
        <f t="shared" si="1"/>
        <v>2.2870403831038009</v>
      </c>
      <c r="J6" s="71" t="s">
        <v>720</v>
      </c>
    </row>
    <row r="7" spans="1:10" s="71" customFormat="1" ht="21">
      <c r="A7" s="66">
        <v>4</v>
      </c>
      <c r="B7" s="67" t="s">
        <v>13</v>
      </c>
      <c r="C7" s="67">
        <v>11106</v>
      </c>
      <c r="D7" s="68" t="s">
        <v>5</v>
      </c>
      <c r="E7" s="562">
        <v>37241351.979999997</v>
      </c>
      <c r="F7" s="564">
        <v>66417823.18</v>
      </c>
      <c r="G7" s="69">
        <f t="shared" si="0"/>
        <v>-29176471.200000003</v>
      </c>
      <c r="H7" s="70">
        <f t="shared" si="1"/>
        <v>-43.928677278278727</v>
      </c>
    </row>
    <row r="8" spans="1:10" s="71" customFormat="1" ht="21">
      <c r="A8" s="66">
        <v>5</v>
      </c>
      <c r="B8" s="67" t="s">
        <v>13</v>
      </c>
      <c r="C8" s="67">
        <v>11107</v>
      </c>
      <c r="D8" s="72" t="s">
        <v>4</v>
      </c>
      <c r="E8" s="562">
        <v>34846341.729999997</v>
      </c>
      <c r="F8" s="564">
        <v>33769061.170000002</v>
      </c>
      <c r="G8" s="69">
        <f t="shared" si="0"/>
        <v>1077280.5599999949</v>
      </c>
      <c r="H8" s="70">
        <f t="shared" si="1"/>
        <v>3.1901406869938009</v>
      </c>
    </row>
    <row r="9" spans="1:10" s="71" customFormat="1" ht="21">
      <c r="A9" s="66">
        <v>6</v>
      </c>
      <c r="B9" s="67" t="s">
        <v>13</v>
      </c>
      <c r="C9" s="67">
        <v>11108</v>
      </c>
      <c r="D9" s="68" t="s">
        <v>2</v>
      </c>
      <c r="E9" s="562">
        <v>42650000</v>
      </c>
      <c r="F9" s="564">
        <v>41823960.869999997</v>
      </c>
      <c r="G9" s="69">
        <f t="shared" si="0"/>
        <v>826039.13000000268</v>
      </c>
      <c r="H9" s="70">
        <f t="shared" si="1"/>
        <v>1.9750380232220286</v>
      </c>
    </row>
    <row r="10" spans="1:10" s="71" customFormat="1" ht="21">
      <c r="A10" s="66">
        <v>7</v>
      </c>
      <c r="B10" s="67" t="s">
        <v>13</v>
      </c>
      <c r="C10" s="67">
        <v>11109</v>
      </c>
      <c r="D10" s="68" t="s">
        <v>8</v>
      </c>
      <c r="E10" s="562">
        <v>77229952.849999994</v>
      </c>
      <c r="F10" s="564">
        <v>36951909.200000003</v>
      </c>
      <c r="G10" s="69">
        <f t="shared" si="0"/>
        <v>40278043.649999991</v>
      </c>
      <c r="H10" s="70">
        <f t="shared" si="1"/>
        <v>109.00125195696245</v>
      </c>
    </row>
    <row r="11" spans="1:10" s="71" customFormat="1" ht="21">
      <c r="A11" s="66">
        <v>8</v>
      </c>
      <c r="B11" s="67" t="s">
        <v>13</v>
      </c>
      <c r="C11" s="67">
        <v>11110</v>
      </c>
      <c r="D11" s="68" t="s">
        <v>9</v>
      </c>
      <c r="E11" s="562">
        <v>118929193.91</v>
      </c>
      <c r="F11" s="564">
        <v>17717387.289999999</v>
      </c>
      <c r="G11" s="69">
        <f t="shared" si="0"/>
        <v>101211806.62</v>
      </c>
      <c r="H11" s="70">
        <f t="shared" si="1"/>
        <v>571.2569520739986</v>
      </c>
    </row>
    <row r="12" spans="1:10" s="71" customFormat="1" ht="21">
      <c r="A12" s="66">
        <v>9</v>
      </c>
      <c r="B12" s="67" t="s">
        <v>13</v>
      </c>
      <c r="C12" s="67">
        <v>11111</v>
      </c>
      <c r="D12" s="72" t="s">
        <v>0</v>
      </c>
      <c r="E12" s="562">
        <v>52185600</v>
      </c>
      <c r="F12" s="564">
        <v>141294727.50999999</v>
      </c>
      <c r="G12" s="69">
        <f t="shared" si="0"/>
        <v>-89109127.50999999</v>
      </c>
      <c r="H12" s="70">
        <f t="shared" si="1"/>
        <v>-63.066137767733323</v>
      </c>
    </row>
    <row r="13" spans="1:10" s="71" customFormat="1" ht="21">
      <c r="A13" s="66">
        <v>10</v>
      </c>
      <c r="B13" s="67" t="s">
        <v>13</v>
      </c>
      <c r="C13" s="67">
        <v>11112</v>
      </c>
      <c r="D13" s="68" t="s">
        <v>10</v>
      </c>
      <c r="E13" s="562">
        <v>70000000</v>
      </c>
      <c r="F13" s="564">
        <v>61157984.479999997</v>
      </c>
      <c r="G13" s="69">
        <f t="shared" si="0"/>
        <v>8842015.5200000033</v>
      </c>
      <c r="H13" s="70">
        <f t="shared" si="1"/>
        <v>14.457663370007781</v>
      </c>
    </row>
    <row r="14" spans="1:10" s="71" customFormat="1" ht="21">
      <c r="A14" s="66">
        <v>11</v>
      </c>
      <c r="B14" s="67" t="s">
        <v>13</v>
      </c>
      <c r="C14" s="67">
        <v>11451</v>
      </c>
      <c r="D14" s="68" t="s">
        <v>6</v>
      </c>
      <c r="E14" s="562">
        <v>133634929.40000001</v>
      </c>
      <c r="F14" s="564">
        <v>44103371.259999998</v>
      </c>
      <c r="G14" s="69">
        <f t="shared" si="0"/>
        <v>89531558.140000015</v>
      </c>
      <c r="H14" s="70">
        <f t="shared" si="1"/>
        <v>203.00388741756251</v>
      </c>
    </row>
    <row r="15" spans="1:10" s="71" customFormat="1" ht="21">
      <c r="A15" s="66">
        <v>13</v>
      </c>
      <c r="B15" s="67" t="s">
        <v>13</v>
      </c>
      <c r="C15" s="67">
        <v>40840</v>
      </c>
      <c r="D15" s="68" t="s">
        <v>11</v>
      </c>
      <c r="E15" s="562">
        <v>23573323.289999999</v>
      </c>
      <c r="F15" s="564">
        <v>80772087.849999994</v>
      </c>
      <c r="G15" s="69">
        <f t="shared" si="0"/>
        <v>-57198764.559999995</v>
      </c>
      <c r="H15" s="70">
        <f t="shared" si="1"/>
        <v>-70.815013060232531</v>
      </c>
    </row>
    <row r="16" spans="1:10" s="71" customFormat="1" ht="21">
      <c r="A16" s="66">
        <v>14</v>
      </c>
      <c r="B16" s="67" t="s">
        <v>22</v>
      </c>
      <c r="C16" s="67">
        <v>11040</v>
      </c>
      <c r="D16" s="104" t="s">
        <v>21</v>
      </c>
      <c r="E16" s="562">
        <v>357628950.24000001</v>
      </c>
      <c r="F16" s="564">
        <v>55633640.189999998</v>
      </c>
      <c r="G16" s="105">
        <f>E16-F16</f>
        <v>301995310.05000001</v>
      </c>
      <c r="H16" s="106">
        <f t="shared" si="1"/>
        <v>542.8285997799635</v>
      </c>
    </row>
    <row r="17" spans="1:9" s="71" customFormat="1" ht="21">
      <c r="A17" s="66">
        <v>15</v>
      </c>
      <c r="B17" s="67" t="s">
        <v>22</v>
      </c>
      <c r="C17" s="67">
        <v>11041</v>
      </c>
      <c r="D17" s="104" t="s">
        <v>17</v>
      </c>
      <c r="E17" s="562">
        <v>69004886.129999995</v>
      </c>
      <c r="F17" s="564">
        <v>35818298.969999999</v>
      </c>
      <c r="G17" s="105">
        <f t="shared" si="0"/>
        <v>33186587.159999996</v>
      </c>
      <c r="H17" s="106">
        <f t="shared" si="1"/>
        <v>92.652605272505483</v>
      </c>
    </row>
    <row r="18" spans="1:9" s="71" customFormat="1" ht="21">
      <c r="A18" s="66">
        <v>16</v>
      </c>
      <c r="B18" s="67" t="s">
        <v>22</v>
      </c>
      <c r="C18" s="67">
        <v>11043</v>
      </c>
      <c r="D18" s="104" t="s">
        <v>20</v>
      </c>
      <c r="E18" s="562">
        <v>153700000</v>
      </c>
      <c r="F18" s="564">
        <v>590019395.14999998</v>
      </c>
      <c r="G18" s="105">
        <f t="shared" si="0"/>
        <v>-436319395.14999998</v>
      </c>
      <c r="H18" s="106">
        <f t="shared" si="1"/>
        <v>-73.950008887262925</v>
      </c>
    </row>
    <row r="19" spans="1:9" s="71" customFormat="1" ht="21">
      <c r="A19" s="66">
        <v>17</v>
      </c>
      <c r="B19" s="67" t="s">
        <v>22</v>
      </c>
      <c r="C19" s="67">
        <v>11046</v>
      </c>
      <c r="D19" s="104" t="s">
        <v>19</v>
      </c>
      <c r="E19" s="562">
        <v>122024875.18000001</v>
      </c>
      <c r="F19" s="564">
        <v>46377825.270000003</v>
      </c>
      <c r="G19" s="105">
        <f t="shared" si="0"/>
        <v>75647049.909999996</v>
      </c>
      <c r="H19" s="106">
        <f t="shared" si="1"/>
        <v>163.11038620203072</v>
      </c>
    </row>
    <row r="20" spans="1:9" s="71" customFormat="1" ht="21">
      <c r="A20" s="66">
        <v>18</v>
      </c>
      <c r="B20" s="67" t="s">
        <v>22</v>
      </c>
      <c r="C20" s="67">
        <v>11047</v>
      </c>
      <c r="D20" s="104" t="s">
        <v>16</v>
      </c>
      <c r="E20" s="562">
        <v>57436099.420000002</v>
      </c>
      <c r="F20" s="564">
        <v>44410128.259999998</v>
      </c>
      <c r="G20" s="105">
        <f t="shared" si="0"/>
        <v>13025971.160000004</v>
      </c>
      <c r="H20" s="106">
        <f t="shared" si="1"/>
        <v>29.331082053488323</v>
      </c>
    </row>
    <row r="21" spans="1:9" s="71" customFormat="1" ht="21">
      <c r="A21" s="66">
        <v>19</v>
      </c>
      <c r="B21" s="67" t="s">
        <v>22</v>
      </c>
      <c r="C21" s="67">
        <v>11048</v>
      </c>
      <c r="D21" s="104" t="s">
        <v>14</v>
      </c>
      <c r="E21" s="562">
        <v>61550329.850000001</v>
      </c>
      <c r="F21" s="564">
        <v>101232439.68000001</v>
      </c>
      <c r="G21" s="105">
        <f t="shared" si="0"/>
        <v>-39682109.830000006</v>
      </c>
      <c r="H21" s="106">
        <f t="shared" si="1"/>
        <v>-39.19900572922753</v>
      </c>
    </row>
    <row r="22" spans="1:9" s="71" customFormat="1" ht="21">
      <c r="A22" s="66">
        <v>20</v>
      </c>
      <c r="B22" s="67" t="s">
        <v>22</v>
      </c>
      <c r="C22" s="67">
        <v>11049</v>
      </c>
      <c r="D22" s="104" t="s">
        <v>18</v>
      </c>
      <c r="E22" s="562">
        <v>50366870.890000001</v>
      </c>
      <c r="F22" s="564">
        <v>10000000</v>
      </c>
      <c r="G22" s="105">
        <f t="shared" si="0"/>
        <v>40366870.890000001</v>
      </c>
      <c r="H22" s="106">
        <f t="shared" si="1"/>
        <v>403.66870890000001</v>
      </c>
    </row>
    <row r="23" spans="1:9" s="71" customFormat="1" ht="21">
      <c r="A23" s="66">
        <v>21</v>
      </c>
      <c r="B23" s="67" t="s">
        <v>22</v>
      </c>
      <c r="C23" s="67">
        <v>11050</v>
      </c>
      <c r="D23" s="104" t="s">
        <v>15</v>
      </c>
      <c r="E23" s="562">
        <v>27900000</v>
      </c>
      <c r="F23" s="564">
        <v>37968515.210000001</v>
      </c>
      <c r="G23" s="105">
        <f t="shared" si="0"/>
        <v>-10068515.210000001</v>
      </c>
      <c r="H23" s="106">
        <f t="shared" si="1"/>
        <v>-26.518064123161167</v>
      </c>
    </row>
    <row r="24" spans="1:9" s="71" customFormat="1" ht="21">
      <c r="A24" s="66">
        <v>22</v>
      </c>
      <c r="B24" s="67" t="s">
        <v>96</v>
      </c>
      <c r="C24" s="67">
        <v>10705</v>
      </c>
      <c r="D24" s="72" t="s">
        <v>95</v>
      </c>
      <c r="E24" s="562">
        <v>457000000</v>
      </c>
      <c r="F24" s="564">
        <v>82416556.819999993</v>
      </c>
      <c r="G24" s="69">
        <f t="shared" si="0"/>
        <v>374583443.18000001</v>
      </c>
      <c r="H24" s="70">
        <f t="shared" si="1"/>
        <v>454.50023348840023</v>
      </c>
    </row>
    <row r="25" spans="1:9" s="71" customFormat="1" ht="21">
      <c r="A25" s="66">
        <v>23</v>
      </c>
      <c r="B25" s="67" t="s">
        <v>96</v>
      </c>
      <c r="C25" s="67">
        <v>11030</v>
      </c>
      <c r="D25" s="72" t="s">
        <v>83</v>
      </c>
      <c r="E25" s="562">
        <v>65337432.68</v>
      </c>
      <c r="F25" s="564">
        <v>26125620.760000002</v>
      </c>
      <c r="G25" s="69">
        <f t="shared" si="0"/>
        <v>39211811.920000002</v>
      </c>
      <c r="H25" s="70">
        <f t="shared" si="1"/>
        <v>150.08949368213976</v>
      </c>
    </row>
    <row r="26" spans="1:9" s="71" customFormat="1" ht="21">
      <c r="A26" s="66">
        <v>24</v>
      </c>
      <c r="B26" s="67" t="s">
        <v>96</v>
      </c>
      <c r="C26" s="67">
        <v>11031</v>
      </c>
      <c r="D26" s="72" t="s">
        <v>92</v>
      </c>
      <c r="E26" s="562">
        <v>92408275</v>
      </c>
      <c r="F26" s="564">
        <v>33122423.789999999</v>
      </c>
      <c r="G26" s="69">
        <f t="shared" si="0"/>
        <v>59285851.210000001</v>
      </c>
      <c r="H26" s="70">
        <f t="shared" si="1"/>
        <v>178.99007507988895</v>
      </c>
      <c r="I26" s="58"/>
    </row>
    <row r="27" spans="1:9" s="71" customFormat="1" ht="21">
      <c r="A27" s="66">
        <v>25</v>
      </c>
      <c r="B27" s="67" t="s">
        <v>96</v>
      </c>
      <c r="C27" s="67">
        <v>11032</v>
      </c>
      <c r="D27" s="72" t="s">
        <v>85</v>
      </c>
      <c r="E27" s="562">
        <v>72276467.700000003</v>
      </c>
      <c r="F27" s="564">
        <v>37773928.119999997</v>
      </c>
      <c r="G27" s="69">
        <f t="shared" si="0"/>
        <v>34502539.580000006</v>
      </c>
      <c r="H27" s="70">
        <f t="shared" si="1"/>
        <v>91.339559577686856</v>
      </c>
    </row>
    <row r="28" spans="1:9" s="71" customFormat="1" ht="21">
      <c r="A28" s="66">
        <v>26</v>
      </c>
      <c r="B28" s="67" t="s">
        <v>96</v>
      </c>
      <c r="C28" s="67">
        <v>11033</v>
      </c>
      <c r="D28" s="72" t="s">
        <v>84</v>
      </c>
      <c r="E28" s="562">
        <v>27142952.989999998</v>
      </c>
      <c r="F28" s="564">
        <v>47330388.219999999</v>
      </c>
      <c r="G28" s="69">
        <f t="shared" si="0"/>
        <v>-20187435.23</v>
      </c>
      <c r="H28" s="70">
        <f t="shared" si="1"/>
        <v>-42.652164897032407</v>
      </c>
    </row>
    <row r="29" spans="1:9" s="71" customFormat="1" ht="21">
      <c r="A29" s="66">
        <v>27</v>
      </c>
      <c r="B29" s="67" t="s">
        <v>96</v>
      </c>
      <c r="C29" s="67">
        <v>11034</v>
      </c>
      <c r="D29" s="72" t="s">
        <v>89</v>
      </c>
      <c r="E29" s="562">
        <v>42016190</v>
      </c>
      <c r="F29" s="564">
        <v>83809624.189999998</v>
      </c>
      <c r="G29" s="69">
        <f t="shared" si="0"/>
        <v>-41793434.189999998</v>
      </c>
      <c r="H29" s="70">
        <f t="shared" si="1"/>
        <v>-49.867106067976749</v>
      </c>
    </row>
    <row r="30" spans="1:9" s="71" customFormat="1" ht="21">
      <c r="A30" s="66">
        <v>28</v>
      </c>
      <c r="B30" s="67" t="s">
        <v>96</v>
      </c>
      <c r="C30" s="67">
        <v>11035</v>
      </c>
      <c r="D30" s="72" t="s">
        <v>82</v>
      </c>
      <c r="E30" s="562">
        <v>42000000</v>
      </c>
      <c r="F30" s="564">
        <v>55117200.899999999</v>
      </c>
      <c r="G30" s="69">
        <f>E30-F30</f>
        <v>-13117200.899999999</v>
      </c>
      <c r="H30" s="70">
        <f>G30/F30*100</f>
        <v>-23.798742834925058</v>
      </c>
    </row>
    <row r="31" spans="1:9" s="71" customFormat="1" ht="21">
      <c r="A31" s="66">
        <v>29</v>
      </c>
      <c r="B31" s="67" t="s">
        <v>96</v>
      </c>
      <c r="C31" s="67">
        <v>11036</v>
      </c>
      <c r="D31" s="72" t="s">
        <v>90</v>
      </c>
      <c r="E31" s="555">
        <v>140000000</v>
      </c>
      <c r="F31" s="564">
        <v>87957879.370000005</v>
      </c>
      <c r="G31" s="69">
        <f t="shared" si="0"/>
        <v>52042120.629999995</v>
      </c>
      <c r="H31" s="70">
        <f t="shared" si="1"/>
        <v>59.167093389191152</v>
      </c>
    </row>
    <row r="32" spans="1:9" s="71" customFormat="1" ht="21">
      <c r="A32" s="66">
        <v>30</v>
      </c>
      <c r="B32" s="67" t="s">
        <v>96</v>
      </c>
      <c r="C32" s="67">
        <v>11037</v>
      </c>
      <c r="D32" s="156" t="s">
        <v>87</v>
      </c>
      <c r="E32" s="562">
        <v>39000000</v>
      </c>
      <c r="F32" s="564">
        <v>26027551.149999999</v>
      </c>
      <c r="G32" s="105">
        <f t="shared" si="0"/>
        <v>12972448.850000001</v>
      </c>
      <c r="H32" s="70">
        <f t="shared" si="1"/>
        <v>49.841219311175969</v>
      </c>
    </row>
    <row r="33" spans="1:10" s="71" customFormat="1" ht="21">
      <c r="A33" s="66">
        <v>31</v>
      </c>
      <c r="B33" s="67" t="s">
        <v>96</v>
      </c>
      <c r="C33" s="67">
        <v>11038</v>
      </c>
      <c r="D33" s="156" t="s">
        <v>88</v>
      </c>
      <c r="E33" s="562">
        <v>49903421.850000001</v>
      </c>
      <c r="F33" s="564">
        <v>21771038.68</v>
      </c>
      <c r="G33" s="105">
        <f>E33-F33</f>
        <v>28132383.170000002</v>
      </c>
      <c r="H33" s="70">
        <f t="shared" si="1"/>
        <v>129.21929717503033</v>
      </c>
    </row>
    <row r="34" spans="1:10" s="71" customFormat="1" ht="21">
      <c r="A34" s="66">
        <v>32</v>
      </c>
      <c r="B34" s="67" t="s">
        <v>96</v>
      </c>
      <c r="C34" s="67">
        <v>11039</v>
      </c>
      <c r="D34" s="156" t="s">
        <v>86</v>
      </c>
      <c r="E34" s="562">
        <v>68679026.930000007</v>
      </c>
      <c r="F34" s="564">
        <v>28789075.140000001</v>
      </c>
      <c r="G34" s="105">
        <f t="shared" si="0"/>
        <v>39889951.790000007</v>
      </c>
      <c r="H34" s="70">
        <f t="shared" si="1"/>
        <v>138.55933751263953</v>
      </c>
    </row>
    <row r="35" spans="1:10" s="71" customFormat="1" ht="21">
      <c r="A35" s="66">
        <v>33</v>
      </c>
      <c r="B35" s="67" t="s">
        <v>96</v>
      </c>
      <c r="C35" s="67">
        <v>11447</v>
      </c>
      <c r="D35" s="156" t="s">
        <v>94</v>
      </c>
      <c r="E35" s="562">
        <v>83849134.939999998</v>
      </c>
      <c r="F35" s="564">
        <v>24335912.359999999</v>
      </c>
      <c r="G35" s="105">
        <f t="shared" si="0"/>
        <v>59513222.579999998</v>
      </c>
      <c r="H35" s="70">
        <f t="shared" si="1"/>
        <v>244.5489682064256</v>
      </c>
    </row>
    <row r="36" spans="1:10" s="71" customFormat="1" ht="21">
      <c r="A36" s="66">
        <v>34</v>
      </c>
      <c r="B36" s="67" t="s">
        <v>96</v>
      </c>
      <c r="C36" s="67">
        <v>14133</v>
      </c>
      <c r="D36" s="156" t="s">
        <v>93</v>
      </c>
      <c r="E36" s="562">
        <v>57646797</v>
      </c>
      <c r="F36" s="564">
        <v>109914667.83</v>
      </c>
      <c r="G36" s="105">
        <f t="shared" si="0"/>
        <v>-52267870.829999998</v>
      </c>
      <c r="H36" s="70">
        <f t="shared" si="1"/>
        <v>-47.553135411226762</v>
      </c>
      <c r="I36" s="58"/>
    </row>
    <row r="37" spans="1:10" s="71" customFormat="1" ht="21">
      <c r="A37" s="66">
        <v>35</v>
      </c>
      <c r="B37" s="67" t="s">
        <v>96</v>
      </c>
      <c r="C37" s="67">
        <v>28861</v>
      </c>
      <c r="D37" s="156" t="s">
        <v>91</v>
      </c>
      <c r="E37" s="562">
        <v>38596518.039999999</v>
      </c>
      <c r="F37" s="564">
        <v>22486734.449999999</v>
      </c>
      <c r="G37" s="105">
        <f t="shared" si="0"/>
        <v>16109783.59</v>
      </c>
      <c r="H37" s="70">
        <f t="shared" si="1"/>
        <v>71.641276441542175</v>
      </c>
      <c r="I37" s="58"/>
    </row>
    <row r="38" spans="1:10" s="71" customFormat="1" ht="21">
      <c r="A38" s="66">
        <v>36</v>
      </c>
      <c r="B38" s="67" t="s">
        <v>42</v>
      </c>
      <c r="C38" s="67">
        <v>10710</v>
      </c>
      <c r="D38" s="73" t="s">
        <v>41</v>
      </c>
      <c r="E38" s="562">
        <v>1109938122.46</v>
      </c>
      <c r="F38" s="564">
        <v>21123306.710000001</v>
      </c>
      <c r="G38" s="69">
        <f t="shared" si="0"/>
        <v>1088814815.75</v>
      </c>
      <c r="H38" s="70">
        <f t="shared" si="1"/>
        <v>5154.5661420261595</v>
      </c>
      <c r="I38" s="58"/>
    </row>
    <row r="39" spans="1:10" s="71" customFormat="1" ht="21">
      <c r="A39" s="66">
        <v>37</v>
      </c>
      <c r="B39" s="67" t="s">
        <v>42</v>
      </c>
      <c r="C39" s="67">
        <v>11089</v>
      </c>
      <c r="D39" s="73" t="s">
        <v>25</v>
      </c>
      <c r="E39" s="562">
        <v>72756957.540000007</v>
      </c>
      <c r="F39" s="564">
        <v>242376510.52000001</v>
      </c>
      <c r="G39" s="69">
        <f t="shared" si="0"/>
        <v>-169619552.98000002</v>
      </c>
      <c r="H39" s="70">
        <f t="shared" si="1"/>
        <v>-69.981844616912099</v>
      </c>
    </row>
    <row r="40" spans="1:10" s="71" customFormat="1" ht="21">
      <c r="A40" s="66">
        <v>38</v>
      </c>
      <c r="B40" s="67" t="s">
        <v>42</v>
      </c>
      <c r="C40" s="67">
        <v>11090</v>
      </c>
      <c r="D40" s="73" t="s">
        <v>24</v>
      </c>
      <c r="E40" s="562">
        <v>32838000</v>
      </c>
      <c r="F40" s="564">
        <v>26378632.890000001</v>
      </c>
      <c r="G40" s="69">
        <f t="shared" si="0"/>
        <v>6459367.1099999994</v>
      </c>
      <c r="H40" s="70">
        <f t="shared" si="1"/>
        <v>24.48711855893302</v>
      </c>
    </row>
    <row r="41" spans="1:10" s="71" customFormat="1" ht="21">
      <c r="A41" s="66">
        <v>39</v>
      </c>
      <c r="B41" s="67" t="s">
        <v>42</v>
      </c>
      <c r="C41" s="67">
        <v>11091</v>
      </c>
      <c r="D41" s="73" t="s">
        <v>29</v>
      </c>
      <c r="E41" s="562">
        <v>80392195.640000001</v>
      </c>
      <c r="F41" s="564">
        <v>55719960.659999996</v>
      </c>
      <c r="G41" s="69">
        <f t="shared" si="0"/>
        <v>24672234.980000004</v>
      </c>
      <c r="H41" s="70">
        <f t="shared" si="1"/>
        <v>44.278988512839348</v>
      </c>
    </row>
    <row r="42" spans="1:10" s="71" customFormat="1" ht="21">
      <c r="A42" s="66">
        <v>40</v>
      </c>
      <c r="B42" s="67" t="s">
        <v>42</v>
      </c>
      <c r="C42" s="67">
        <v>11092</v>
      </c>
      <c r="D42" s="73" t="s">
        <v>31</v>
      </c>
      <c r="E42" s="562">
        <v>65774065.439999998</v>
      </c>
      <c r="F42" s="564">
        <v>45596438.340000004</v>
      </c>
      <c r="G42" s="69">
        <f t="shared" si="0"/>
        <v>20177627.099999994</v>
      </c>
      <c r="H42" s="70">
        <f t="shared" si="1"/>
        <v>44.252638659057141</v>
      </c>
    </row>
    <row r="43" spans="1:10" s="71" customFormat="1" ht="21">
      <c r="A43" s="66">
        <v>41</v>
      </c>
      <c r="B43" s="67" t="s">
        <v>42</v>
      </c>
      <c r="C43" s="67">
        <v>11093</v>
      </c>
      <c r="D43" s="73" t="s">
        <v>33</v>
      </c>
      <c r="E43" s="562">
        <v>46870600.5</v>
      </c>
      <c r="F43" s="564">
        <v>19866600.829999998</v>
      </c>
      <c r="G43" s="69">
        <f t="shared" si="0"/>
        <v>27003999.670000002</v>
      </c>
      <c r="H43" s="70">
        <f t="shared" si="1"/>
        <v>135.92662328636521</v>
      </c>
    </row>
    <row r="44" spans="1:10" s="71" customFormat="1" ht="21">
      <c r="A44" s="66">
        <v>42</v>
      </c>
      <c r="B44" s="67" t="s">
        <v>42</v>
      </c>
      <c r="C44" s="67">
        <v>11094</v>
      </c>
      <c r="D44" s="73" t="s">
        <v>27</v>
      </c>
      <c r="E44" s="562">
        <v>20482495.48</v>
      </c>
      <c r="F44" s="564">
        <v>21252104.649999999</v>
      </c>
      <c r="G44" s="69">
        <f t="shared" si="0"/>
        <v>-769609.16999999806</v>
      </c>
      <c r="H44" s="70">
        <f t="shared" si="1"/>
        <v>-3.6213315465675446</v>
      </c>
    </row>
    <row r="45" spans="1:10" s="71" customFormat="1" ht="21">
      <c r="A45" s="66">
        <v>43</v>
      </c>
      <c r="B45" s="67" t="s">
        <v>42</v>
      </c>
      <c r="C45" s="67">
        <v>11095</v>
      </c>
      <c r="D45" s="73" t="s">
        <v>32</v>
      </c>
      <c r="E45" s="562">
        <v>257202263.58000001</v>
      </c>
      <c r="F45" s="564">
        <v>27369597.870000001</v>
      </c>
      <c r="G45" s="69">
        <f t="shared" si="0"/>
        <v>229832665.71000001</v>
      </c>
      <c r="H45" s="70">
        <f t="shared" si="1"/>
        <v>839.73709369665653</v>
      </c>
      <c r="J45" s="71" t="s">
        <v>477</v>
      </c>
    </row>
    <row r="46" spans="1:10" s="71" customFormat="1" ht="21">
      <c r="A46" s="66">
        <v>44</v>
      </c>
      <c r="B46" s="67" t="s">
        <v>42</v>
      </c>
      <c r="C46" s="67">
        <v>11096</v>
      </c>
      <c r="D46" s="73" t="s">
        <v>26</v>
      </c>
      <c r="E46" s="562">
        <v>57147267.18</v>
      </c>
      <c r="F46" s="564">
        <v>72460080.909999996</v>
      </c>
      <c r="G46" s="69">
        <f t="shared" si="0"/>
        <v>-15312813.729999997</v>
      </c>
      <c r="H46" s="70">
        <f t="shared" si="1"/>
        <v>-21.132758254878958</v>
      </c>
    </row>
    <row r="47" spans="1:10" s="71" customFormat="1" ht="21">
      <c r="A47" s="66">
        <v>45</v>
      </c>
      <c r="B47" s="67" t="s">
        <v>42</v>
      </c>
      <c r="C47" s="67">
        <v>11097</v>
      </c>
      <c r="D47" s="73" t="s">
        <v>28</v>
      </c>
      <c r="E47" s="562">
        <v>87135111.859999999</v>
      </c>
      <c r="F47" s="564">
        <v>29360325</v>
      </c>
      <c r="G47" s="69">
        <f t="shared" si="0"/>
        <v>57774786.859999999</v>
      </c>
      <c r="H47" s="70">
        <f t="shared" si="1"/>
        <v>196.77843096082896</v>
      </c>
    </row>
    <row r="48" spans="1:10" s="71" customFormat="1" ht="21">
      <c r="A48" s="66">
        <v>46</v>
      </c>
      <c r="B48" s="67" t="s">
        <v>42</v>
      </c>
      <c r="C48" s="67">
        <v>11098</v>
      </c>
      <c r="D48" s="73" t="s">
        <v>35</v>
      </c>
      <c r="E48" s="562">
        <v>91040145.739999995</v>
      </c>
      <c r="F48" s="564">
        <v>27734421.43</v>
      </c>
      <c r="G48" s="69">
        <f t="shared" si="0"/>
        <v>63305724.309999995</v>
      </c>
      <c r="H48" s="70">
        <f t="shared" si="1"/>
        <v>228.25687736006972</v>
      </c>
    </row>
    <row r="49" spans="1:9" s="71" customFormat="1" ht="21">
      <c r="A49" s="66">
        <v>47</v>
      </c>
      <c r="B49" s="67" t="s">
        <v>42</v>
      </c>
      <c r="C49" s="67">
        <v>11099</v>
      </c>
      <c r="D49" s="73" t="s">
        <v>34</v>
      </c>
      <c r="E49" s="562">
        <v>56819132.049999997</v>
      </c>
      <c r="F49" s="564">
        <v>43678054.170000002</v>
      </c>
      <c r="G49" s="69">
        <f t="shared" si="0"/>
        <v>13141077.879999995</v>
      </c>
      <c r="H49" s="70">
        <f t="shared" si="1"/>
        <v>30.086225519235381</v>
      </c>
    </row>
    <row r="50" spans="1:9" s="71" customFormat="1" ht="21">
      <c r="A50" s="66">
        <v>48</v>
      </c>
      <c r="B50" s="67" t="s">
        <v>42</v>
      </c>
      <c r="C50" s="67">
        <v>11100</v>
      </c>
      <c r="D50" s="73" t="s">
        <v>37</v>
      </c>
      <c r="E50" s="562">
        <v>30616777.739999998</v>
      </c>
      <c r="F50" s="564">
        <v>45297341.57</v>
      </c>
      <c r="G50" s="69">
        <f t="shared" si="0"/>
        <v>-14680563.830000002</v>
      </c>
      <c r="H50" s="70">
        <f t="shared" si="1"/>
        <v>-32.409327614322514</v>
      </c>
    </row>
    <row r="51" spans="1:9" s="71" customFormat="1" ht="21">
      <c r="A51" s="66">
        <v>49</v>
      </c>
      <c r="B51" s="67" t="s">
        <v>42</v>
      </c>
      <c r="C51" s="67">
        <v>11101</v>
      </c>
      <c r="D51" s="73" t="s">
        <v>38</v>
      </c>
      <c r="E51" s="562">
        <v>39346058.18</v>
      </c>
      <c r="F51" s="564">
        <v>40874982.520000003</v>
      </c>
      <c r="G51" s="69">
        <f t="shared" si="0"/>
        <v>-1528924.3400000036</v>
      </c>
      <c r="H51" s="70">
        <f t="shared" si="1"/>
        <v>-3.7404892815597064</v>
      </c>
    </row>
    <row r="52" spans="1:9" s="71" customFormat="1" ht="21">
      <c r="A52" s="66">
        <v>50</v>
      </c>
      <c r="B52" s="67" t="s">
        <v>42</v>
      </c>
      <c r="C52" s="67">
        <v>11102</v>
      </c>
      <c r="D52" s="184" t="s">
        <v>36</v>
      </c>
      <c r="E52" s="562">
        <v>47777267.240000002</v>
      </c>
      <c r="F52" s="564">
        <v>27324469.02</v>
      </c>
      <c r="G52" s="105">
        <f t="shared" si="0"/>
        <v>20452798.220000003</v>
      </c>
      <c r="H52" s="106">
        <f t="shared" si="1"/>
        <v>74.851585240429316</v>
      </c>
    </row>
    <row r="53" spans="1:9" s="71" customFormat="1" ht="21">
      <c r="A53" s="66">
        <v>51</v>
      </c>
      <c r="B53" s="67" t="s">
        <v>42</v>
      </c>
      <c r="C53" s="67">
        <v>11103</v>
      </c>
      <c r="D53" s="184" t="s">
        <v>39</v>
      </c>
      <c r="E53" s="562">
        <v>43000000</v>
      </c>
      <c r="F53" s="564">
        <v>133289017.45999999</v>
      </c>
      <c r="G53" s="105">
        <f t="shared" si="0"/>
        <v>-90289017.459999993</v>
      </c>
      <c r="H53" s="106">
        <f t="shared" si="1"/>
        <v>-67.739277534321758</v>
      </c>
    </row>
    <row r="54" spans="1:9" s="71" customFormat="1" ht="21">
      <c r="A54" s="66">
        <v>52</v>
      </c>
      <c r="B54" s="67" t="s">
        <v>42</v>
      </c>
      <c r="C54" s="67">
        <v>11450</v>
      </c>
      <c r="D54" s="73" t="s">
        <v>40</v>
      </c>
      <c r="E54" s="562">
        <v>234461269.58000001</v>
      </c>
      <c r="F54" s="564">
        <v>64586035.909999996</v>
      </c>
      <c r="G54" s="69">
        <f t="shared" si="0"/>
        <v>169875233.67000002</v>
      </c>
      <c r="H54" s="70">
        <f t="shared" si="1"/>
        <v>263.02161338206218</v>
      </c>
    </row>
    <row r="55" spans="1:9" s="71" customFormat="1" ht="21">
      <c r="A55" s="66">
        <v>53</v>
      </c>
      <c r="B55" s="67" t="s">
        <v>42</v>
      </c>
      <c r="C55" s="67">
        <v>21323</v>
      </c>
      <c r="D55" s="73" t="s">
        <v>30</v>
      </c>
      <c r="E55" s="562">
        <v>43893750.619999997</v>
      </c>
      <c r="F55" s="564">
        <v>22480518.870000001</v>
      </c>
      <c r="G55" s="69">
        <f t="shared" si="0"/>
        <v>21413231.749999996</v>
      </c>
      <c r="H55" s="70">
        <f t="shared" si="1"/>
        <v>95.25239107614955</v>
      </c>
    </row>
    <row r="56" spans="1:9" s="71" customFormat="1" ht="21">
      <c r="A56" s="66">
        <v>54</v>
      </c>
      <c r="B56" s="67" t="s">
        <v>52</v>
      </c>
      <c r="C56" s="67">
        <v>10706</v>
      </c>
      <c r="D56" s="73" t="s">
        <v>51</v>
      </c>
      <c r="E56" s="562">
        <v>422800000</v>
      </c>
      <c r="F56" s="564">
        <v>27687995.539999999</v>
      </c>
      <c r="G56" s="69">
        <f t="shared" si="0"/>
        <v>395112004.45999998</v>
      </c>
      <c r="H56" s="70">
        <f t="shared" si="1"/>
        <v>1427.0155594658117</v>
      </c>
    </row>
    <row r="57" spans="1:9" s="71" customFormat="1" ht="21">
      <c r="A57" s="66">
        <v>55</v>
      </c>
      <c r="B57" s="67" t="s">
        <v>52</v>
      </c>
      <c r="C57" s="67">
        <v>11042</v>
      </c>
      <c r="D57" s="73" t="s">
        <v>49</v>
      </c>
      <c r="E57" s="562">
        <v>155293173.61000001</v>
      </c>
      <c r="F57" s="564">
        <v>122300384.01000001</v>
      </c>
      <c r="G57" s="69">
        <f t="shared" si="0"/>
        <v>32992789.600000009</v>
      </c>
      <c r="H57" s="70">
        <f t="shared" si="1"/>
        <v>26.976848737696784</v>
      </c>
      <c r="I57" s="58"/>
    </row>
    <row r="58" spans="1:9" s="71" customFormat="1" ht="21">
      <c r="A58" s="66">
        <v>56</v>
      </c>
      <c r="B58" s="67" t="s">
        <v>52</v>
      </c>
      <c r="C58" s="67">
        <v>11044</v>
      </c>
      <c r="D58" s="73" t="s">
        <v>44</v>
      </c>
      <c r="E58" s="562">
        <v>36919916.32</v>
      </c>
      <c r="F58" s="564">
        <v>21985478.690000001</v>
      </c>
      <c r="G58" s="69">
        <f t="shared" si="0"/>
        <v>14934437.629999999</v>
      </c>
      <c r="H58" s="70">
        <f t="shared" si="1"/>
        <v>67.928644359209983</v>
      </c>
      <c r="I58" s="58"/>
    </row>
    <row r="59" spans="1:9" s="71" customFormat="1" ht="21">
      <c r="A59" s="66">
        <v>57</v>
      </c>
      <c r="B59" s="67" t="s">
        <v>52</v>
      </c>
      <c r="C59" s="67">
        <v>11045</v>
      </c>
      <c r="D59" s="73" t="s">
        <v>46</v>
      </c>
      <c r="E59" s="562">
        <v>62615372.490000002</v>
      </c>
      <c r="F59" s="564">
        <v>13349726.470000001</v>
      </c>
      <c r="G59" s="69">
        <f t="shared" si="0"/>
        <v>49265646.020000003</v>
      </c>
      <c r="H59" s="70">
        <f t="shared" si="1"/>
        <v>369.03861761296446</v>
      </c>
      <c r="I59" s="58"/>
    </row>
    <row r="60" spans="1:9" s="71" customFormat="1" ht="21">
      <c r="A60" s="66">
        <v>58</v>
      </c>
      <c r="B60" s="67" t="s">
        <v>52</v>
      </c>
      <c r="C60" s="67">
        <v>11448</v>
      </c>
      <c r="D60" s="73" t="s">
        <v>50</v>
      </c>
      <c r="E60" s="562">
        <v>250000000</v>
      </c>
      <c r="F60" s="564">
        <v>45857934.68</v>
      </c>
      <c r="G60" s="69">
        <f t="shared" si="0"/>
        <v>204142065.31999999</v>
      </c>
      <c r="H60" s="70">
        <f t="shared" si="1"/>
        <v>445.16192616287265</v>
      </c>
      <c r="I60" s="58"/>
    </row>
    <row r="61" spans="1:9" s="71" customFormat="1" ht="21">
      <c r="A61" s="66">
        <v>59</v>
      </c>
      <c r="B61" s="67" t="s">
        <v>52</v>
      </c>
      <c r="C61" s="67">
        <v>21356</v>
      </c>
      <c r="D61" s="73" t="s">
        <v>45</v>
      </c>
      <c r="E61" s="562">
        <v>39960209.329999998</v>
      </c>
      <c r="F61" s="564">
        <v>30559847.68</v>
      </c>
      <c r="G61" s="69">
        <f t="shared" si="0"/>
        <v>9400361.6499999985</v>
      </c>
      <c r="H61" s="70">
        <f t="shared" si="1"/>
        <v>30.760499032696742</v>
      </c>
      <c r="I61" s="58"/>
    </row>
    <row r="62" spans="1:9" s="71" customFormat="1" ht="21">
      <c r="A62" s="66">
        <v>60</v>
      </c>
      <c r="B62" s="67" t="s">
        <v>52</v>
      </c>
      <c r="C62" s="67">
        <v>28778</v>
      </c>
      <c r="D62" s="73" t="s">
        <v>48</v>
      </c>
      <c r="E62" s="562">
        <v>27604491.579999998</v>
      </c>
      <c r="F62" s="564">
        <v>318658821.37</v>
      </c>
      <c r="G62" s="69">
        <f t="shared" si="0"/>
        <v>-291054329.79000002</v>
      </c>
      <c r="H62" s="70">
        <f t="shared" si="1"/>
        <v>-91.337289373844783</v>
      </c>
      <c r="I62" s="58"/>
    </row>
    <row r="63" spans="1:9" s="71" customFormat="1" ht="21">
      <c r="A63" s="66">
        <v>61</v>
      </c>
      <c r="B63" s="67" t="s">
        <v>52</v>
      </c>
      <c r="C63" s="67">
        <v>28811</v>
      </c>
      <c r="D63" s="73" t="s">
        <v>47</v>
      </c>
      <c r="E63" s="562">
        <v>61954084</v>
      </c>
      <c r="F63" s="565">
        <v>38583787.390000001</v>
      </c>
      <c r="G63" s="69">
        <f t="shared" si="0"/>
        <v>23370296.609999999</v>
      </c>
      <c r="H63" s="70">
        <f t="shared" si="1"/>
        <v>60.570250332804356</v>
      </c>
      <c r="I63" s="187"/>
    </row>
    <row r="64" spans="1:9" s="71" customFormat="1" ht="21">
      <c r="A64" s="66">
        <v>62</v>
      </c>
      <c r="B64" s="67" t="s">
        <v>52</v>
      </c>
      <c r="C64" s="67">
        <v>28815</v>
      </c>
      <c r="D64" s="73" t="s">
        <v>43</v>
      </c>
      <c r="E64" s="562">
        <v>44663761.329999998</v>
      </c>
      <c r="F64" s="564">
        <v>26222865.710000001</v>
      </c>
      <c r="G64" s="69">
        <f t="shared" si="0"/>
        <v>18440895.619999997</v>
      </c>
      <c r="H64" s="70">
        <f t="shared" si="1"/>
        <v>70.323723669025327</v>
      </c>
    </row>
    <row r="65" spans="1:8" s="71" customFormat="1" ht="21">
      <c r="A65" s="66">
        <v>63</v>
      </c>
      <c r="B65" s="67" t="s">
        <v>59</v>
      </c>
      <c r="C65" s="67">
        <v>10704</v>
      </c>
      <c r="D65" s="73" t="s">
        <v>58</v>
      </c>
      <c r="E65" s="562">
        <v>293000000</v>
      </c>
      <c r="F65" s="564">
        <v>46557767.060000002</v>
      </c>
      <c r="G65" s="69">
        <f t="shared" si="0"/>
        <v>246442232.94</v>
      </c>
      <c r="H65" s="70">
        <f t="shared" si="1"/>
        <v>529.32571405841816</v>
      </c>
    </row>
    <row r="66" spans="1:8" s="71" customFormat="1" ht="21">
      <c r="A66" s="66">
        <v>64</v>
      </c>
      <c r="B66" s="67" t="s">
        <v>59</v>
      </c>
      <c r="C66" s="67">
        <v>10991</v>
      </c>
      <c r="D66" s="73" t="s">
        <v>53</v>
      </c>
      <c r="E66" s="563">
        <v>102977638.45999999</v>
      </c>
      <c r="F66" s="564">
        <v>37817459.689999998</v>
      </c>
      <c r="G66" s="69">
        <f t="shared" si="0"/>
        <v>65160178.769999996</v>
      </c>
      <c r="H66" s="70">
        <f t="shared" si="1"/>
        <v>172.30183969027985</v>
      </c>
    </row>
    <row r="67" spans="1:8" s="71" customFormat="1" ht="21">
      <c r="A67" s="66">
        <v>65</v>
      </c>
      <c r="B67" s="67" t="s">
        <v>59</v>
      </c>
      <c r="C67" s="67">
        <v>10992</v>
      </c>
      <c r="D67" s="73" t="s">
        <v>57</v>
      </c>
      <c r="E67" s="562">
        <v>64102005.539999999</v>
      </c>
      <c r="F67" s="564">
        <v>34441540.689999998</v>
      </c>
      <c r="G67" s="69">
        <f t="shared" si="0"/>
        <v>29660464.850000001</v>
      </c>
      <c r="H67" s="70">
        <f t="shared" si="1"/>
        <v>86.118286974925695</v>
      </c>
    </row>
    <row r="68" spans="1:8" s="71" customFormat="1" ht="21">
      <c r="A68" s="66">
        <v>66</v>
      </c>
      <c r="B68" s="67" t="s">
        <v>59</v>
      </c>
      <c r="C68" s="67">
        <v>10993</v>
      </c>
      <c r="D68" s="73" t="s">
        <v>55</v>
      </c>
      <c r="E68" s="562">
        <v>113362009.16</v>
      </c>
      <c r="F68" s="564">
        <v>13089153.82</v>
      </c>
      <c r="G68" s="69">
        <f t="shared" ref="G68:G91" si="2">E68-F68</f>
        <v>100272855.34</v>
      </c>
      <c r="H68" s="70">
        <f t="shared" ref="H68:H91" si="3">G68/F68*100</f>
        <v>766.0759184202177</v>
      </c>
    </row>
    <row r="69" spans="1:8" s="71" customFormat="1" ht="21">
      <c r="A69" s="66">
        <v>67</v>
      </c>
      <c r="B69" s="67" t="s">
        <v>59</v>
      </c>
      <c r="C69" s="67">
        <v>10994</v>
      </c>
      <c r="D69" s="73" t="s">
        <v>56</v>
      </c>
      <c r="E69" s="562">
        <v>93651775.340000004</v>
      </c>
      <c r="F69" s="564">
        <v>111290828.27</v>
      </c>
      <c r="G69" s="69">
        <f t="shared" si="2"/>
        <v>-17639052.929999992</v>
      </c>
      <c r="H69" s="70">
        <f t="shared" si="3"/>
        <v>-15.849511773967853</v>
      </c>
    </row>
    <row r="70" spans="1:8" s="71" customFormat="1" ht="21">
      <c r="A70" s="66">
        <v>68</v>
      </c>
      <c r="B70" s="67" t="s">
        <v>59</v>
      </c>
      <c r="C70" s="67">
        <v>23367</v>
      </c>
      <c r="D70" s="73" t="s">
        <v>54</v>
      </c>
      <c r="E70" s="562">
        <v>53029247.850000001</v>
      </c>
      <c r="F70" s="564">
        <v>33654504.509999998</v>
      </c>
      <c r="G70" s="69">
        <f t="shared" si="2"/>
        <v>19374743.340000004</v>
      </c>
      <c r="H70" s="106">
        <f t="shared" si="3"/>
        <v>57.569539715680705</v>
      </c>
    </row>
    <row r="71" spans="1:8" s="71" customFormat="1" ht="21">
      <c r="A71" s="66">
        <v>69</v>
      </c>
      <c r="B71" s="67" t="s">
        <v>81</v>
      </c>
      <c r="C71" s="67">
        <v>10761</v>
      </c>
      <c r="D71" s="73" t="s">
        <v>80</v>
      </c>
      <c r="E71" s="562">
        <v>1593238428.4000001</v>
      </c>
      <c r="F71" s="564">
        <v>57250574.009999998</v>
      </c>
      <c r="G71" s="69">
        <f>E71-F71</f>
        <v>1535987854.3900001</v>
      </c>
      <c r="H71" s="106">
        <f t="shared" si="3"/>
        <v>2682.9213172984223</v>
      </c>
    </row>
    <row r="72" spans="1:8" s="71" customFormat="1" ht="21">
      <c r="A72" s="66">
        <v>70</v>
      </c>
      <c r="B72" s="67" t="s">
        <v>81</v>
      </c>
      <c r="C72" s="67">
        <v>11013</v>
      </c>
      <c r="D72" s="73" t="s">
        <v>60</v>
      </c>
      <c r="E72" s="562">
        <v>84914678.650000006</v>
      </c>
      <c r="F72" s="564">
        <v>53752078.210000001</v>
      </c>
      <c r="G72" s="69">
        <f t="shared" si="2"/>
        <v>31162600.440000005</v>
      </c>
      <c r="H72" s="106">
        <f t="shared" si="3"/>
        <v>57.974689496196142</v>
      </c>
    </row>
    <row r="73" spans="1:8" s="71" customFormat="1" ht="21">
      <c r="A73" s="66">
        <v>71</v>
      </c>
      <c r="B73" s="67" t="s">
        <v>81</v>
      </c>
      <c r="C73" s="67">
        <v>11014</v>
      </c>
      <c r="D73" s="73" t="s">
        <v>72</v>
      </c>
      <c r="E73" s="562">
        <v>75084770.540000007</v>
      </c>
      <c r="F73" s="564">
        <v>31443744.23</v>
      </c>
      <c r="G73" s="69">
        <f t="shared" si="2"/>
        <v>43641026.310000002</v>
      </c>
      <c r="H73" s="106">
        <f t="shared" si="3"/>
        <v>138.79080681607491</v>
      </c>
    </row>
    <row r="74" spans="1:8" s="71" customFormat="1" ht="21">
      <c r="A74" s="66">
        <v>72</v>
      </c>
      <c r="B74" s="67" t="s">
        <v>81</v>
      </c>
      <c r="C74" s="67">
        <v>11015</v>
      </c>
      <c r="D74" s="73" t="s">
        <v>61</v>
      </c>
      <c r="E74" s="562">
        <v>296597076.07999998</v>
      </c>
      <c r="F74" s="564">
        <v>19816702.440000001</v>
      </c>
      <c r="G74" s="69">
        <f t="shared" si="2"/>
        <v>276780373.63999999</v>
      </c>
      <c r="H74" s="106">
        <f t="shared" si="3"/>
        <v>1396.7024759947901</v>
      </c>
    </row>
    <row r="75" spans="1:8" s="71" customFormat="1" ht="21">
      <c r="A75" s="66">
        <v>73</v>
      </c>
      <c r="B75" s="67" t="s">
        <v>81</v>
      </c>
      <c r="C75" s="67">
        <v>11016</v>
      </c>
      <c r="D75" s="73" t="s">
        <v>75</v>
      </c>
      <c r="E75" s="562">
        <v>13845120.35</v>
      </c>
      <c r="F75" s="564">
        <v>26889402.73</v>
      </c>
      <c r="G75" s="69">
        <f t="shared" si="2"/>
        <v>-13044282.380000001</v>
      </c>
      <c r="H75" s="106">
        <f t="shared" si="3"/>
        <v>-48.510866942562245</v>
      </c>
    </row>
    <row r="76" spans="1:8" s="71" customFormat="1" ht="21">
      <c r="A76" s="66">
        <v>74</v>
      </c>
      <c r="B76" s="67" t="s">
        <v>81</v>
      </c>
      <c r="C76" s="67">
        <v>11017</v>
      </c>
      <c r="D76" s="73" t="s">
        <v>77</v>
      </c>
      <c r="E76" s="562">
        <v>73313677.230000004</v>
      </c>
      <c r="F76" s="564">
        <v>35030464.140000001</v>
      </c>
      <c r="G76" s="69">
        <f t="shared" si="2"/>
        <v>38283213.090000004</v>
      </c>
      <c r="H76" s="106">
        <f t="shared" si="3"/>
        <v>109.28548630415035</v>
      </c>
    </row>
    <row r="77" spans="1:8" s="71" customFormat="1" ht="21">
      <c r="A77" s="66">
        <v>75</v>
      </c>
      <c r="B77" s="67" t="s">
        <v>81</v>
      </c>
      <c r="C77" s="67">
        <v>11018</v>
      </c>
      <c r="D77" s="73" t="s">
        <v>73</v>
      </c>
      <c r="E77" s="562">
        <v>166040484.16999999</v>
      </c>
      <c r="F77" s="564">
        <v>34856349</v>
      </c>
      <c r="G77" s="69">
        <f t="shared" si="2"/>
        <v>131184135.16999999</v>
      </c>
      <c r="H77" s="106">
        <f t="shared" si="3"/>
        <v>376.35650013143942</v>
      </c>
    </row>
    <row r="78" spans="1:8" s="71" customFormat="1" ht="21">
      <c r="A78" s="66">
        <v>76</v>
      </c>
      <c r="B78" s="67" t="s">
        <v>81</v>
      </c>
      <c r="C78" s="67">
        <v>11019</v>
      </c>
      <c r="D78" s="73" t="s">
        <v>63</v>
      </c>
      <c r="E78" s="562">
        <v>44426232.840000004</v>
      </c>
      <c r="F78" s="564">
        <v>153081216.99000001</v>
      </c>
      <c r="G78" s="69">
        <f t="shared" si="2"/>
        <v>-108654984.15000001</v>
      </c>
      <c r="H78" s="106">
        <f t="shared" si="3"/>
        <v>-70.978651912009468</v>
      </c>
    </row>
    <row r="79" spans="1:8" s="71" customFormat="1" ht="21">
      <c r="A79" s="66">
        <v>77</v>
      </c>
      <c r="B79" s="67" t="s">
        <v>81</v>
      </c>
      <c r="C79" s="67">
        <v>11020</v>
      </c>
      <c r="D79" s="73" t="s">
        <v>78</v>
      </c>
      <c r="E79" s="562">
        <v>54512028.890000001</v>
      </c>
      <c r="F79" s="564">
        <v>30028740.82</v>
      </c>
      <c r="G79" s="69">
        <f t="shared" si="2"/>
        <v>24483288.07</v>
      </c>
      <c r="H79" s="106">
        <f t="shared" si="3"/>
        <v>81.532849534914334</v>
      </c>
    </row>
    <row r="80" spans="1:8" s="71" customFormat="1" ht="21">
      <c r="A80" s="66">
        <v>78</v>
      </c>
      <c r="B80" s="67" t="s">
        <v>81</v>
      </c>
      <c r="C80" s="67">
        <v>11021</v>
      </c>
      <c r="D80" s="73" t="s">
        <v>70</v>
      </c>
      <c r="E80" s="562">
        <v>55304739</v>
      </c>
      <c r="F80" s="564">
        <v>122308992.86</v>
      </c>
      <c r="G80" s="69">
        <f t="shared" si="2"/>
        <v>-67004253.859999999</v>
      </c>
      <c r="H80" s="106">
        <f t="shared" si="3"/>
        <v>-54.782769682925839</v>
      </c>
    </row>
    <row r="81" spans="1:8" s="71" customFormat="1" ht="21">
      <c r="A81" s="66">
        <v>79</v>
      </c>
      <c r="B81" s="67" t="s">
        <v>81</v>
      </c>
      <c r="C81" s="67">
        <v>11022</v>
      </c>
      <c r="D81" s="73" t="s">
        <v>69</v>
      </c>
      <c r="E81" s="562">
        <v>76528680.239999995</v>
      </c>
      <c r="F81" s="564">
        <v>36733685.520000003</v>
      </c>
      <c r="G81" s="69">
        <f t="shared" si="2"/>
        <v>39794994.719999991</v>
      </c>
      <c r="H81" s="106">
        <f t="shared" si="3"/>
        <v>108.33379269372038</v>
      </c>
    </row>
    <row r="82" spans="1:8" s="71" customFormat="1" ht="21">
      <c r="A82" s="66">
        <v>80</v>
      </c>
      <c r="B82" s="67" t="s">
        <v>81</v>
      </c>
      <c r="C82" s="67">
        <v>11023</v>
      </c>
      <c r="D82" s="73" t="s">
        <v>66</v>
      </c>
      <c r="E82" s="562">
        <v>161562704.99000001</v>
      </c>
      <c r="F82" s="564">
        <v>33113364.989999998</v>
      </c>
      <c r="G82" s="69">
        <f t="shared" si="2"/>
        <v>128449340.00000001</v>
      </c>
      <c r="H82" s="106">
        <f t="shared" si="3"/>
        <v>387.9078433701643</v>
      </c>
    </row>
    <row r="83" spans="1:8" s="71" customFormat="1" ht="21">
      <c r="A83" s="66">
        <v>81</v>
      </c>
      <c r="B83" s="67" t="s">
        <v>81</v>
      </c>
      <c r="C83" s="67">
        <v>11024</v>
      </c>
      <c r="D83" s="73" t="s">
        <v>65</v>
      </c>
      <c r="E83" s="562">
        <v>90193118.689999998</v>
      </c>
      <c r="F83" s="564">
        <v>23266270.52</v>
      </c>
      <c r="G83" s="69">
        <f t="shared" si="2"/>
        <v>66926848.170000002</v>
      </c>
      <c r="H83" s="106">
        <f t="shared" si="3"/>
        <v>287.65610763645503</v>
      </c>
    </row>
    <row r="84" spans="1:8" s="71" customFormat="1" ht="21">
      <c r="A84" s="66">
        <v>82</v>
      </c>
      <c r="B84" s="67" t="s">
        <v>81</v>
      </c>
      <c r="C84" s="67">
        <v>11025</v>
      </c>
      <c r="D84" s="73" t="s">
        <v>76</v>
      </c>
      <c r="E84" s="562">
        <v>175017316.63</v>
      </c>
      <c r="F84" s="564">
        <v>20779592.16</v>
      </c>
      <c r="G84" s="69">
        <f t="shared" si="2"/>
        <v>154237724.47</v>
      </c>
      <c r="H84" s="106">
        <f t="shared" si="3"/>
        <v>742.25578289694397</v>
      </c>
    </row>
    <row r="85" spans="1:8" s="71" customFormat="1" ht="21">
      <c r="A85" s="66">
        <v>83</v>
      </c>
      <c r="B85" s="67" t="s">
        <v>81</v>
      </c>
      <c r="C85" s="67">
        <v>11026</v>
      </c>
      <c r="D85" s="73" t="s">
        <v>71</v>
      </c>
      <c r="E85" s="562">
        <v>43421359.380000003</v>
      </c>
      <c r="F85" s="564">
        <v>22167398.710000001</v>
      </c>
      <c r="G85" s="69">
        <f t="shared" si="2"/>
        <v>21253960.670000002</v>
      </c>
      <c r="H85" s="106">
        <f t="shared" si="3"/>
        <v>95.879362969242138</v>
      </c>
    </row>
    <row r="86" spans="1:8" s="71" customFormat="1" ht="21">
      <c r="A86" s="66">
        <v>84</v>
      </c>
      <c r="B86" s="67" t="s">
        <v>81</v>
      </c>
      <c r="C86" s="67">
        <v>11027</v>
      </c>
      <c r="D86" s="73" t="s">
        <v>74</v>
      </c>
      <c r="E86" s="562">
        <v>36797109.289999999</v>
      </c>
      <c r="F86" s="564">
        <v>43055752.189999998</v>
      </c>
      <c r="G86" s="69">
        <f t="shared" si="2"/>
        <v>-6258642.8999999985</v>
      </c>
      <c r="H86" s="106">
        <f t="shared" si="3"/>
        <v>-14.536136478074614</v>
      </c>
    </row>
    <row r="87" spans="1:8" s="71" customFormat="1" ht="21">
      <c r="A87" s="66">
        <v>85</v>
      </c>
      <c r="B87" s="67" t="s">
        <v>81</v>
      </c>
      <c r="C87" s="67">
        <v>11028</v>
      </c>
      <c r="D87" s="73" t="s">
        <v>64</v>
      </c>
      <c r="E87" s="562">
        <v>40144250.829999998</v>
      </c>
      <c r="F87" s="564">
        <v>55944945.049999997</v>
      </c>
      <c r="G87" s="69">
        <f t="shared" si="2"/>
        <v>-15800694.219999999</v>
      </c>
      <c r="H87" s="106">
        <f t="shared" si="3"/>
        <v>-28.243292054140646</v>
      </c>
    </row>
    <row r="88" spans="1:8" s="71" customFormat="1" ht="21">
      <c r="A88" s="66">
        <v>86</v>
      </c>
      <c r="B88" s="67" t="s">
        <v>81</v>
      </c>
      <c r="C88" s="67">
        <v>11029</v>
      </c>
      <c r="D88" s="73" t="s">
        <v>68</v>
      </c>
      <c r="E88" s="562">
        <v>38294593.93</v>
      </c>
      <c r="F88" s="564">
        <v>32970851.010000002</v>
      </c>
      <c r="G88" s="69">
        <f t="shared" si="2"/>
        <v>5323742.9199999981</v>
      </c>
      <c r="H88" s="106">
        <f t="shared" si="3"/>
        <v>16.146816830373339</v>
      </c>
    </row>
    <row r="89" spans="1:8" s="71" customFormat="1" ht="21">
      <c r="A89" s="66">
        <v>87</v>
      </c>
      <c r="B89" s="67" t="s">
        <v>81</v>
      </c>
      <c r="C89" s="67">
        <v>11446</v>
      </c>
      <c r="D89" s="73" t="s">
        <v>79</v>
      </c>
      <c r="E89" s="562">
        <v>210013189.66999999</v>
      </c>
      <c r="F89" s="564">
        <v>41197232.990000002</v>
      </c>
      <c r="G89" s="69">
        <f t="shared" si="2"/>
        <v>168815956.67999998</v>
      </c>
      <c r="H89" s="106">
        <f t="shared" si="3"/>
        <v>409.77498833714748</v>
      </c>
    </row>
    <row r="90" spans="1:8" s="71" customFormat="1" ht="21">
      <c r="A90" s="66">
        <v>88</v>
      </c>
      <c r="B90" s="67" t="s">
        <v>81</v>
      </c>
      <c r="C90" s="74" t="s">
        <v>191</v>
      </c>
      <c r="D90" s="73" t="s">
        <v>62</v>
      </c>
      <c r="E90" s="562">
        <v>39334969.340000004</v>
      </c>
      <c r="F90" s="564">
        <v>49006859.479999997</v>
      </c>
      <c r="G90" s="69">
        <f t="shared" si="2"/>
        <v>-9671890.1399999931</v>
      </c>
      <c r="H90" s="106">
        <f t="shared" si="3"/>
        <v>-19.735788505172732</v>
      </c>
    </row>
    <row r="91" spans="1:8" s="71" customFormat="1" ht="21">
      <c r="A91" s="66">
        <v>89</v>
      </c>
      <c r="B91" s="67" t="s">
        <v>81</v>
      </c>
      <c r="C91" s="74" t="s">
        <v>192</v>
      </c>
      <c r="D91" s="73" t="s">
        <v>67</v>
      </c>
      <c r="E91" s="556">
        <v>34028002.950000003</v>
      </c>
      <c r="F91" s="564">
        <v>13164675.460000001</v>
      </c>
      <c r="G91" s="69">
        <f t="shared" si="2"/>
        <v>20863327.490000002</v>
      </c>
      <c r="H91" s="106">
        <f t="shared" si="3"/>
        <v>158.47961883596636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G138"/>
  <sheetViews>
    <sheetView topLeftCell="A36" zoomScale="80" zoomScaleNormal="80" workbookViewId="0">
      <pane xSplit="2" ySplit="5" topLeftCell="AG41" activePane="bottomRight" state="frozen"/>
      <selection activeCell="A36" sqref="A36"/>
      <selection pane="topRight" activeCell="C36" sqref="C36"/>
      <selection pane="bottomLeft" activeCell="A41" sqref="A41"/>
      <selection pane="bottomRight" activeCell="K66" sqref="K66"/>
    </sheetView>
  </sheetViews>
  <sheetFormatPr defaultColWidth="9.09765625" defaultRowHeight="13.2"/>
  <cols>
    <col min="1" max="1" width="9.09765625" style="6" customWidth="1"/>
    <col min="2" max="2" width="43.3984375" style="6" customWidth="1"/>
    <col min="3" max="3" width="17.59765625" style="6" customWidth="1"/>
    <col min="4" max="4" width="14.8984375" style="6" customWidth="1"/>
    <col min="5" max="7" width="14.8984375" style="89" customWidth="1"/>
    <col min="8" max="22" width="14.8984375" style="6" customWidth="1"/>
    <col min="23" max="23" width="16.69921875" style="6" customWidth="1"/>
    <col min="24" max="36" width="14.8984375" style="6" customWidth="1"/>
    <col min="37" max="37" width="15.8984375" style="6" customWidth="1"/>
    <col min="38" max="54" width="14.8984375" style="6" customWidth="1"/>
    <col min="55" max="55" width="15.59765625" style="6" customWidth="1"/>
    <col min="56" max="69" width="14.8984375" style="6" customWidth="1"/>
    <col min="70" max="70" width="16.3984375" style="6" customWidth="1"/>
    <col min="71" max="90" width="14.8984375" style="6" customWidth="1"/>
    <col min="91" max="257" width="9.09765625" style="6"/>
    <col min="258" max="258" width="40.09765625" style="6" customWidth="1"/>
    <col min="259" max="278" width="14.8984375" style="6" customWidth="1"/>
    <col min="279" max="279" width="16.69921875" style="6" customWidth="1"/>
    <col min="280" max="346" width="14.8984375" style="6" customWidth="1"/>
    <col min="347" max="513" width="9.09765625" style="6"/>
    <col min="514" max="514" width="40.09765625" style="6" customWidth="1"/>
    <col min="515" max="534" width="14.8984375" style="6" customWidth="1"/>
    <col min="535" max="535" width="16.69921875" style="6" customWidth="1"/>
    <col min="536" max="602" width="14.8984375" style="6" customWidth="1"/>
    <col min="603" max="769" width="9.09765625" style="6"/>
    <col min="770" max="770" width="40.09765625" style="6" customWidth="1"/>
    <col min="771" max="790" width="14.8984375" style="6" customWidth="1"/>
    <col min="791" max="791" width="16.69921875" style="6" customWidth="1"/>
    <col min="792" max="858" width="14.8984375" style="6" customWidth="1"/>
    <col min="859" max="1025" width="9.09765625" style="6"/>
    <col min="1026" max="1026" width="40.09765625" style="6" customWidth="1"/>
    <col min="1027" max="1046" width="14.8984375" style="6" customWidth="1"/>
    <col min="1047" max="1047" width="16.69921875" style="6" customWidth="1"/>
    <col min="1048" max="1114" width="14.8984375" style="6" customWidth="1"/>
    <col min="1115" max="1281" width="9.09765625" style="6"/>
    <col min="1282" max="1282" width="40.09765625" style="6" customWidth="1"/>
    <col min="1283" max="1302" width="14.8984375" style="6" customWidth="1"/>
    <col min="1303" max="1303" width="16.69921875" style="6" customWidth="1"/>
    <col min="1304" max="1370" width="14.8984375" style="6" customWidth="1"/>
    <col min="1371" max="1537" width="9.09765625" style="6"/>
    <col min="1538" max="1538" width="40.09765625" style="6" customWidth="1"/>
    <col min="1539" max="1558" width="14.8984375" style="6" customWidth="1"/>
    <col min="1559" max="1559" width="16.69921875" style="6" customWidth="1"/>
    <col min="1560" max="1626" width="14.8984375" style="6" customWidth="1"/>
    <col min="1627" max="1793" width="9.09765625" style="6"/>
    <col min="1794" max="1794" width="40.09765625" style="6" customWidth="1"/>
    <col min="1795" max="1814" width="14.8984375" style="6" customWidth="1"/>
    <col min="1815" max="1815" width="16.69921875" style="6" customWidth="1"/>
    <col min="1816" max="1882" width="14.8984375" style="6" customWidth="1"/>
    <col min="1883" max="2049" width="9.09765625" style="6"/>
    <col min="2050" max="2050" width="40.09765625" style="6" customWidth="1"/>
    <col min="2051" max="2070" width="14.8984375" style="6" customWidth="1"/>
    <col min="2071" max="2071" width="16.69921875" style="6" customWidth="1"/>
    <col min="2072" max="2138" width="14.8984375" style="6" customWidth="1"/>
    <col min="2139" max="2305" width="9.09765625" style="6"/>
    <col min="2306" max="2306" width="40.09765625" style="6" customWidth="1"/>
    <col min="2307" max="2326" width="14.8984375" style="6" customWidth="1"/>
    <col min="2327" max="2327" width="16.69921875" style="6" customWidth="1"/>
    <col min="2328" max="2394" width="14.8984375" style="6" customWidth="1"/>
    <col min="2395" max="2561" width="9.09765625" style="6"/>
    <col min="2562" max="2562" width="40.09765625" style="6" customWidth="1"/>
    <col min="2563" max="2582" width="14.8984375" style="6" customWidth="1"/>
    <col min="2583" max="2583" width="16.69921875" style="6" customWidth="1"/>
    <col min="2584" max="2650" width="14.8984375" style="6" customWidth="1"/>
    <col min="2651" max="2817" width="9.09765625" style="6"/>
    <col min="2818" max="2818" width="40.09765625" style="6" customWidth="1"/>
    <col min="2819" max="2838" width="14.8984375" style="6" customWidth="1"/>
    <col min="2839" max="2839" width="16.69921875" style="6" customWidth="1"/>
    <col min="2840" max="2906" width="14.8984375" style="6" customWidth="1"/>
    <col min="2907" max="3073" width="9.09765625" style="6"/>
    <col min="3074" max="3074" width="40.09765625" style="6" customWidth="1"/>
    <col min="3075" max="3094" width="14.8984375" style="6" customWidth="1"/>
    <col min="3095" max="3095" width="16.69921875" style="6" customWidth="1"/>
    <col min="3096" max="3162" width="14.8984375" style="6" customWidth="1"/>
    <col min="3163" max="3329" width="9.09765625" style="6"/>
    <col min="3330" max="3330" width="40.09765625" style="6" customWidth="1"/>
    <col min="3331" max="3350" width="14.8984375" style="6" customWidth="1"/>
    <col min="3351" max="3351" width="16.69921875" style="6" customWidth="1"/>
    <col min="3352" max="3418" width="14.8984375" style="6" customWidth="1"/>
    <col min="3419" max="3585" width="9.09765625" style="6"/>
    <col min="3586" max="3586" width="40.09765625" style="6" customWidth="1"/>
    <col min="3587" max="3606" width="14.8984375" style="6" customWidth="1"/>
    <col min="3607" max="3607" width="16.69921875" style="6" customWidth="1"/>
    <col min="3608" max="3674" width="14.8984375" style="6" customWidth="1"/>
    <col min="3675" max="3841" width="9.09765625" style="6"/>
    <col min="3842" max="3842" width="40.09765625" style="6" customWidth="1"/>
    <col min="3843" max="3862" width="14.8984375" style="6" customWidth="1"/>
    <col min="3863" max="3863" width="16.69921875" style="6" customWidth="1"/>
    <col min="3864" max="3930" width="14.8984375" style="6" customWidth="1"/>
    <col min="3931" max="4097" width="9.09765625" style="6"/>
    <col min="4098" max="4098" width="40.09765625" style="6" customWidth="1"/>
    <col min="4099" max="4118" width="14.8984375" style="6" customWidth="1"/>
    <col min="4119" max="4119" width="16.69921875" style="6" customWidth="1"/>
    <col min="4120" max="4186" width="14.8984375" style="6" customWidth="1"/>
    <col min="4187" max="4353" width="9.09765625" style="6"/>
    <col min="4354" max="4354" width="40.09765625" style="6" customWidth="1"/>
    <col min="4355" max="4374" width="14.8984375" style="6" customWidth="1"/>
    <col min="4375" max="4375" width="16.69921875" style="6" customWidth="1"/>
    <col min="4376" max="4442" width="14.8984375" style="6" customWidth="1"/>
    <col min="4443" max="4609" width="9.09765625" style="6"/>
    <col min="4610" max="4610" width="40.09765625" style="6" customWidth="1"/>
    <col min="4611" max="4630" width="14.8984375" style="6" customWidth="1"/>
    <col min="4631" max="4631" width="16.69921875" style="6" customWidth="1"/>
    <col min="4632" max="4698" width="14.8984375" style="6" customWidth="1"/>
    <col min="4699" max="4865" width="9.09765625" style="6"/>
    <col min="4866" max="4866" width="40.09765625" style="6" customWidth="1"/>
    <col min="4867" max="4886" width="14.8984375" style="6" customWidth="1"/>
    <col min="4887" max="4887" width="16.69921875" style="6" customWidth="1"/>
    <col min="4888" max="4954" width="14.8984375" style="6" customWidth="1"/>
    <col min="4955" max="5121" width="9.09765625" style="6"/>
    <col min="5122" max="5122" width="40.09765625" style="6" customWidth="1"/>
    <col min="5123" max="5142" width="14.8984375" style="6" customWidth="1"/>
    <col min="5143" max="5143" width="16.69921875" style="6" customWidth="1"/>
    <col min="5144" max="5210" width="14.8984375" style="6" customWidth="1"/>
    <col min="5211" max="5377" width="9.09765625" style="6"/>
    <col min="5378" max="5378" width="40.09765625" style="6" customWidth="1"/>
    <col min="5379" max="5398" width="14.8984375" style="6" customWidth="1"/>
    <col min="5399" max="5399" width="16.69921875" style="6" customWidth="1"/>
    <col min="5400" max="5466" width="14.8984375" style="6" customWidth="1"/>
    <col min="5467" max="5633" width="9.09765625" style="6"/>
    <col min="5634" max="5634" width="40.09765625" style="6" customWidth="1"/>
    <col min="5635" max="5654" width="14.8984375" style="6" customWidth="1"/>
    <col min="5655" max="5655" width="16.69921875" style="6" customWidth="1"/>
    <col min="5656" max="5722" width="14.8984375" style="6" customWidth="1"/>
    <col min="5723" max="5889" width="9.09765625" style="6"/>
    <col min="5890" max="5890" width="40.09765625" style="6" customWidth="1"/>
    <col min="5891" max="5910" width="14.8984375" style="6" customWidth="1"/>
    <col min="5911" max="5911" width="16.69921875" style="6" customWidth="1"/>
    <col min="5912" max="5978" width="14.8984375" style="6" customWidth="1"/>
    <col min="5979" max="6145" width="9.09765625" style="6"/>
    <col min="6146" max="6146" width="40.09765625" style="6" customWidth="1"/>
    <col min="6147" max="6166" width="14.8984375" style="6" customWidth="1"/>
    <col min="6167" max="6167" width="16.69921875" style="6" customWidth="1"/>
    <col min="6168" max="6234" width="14.8984375" style="6" customWidth="1"/>
    <col min="6235" max="6401" width="9.09765625" style="6"/>
    <col min="6402" max="6402" width="40.09765625" style="6" customWidth="1"/>
    <col min="6403" max="6422" width="14.8984375" style="6" customWidth="1"/>
    <col min="6423" max="6423" width="16.69921875" style="6" customWidth="1"/>
    <col min="6424" max="6490" width="14.8984375" style="6" customWidth="1"/>
    <col min="6491" max="6657" width="9.09765625" style="6"/>
    <col min="6658" max="6658" width="40.09765625" style="6" customWidth="1"/>
    <col min="6659" max="6678" width="14.8984375" style="6" customWidth="1"/>
    <col min="6679" max="6679" width="16.69921875" style="6" customWidth="1"/>
    <col min="6680" max="6746" width="14.8984375" style="6" customWidth="1"/>
    <col min="6747" max="6913" width="9.09765625" style="6"/>
    <col min="6914" max="6914" width="40.09765625" style="6" customWidth="1"/>
    <col min="6915" max="6934" width="14.8984375" style="6" customWidth="1"/>
    <col min="6935" max="6935" width="16.69921875" style="6" customWidth="1"/>
    <col min="6936" max="7002" width="14.8984375" style="6" customWidth="1"/>
    <col min="7003" max="7169" width="9.09765625" style="6"/>
    <col min="7170" max="7170" width="40.09765625" style="6" customWidth="1"/>
    <col min="7171" max="7190" width="14.8984375" style="6" customWidth="1"/>
    <col min="7191" max="7191" width="16.69921875" style="6" customWidth="1"/>
    <col min="7192" max="7258" width="14.8984375" style="6" customWidth="1"/>
    <col min="7259" max="7425" width="9.09765625" style="6"/>
    <col min="7426" max="7426" width="40.09765625" style="6" customWidth="1"/>
    <col min="7427" max="7446" width="14.8984375" style="6" customWidth="1"/>
    <col min="7447" max="7447" width="16.69921875" style="6" customWidth="1"/>
    <col min="7448" max="7514" width="14.8984375" style="6" customWidth="1"/>
    <col min="7515" max="7681" width="9.09765625" style="6"/>
    <col min="7682" max="7682" width="40.09765625" style="6" customWidth="1"/>
    <col min="7683" max="7702" width="14.8984375" style="6" customWidth="1"/>
    <col min="7703" max="7703" width="16.69921875" style="6" customWidth="1"/>
    <col min="7704" max="7770" width="14.8984375" style="6" customWidth="1"/>
    <col min="7771" max="7937" width="9.09765625" style="6"/>
    <col min="7938" max="7938" width="40.09765625" style="6" customWidth="1"/>
    <col min="7939" max="7958" width="14.8984375" style="6" customWidth="1"/>
    <col min="7959" max="7959" width="16.69921875" style="6" customWidth="1"/>
    <col min="7960" max="8026" width="14.8984375" style="6" customWidth="1"/>
    <col min="8027" max="8193" width="9.09765625" style="6"/>
    <col min="8194" max="8194" width="40.09765625" style="6" customWidth="1"/>
    <col min="8195" max="8214" width="14.8984375" style="6" customWidth="1"/>
    <col min="8215" max="8215" width="16.69921875" style="6" customWidth="1"/>
    <col min="8216" max="8282" width="14.8984375" style="6" customWidth="1"/>
    <col min="8283" max="8449" width="9.09765625" style="6"/>
    <col min="8450" max="8450" width="40.09765625" style="6" customWidth="1"/>
    <col min="8451" max="8470" width="14.8984375" style="6" customWidth="1"/>
    <col min="8471" max="8471" width="16.69921875" style="6" customWidth="1"/>
    <col min="8472" max="8538" width="14.8984375" style="6" customWidth="1"/>
    <col min="8539" max="8705" width="9.09765625" style="6"/>
    <col min="8706" max="8706" width="40.09765625" style="6" customWidth="1"/>
    <col min="8707" max="8726" width="14.8984375" style="6" customWidth="1"/>
    <col min="8727" max="8727" width="16.69921875" style="6" customWidth="1"/>
    <col min="8728" max="8794" width="14.8984375" style="6" customWidth="1"/>
    <col min="8795" max="8961" width="9.09765625" style="6"/>
    <col min="8962" max="8962" width="40.09765625" style="6" customWidth="1"/>
    <col min="8963" max="8982" width="14.8984375" style="6" customWidth="1"/>
    <col min="8983" max="8983" width="16.69921875" style="6" customWidth="1"/>
    <col min="8984" max="9050" width="14.8984375" style="6" customWidth="1"/>
    <col min="9051" max="9217" width="9.09765625" style="6"/>
    <col min="9218" max="9218" width="40.09765625" style="6" customWidth="1"/>
    <col min="9219" max="9238" width="14.8984375" style="6" customWidth="1"/>
    <col min="9239" max="9239" width="16.69921875" style="6" customWidth="1"/>
    <col min="9240" max="9306" width="14.8984375" style="6" customWidth="1"/>
    <col min="9307" max="9473" width="9.09765625" style="6"/>
    <col min="9474" max="9474" width="40.09765625" style="6" customWidth="1"/>
    <col min="9475" max="9494" width="14.8984375" style="6" customWidth="1"/>
    <col min="9495" max="9495" width="16.69921875" style="6" customWidth="1"/>
    <col min="9496" max="9562" width="14.8984375" style="6" customWidth="1"/>
    <col min="9563" max="9729" width="9.09765625" style="6"/>
    <col min="9730" max="9730" width="40.09765625" style="6" customWidth="1"/>
    <col min="9731" max="9750" width="14.8984375" style="6" customWidth="1"/>
    <col min="9751" max="9751" width="16.69921875" style="6" customWidth="1"/>
    <col min="9752" max="9818" width="14.8984375" style="6" customWidth="1"/>
    <col min="9819" max="9985" width="9.09765625" style="6"/>
    <col min="9986" max="9986" width="40.09765625" style="6" customWidth="1"/>
    <col min="9987" max="10006" width="14.8984375" style="6" customWidth="1"/>
    <col min="10007" max="10007" width="16.69921875" style="6" customWidth="1"/>
    <col min="10008" max="10074" width="14.8984375" style="6" customWidth="1"/>
    <col min="10075" max="10241" width="9.09765625" style="6"/>
    <col min="10242" max="10242" width="40.09765625" style="6" customWidth="1"/>
    <col min="10243" max="10262" width="14.8984375" style="6" customWidth="1"/>
    <col min="10263" max="10263" width="16.69921875" style="6" customWidth="1"/>
    <col min="10264" max="10330" width="14.8984375" style="6" customWidth="1"/>
    <col min="10331" max="10497" width="9.09765625" style="6"/>
    <col min="10498" max="10498" width="40.09765625" style="6" customWidth="1"/>
    <col min="10499" max="10518" width="14.8984375" style="6" customWidth="1"/>
    <col min="10519" max="10519" width="16.69921875" style="6" customWidth="1"/>
    <col min="10520" max="10586" width="14.8984375" style="6" customWidth="1"/>
    <col min="10587" max="10753" width="9.09765625" style="6"/>
    <col min="10754" max="10754" width="40.09765625" style="6" customWidth="1"/>
    <col min="10755" max="10774" width="14.8984375" style="6" customWidth="1"/>
    <col min="10775" max="10775" width="16.69921875" style="6" customWidth="1"/>
    <col min="10776" max="10842" width="14.8984375" style="6" customWidth="1"/>
    <col min="10843" max="11009" width="9.09765625" style="6"/>
    <col min="11010" max="11010" width="40.09765625" style="6" customWidth="1"/>
    <col min="11011" max="11030" width="14.8984375" style="6" customWidth="1"/>
    <col min="11031" max="11031" width="16.69921875" style="6" customWidth="1"/>
    <col min="11032" max="11098" width="14.8984375" style="6" customWidth="1"/>
    <col min="11099" max="11265" width="9.09765625" style="6"/>
    <col min="11266" max="11266" width="40.09765625" style="6" customWidth="1"/>
    <col min="11267" max="11286" width="14.8984375" style="6" customWidth="1"/>
    <col min="11287" max="11287" width="16.69921875" style="6" customWidth="1"/>
    <col min="11288" max="11354" width="14.8984375" style="6" customWidth="1"/>
    <col min="11355" max="11521" width="9.09765625" style="6"/>
    <col min="11522" max="11522" width="40.09765625" style="6" customWidth="1"/>
    <col min="11523" max="11542" width="14.8984375" style="6" customWidth="1"/>
    <col min="11543" max="11543" width="16.69921875" style="6" customWidth="1"/>
    <col min="11544" max="11610" width="14.8984375" style="6" customWidth="1"/>
    <col min="11611" max="11777" width="9.09765625" style="6"/>
    <col min="11778" max="11778" width="40.09765625" style="6" customWidth="1"/>
    <col min="11779" max="11798" width="14.8984375" style="6" customWidth="1"/>
    <col min="11799" max="11799" width="16.69921875" style="6" customWidth="1"/>
    <col min="11800" max="11866" width="14.8984375" style="6" customWidth="1"/>
    <col min="11867" max="12033" width="9.09765625" style="6"/>
    <col min="12034" max="12034" width="40.09765625" style="6" customWidth="1"/>
    <col min="12035" max="12054" width="14.8984375" style="6" customWidth="1"/>
    <col min="12055" max="12055" width="16.69921875" style="6" customWidth="1"/>
    <col min="12056" max="12122" width="14.8984375" style="6" customWidth="1"/>
    <col min="12123" max="12289" width="9.09765625" style="6"/>
    <col min="12290" max="12290" width="40.09765625" style="6" customWidth="1"/>
    <col min="12291" max="12310" width="14.8984375" style="6" customWidth="1"/>
    <col min="12311" max="12311" width="16.69921875" style="6" customWidth="1"/>
    <col min="12312" max="12378" width="14.8984375" style="6" customWidth="1"/>
    <col min="12379" max="12545" width="9.09765625" style="6"/>
    <col min="12546" max="12546" width="40.09765625" style="6" customWidth="1"/>
    <col min="12547" max="12566" width="14.8984375" style="6" customWidth="1"/>
    <col min="12567" max="12567" width="16.69921875" style="6" customWidth="1"/>
    <col min="12568" max="12634" width="14.8984375" style="6" customWidth="1"/>
    <col min="12635" max="12801" width="9.09765625" style="6"/>
    <col min="12802" max="12802" width="40.09765625" style="6" customWidth="1"/>
    <col min="12803" max="12822" width="14.8984375" style="6" customWidth="1"/>
    <col min="12823" max="12823" width="16.69921875" style="6" customWidth="1"/>
    <col min="12824" max="12890" width="14.8984375" style="6" customWidth="1"/>
    <col min="12891" max="13057" width="9.09765625" style="6"/>
    <col min="13058" max="13058" width="40.09765625" style="6" customWidth="1"/>
    <col min="13059" max="13078" width="14.8984375" style="6" customWidth="1"/>
    <col min="13079" max="13079" width="16.69921875" style="6" customWidth="1"/>
    <col min="13080" max="13146" width="14.8984375" style="6" customWidth="1"/>
    <col min="13147" max="13313" width="9.09765625" style="6"/>
    <col min="13314" max="13314" width="40.09765625" style="6" customWidth="1"/>
    <col min="13315" max="13334" width="14.8984375" style="6" customWidth="1"/>
    <col min="13335" max="13335" width="16.69921875" style="6" customWidth="1"/>
    <col min="13336" max="13402" width="14.8984375" style="6" customWidth="1"/>
    <col min="13403" max="13569" width="9.09765625" style="6"/>
    <col min="13570" max="13570" width="40.09765625" style="6" customWidth="1"/>
    <col min="13571" max="13590" width="14.8984375" style="6" customWidth="1"/>
    <col min="13591" max="13591" width="16.69921875" style="6" customWidth="1"/>
    <col min="13592" max="13658" width="14.8984375" style="6" customWidth="1"/>
    <col min="13659" max="13825" width="9.09765625" style="6"/>
    <col min="13826" max="13826" width="40.09765625" style="6" customWidth="1"/>
    <col min="13827" max="13846" width="14.8984375" style="6" customWidth="1"/>
    <col min="13847" max="13847" width="16.69921875" style="6" customWidth="1"/>
    <col min="13848" max="13914" width="14.8984375" style="6" customWidth="1"/>
    <col min="13915" max="14081" width="9.09765625" style="6"/>
    <col min="14082" max="14082" width="40.09765625" style="6" customWidth="1"/>
    <col min="14083" max="14102" width="14.8984375" style="6" customWidth="1"/>
    <col min="14103" max="14103" width="16.69921875" style="6" customWidth="1"/>
    <col min="14104" max="14170" width="14.8984375" style="6" customWidth="1"/>
    <col min="14171" max="14337" width="9.09765625" style="6"/>
    <col min="14338" max="14338" width="40.09765625" style="6" customWidth="1"/>
    <col min="14339" max="14358" width="14.8984375" style="6" customWidth="1"/>
    <col min="14359" max="14359" width="16.69921875" style="6" customWidth="1"/>
    <col min="14360" max="14426" width="14.8984375" style="6" customWidth="1"/>
    <col min="14427" max="14593" width="9.09765625" style="6"/>
    <col min="14594" max="14594" width="40.09765625" style="6" customWidth="1"/>
    <col min="14595" max="14614" width="14.8984375" style="6" customWidth="1"/>
    <col min="14615" max="14615" width="16.69921875" style="6" customWidth="1"/>
    <col min="14616" max="14682" width="14.8984375" style="6" customWidth="1"/>
    <col min="14683" max="14849" width="9.09765625" style="6"/>
    <col min="14850" max="14850" width="40.09765625" style="6" customWidth="1"/>
    <col min="14851" max="14870" width="14.8984375" style="6" customWidth="1"/>
    <col min="14871" max="14871" width="16.69921875" style="6" customWidth="1"/>
    <col min="14872" max="14938" width="14.8984375" style="6" customWidth="1"/>
    <col min="14939" max="15105" width="9.09765625" style="6"/>
    <col min="15106" max="15106" width="40.09765625" style="6" customWidth="1"/>
    <col min="15107" max="15126" width="14.8984375" style="6" customWidth="1"/>
    <col min="15127" max="15127" width="16.69921875" style="6" customWidth="1"/>
    <col min="15128" max="15194" width="14.8984375" style="6" customWidth="1"/>
    <col min="15195" max="15361" width="9.09765625" style="6"/>
    <col min="15362" max="15362" width="40.09765625" style="6" customWidth="1"/>
    <col min="15363" max="15382" width="14.8984375" style="6" customWidth="1"/>
    <col min="15383" max="15383" width="16.69921875" style="6" customWidth="1"/>
    <col min="15384" max="15450" width="14.8984375" style="6" customWidth="1"/>
    <col min="15451" max="15617" width="9.09765625" style="6"/>
    <col min="15618" max="15618" width="40.09765625" style="6" customWidth="1"/>
    <col min="15619" max="15638" width="14.8984375" style="6" customWidth="1"/>
    <col min="15639" max="15639" width="16.69921875" style="6" customWidth="1"/>
    <col min="15640" max="15706" width="14.8984375" style="6" customWidth="1"/>
    <col min="15707" max="15873" width="9.09765625" style="6"/>
    <col min="15874" max="15874" width="40.09765625" style="6" customWidth="1"/>
    <col min="15875" max="15894" width="14.8984375" style="6" customWidth="1"/>
    <col min="15895" max="15895" width="16.69921875" style="6" customWidth="1"/>
    <col min="15896" max="15962" width="14.8984375" style="6" customWidth="1"/>
    <col min="15963" max="16129" width="9.09765625" style="6"/>
    <col min="16130" max="16130" width="40.09765625" style="6" customWidth="1"/>
    <col min="16131" max="16150" width="14.8984375" style="6" customWidth="1"/>
    <col min="16151" max="16151" width="16.69921875" style="6" customWidth="1"/>
    <col min="16152" max="16218" width="14.8984375" style="6" customWidth="1"/>
    <col min="16219" max="16384" width="9.09765625" style="6"/>
  </cols>
  <sheetData>
    <row r="1" spans="1:94" ht="28.5" hidden="1" customHeight="1">
      <c r="A1" s="660"/>
      <c r="B1" s="660"/>
    </row>
    <row r="2" spans="1:94" s="89" customFormat="1" hidden="1">
      <c r="A2" s="652" t="s">
        <v>484</v>
      </c>
      <c r="B2" s="653"/>
      <c r="C2" s="78" t="s">
        <v>13</v>
      </c>
      <c r="D2" s="79" t="s">
        <v>13</v>
      </c>
      <c r="E2" s="79" t="s">
        <v>13</v>
      </c>
      <c r="F2" s="79" t="s">
        <v>13</v>
      </c>
      <c r="G2" s="79" t="s">
        <v>13</v>
      </c>
      <c r="H2" s="79" t="s">
        <v>13</v>
      </c>
      <c r="I2" s="79" t="s">
        <v>13</v>
      </c>
      <c r="J2" s="79" t="s">
        <v>13</v>
      </c>
      <c r="K2" s="78" t="s">
        <v>13</v>
      </c>
      <c r="L2" s="78" t="s">
        <v>13</v>
      </c>
      <c r="M2" s="78" t="s">
        <v>13</v>
      </c>
      <c r="N2" s="78" t="s">
        <v>13</v>
      </c>
      <c r="O2" s="78" t="s">
        <v>22</v>
      </c>
      <c r="P2" s="78" t="s">
        <v>22</v>
      </c>
      <c r="Q2" s="78" t="s">
        <v>22</v>
      </c>
      <c r="R2" s="78" t="s">
        <v>22</v>
      </c>
      <c r="S2" s="78" t="s">
        <v>22</v>
      </c>
      <c r="T2" s="78" t="s">
        <v>22</v>
      </c>
      <c r="U2" s="78" t="s">
        <v>22</v>
      </c>
      <c r="V2" s="78" t="s">
        <v>22</v>
      </c>
      <c r="W2" s="78" t="s">
        <v>96</v>
      </c>
      <c r="X2" s="78" t="s">
        <v>96</v>
      </c>
      <c r="Y2" s="78" t="s">
        <v>96</v>
      </c>
      <c r="Z2" s="78" t="s">
        <v>96</v>
      </c>
      <c r="AA2" s="78" t="s">
        <v>96</v>
      </c>
      <c r="AB2" s="78" t="s">
        <v>96</v>
      </c>
      <c r="AC2" s="78" t="s">
        <v>96</v>
      </c>
      <c r="AD2" s="78" t="s">
        <v>96</v>
      </c>
      <c r="AE2" s="78" t="s">
        <v>96</v>
      </c>
      <c r="AF2" s="78" t="s">
        <v>96</v>
      </c>
      <c r="AG2" s="78" t="s">
        <v>96</v>
      </c>
      <c r="AH2" s="78" t="s">
        <v>96</v>
      </c>
      <c r="AI2" s="78" t="s">
        <v>96</v>
      </c>
      <c r="AJ2" s="78" t="s">
        <v>96</v>
      </c>
      <c r="AK2" s="78" t="s">
        <v>42</v>
      </c>
      <c r="AL2" s="78" t="s">
        <v>42</v>
      </c>
      <c r="AM2" s="78" t="s">
        <v>42</v>
      </c>
      <c r="AN2" s="78" t="s">
        <v>42</v>
      </c>
      <c r="AO2" s="78" t="s">
        <v>42</v>
      </c>
      <c r="AP2" s="78" t="s">
        <v>42</v>
      </c>
      <c r="AQ2" s="78" t="s">
        <v>42</v>
      </c>
      <c r="AR2" s="78" t="s">
        <v>42</v>
      </c>
      <c r="AS2" s="78" t="s">
        <v>42</v>
      </c>
      <c r="AT2" s="78" t="s">
        <v>42</v>
      </c>
      <c r="AU2" s="78" t="s">
        <v>42</v>
      </c>
      <c r="AV2" s="78" t="s">
        <v>42</v>
      </c>
      <c r="AW2" s="78" t="s">
        <v>42</v>
      </c>
      <c r="AX2" s="78" t="s">
        <v>42</v>
      </c>
      <c r="AY2" s="78" t="s">
        <v>42</v>
      </c>
      <c r="AZ2" s="78" t="s">
        <v>42</v>
      </c>
      <c r="BA2" s="78" t="s">
        <v>42</v>
      </c>
      <c r="BB2" s="78" t="s">
        <v>42</v>
      </c>
      <c r="BC2" s="78" t="s">
        <v>52</v>
      </c>
      <c r="BD2" s="78" t="s">
        <v>52</v>
      </c>
      <c r="BE2" s="78" t="s">
        <v>52</v>
      </c>
      <c r="BF2" s="78" t="s">
        <v>52</v>
      </c>
      <c r="BG2" s="78" t="s">
        <v>52</v>
      </c>
      <c r="BH2" s="78" t="s">
        <v>52</v>
      </c>
      <c r="BI2" s="78" t="s">
        <v>52</v>
      </c>
      <c r="BJ2" s="78" t="s">
        <v>52</v>
      </c>
      <c r="BK2" s="78" t="s">
        <v>52</v>
      </c>
      <c r="BL2" s="78" t="s">
        <v>59</v>
      </c>
      <c r="BM2" s="78" t="s">
        <v>59</v>
      </c>
      <c r="BN2" s="78" t="s">
        <v>59</v>
      </c>
      <c r="BO2" s="78" t="s">
        <v>59</v>
      </c>
      <c r="BP2" s="78" t="s">
        <v>59</v>
      </c>
      <c r="BQ2" s="78" t="s">
        <v>59</v>
      </c>
      <c r="BR2" s="78" t="s">
        <v>81</v>
      </c>
      <c r="BS2" s="78" t="s">
        <v>81</v>
      </c>
      <c r="BT2" s="78" t="s">
        <v>81</v>
      </c>
      <c r="BU2" s="78" t="s">
        <v>81</v>
      </c>
      <c r="BV2" s="78" t="s">
        <v>81</v>
      </c>
      <c r="BW2" s="78" t="s">
        <v>81</v>
      </c>
      <c r="BX2" s="78" t="s">
        <v>81</v>
      </c>
      <c r="BY2" s="78" t="s">
        <v>81</v>
      </c>
      <c r="BZ2" s="78" t="s">
        <v>81</v>
      </c>
      <c r="CA2" s="78" t="s">
        <v>81</v>
      </c>
      <c r="CB2" s="78" t="s">
        <v>81</v>
      </c>
      <c r="CC2" s="78" t="s">
        <v>81</v>
      </c>
      <c r="CD2" s="78" t="s">
        <v>81</v>
      </c>
      <c r="CE2" s="78" t="s">
        <v>81</v>
      </c>
      <c r="CF2" s="78" t="s">
        <v>81</v>
      </c>
      <c r="CG2" s="78" t="s">
        <v>81</v>
      </c>
      <c r="CH2" s="78" t="s">
        <v>81</v>
      </c>
      <c r="CI2" s="78" t="s">
        <v>81</v>
      </c>
      <c r="CJ2" s="78" t="s">
        <v>81</v>
      </c>
      <c r="CK2" s="78" t="s">
        <v>81</v>
      </c>
      <c r="CL2" s="78" t="s">
        <v>81</v>
      </c>
    </row>
    <row r="3" spans="1:94" s="89" customFormat="1" hidden="1">
      <c r="A3" s="652"/>
      <c r="B3" s="653"/>
      <c r="C3" s="78">
        <v>10711</v>
      </c>
      <c r="D3" s="79" t="s">
        <v>106</v>
      </c>
      <c r="E3" s="79" t="s">
        <v>107</v>
      </c>
      <c r="F3" s="79" t="s">
        <v>108</v>
      </c>
      <c r="G3" s="79" t="s">
        <v>109</v>
      </c>
      <c r="H3" s="79">
        <v>11108</v>
      </c>
      <c r="I3" s="79">
        <v>11109</v>
      </c>
      <c r="J3" s="79">
        <v>11110</v>
      </c>
      <c r="K3" s="78" t="s">
        <v>113</v>
      </c>
      <c r="L3" s="78">
        <v>11112</v>
      </c>
      <c r="M3" s="78">
        <v>11451</v>
      </c>
      <c r="N3" s="78">
        <v>40840</v>
      </c>
      <c r="O3" s="78">
        <v>11040</v>
      </c>
      <c r="P3" s="78">
        <v>11041</v>
      </c>
      <c r="Q3" s="78">
        <v>11043</v>
      </c>
      <c r="R3" s="78">
        <v>11046</v>
      </c>
      <c r="S3" s="78">
        <v>11047</v>
      </c>
      <c r="T3" s="78">
        <v>11048</v>
      </c>
      <c r="U3" s="78">
        <v>11049</v>
      </c>
      <c r="V3" s="78">
        <v>11050</v>
      </c>
      <c r="W3" s="78">
        <v>10705</v>
      </c>
      <c r="X3" s="78">
        <v>11030</v>
      </c>
      <c r="Y3" s="78">
        <v>11031</v>
      </c>
      <c r="Z3" s="78" t="s">
        <v>128</v>
      </c>
      <c r="AA3" s="78" t="s">
        <v>129</v>
      </c>
      <c r="AB3" s="78">
        <v>11034</v>
      </c>
      <c r="AC3" s="78">
        <v>11035</v>
      </c>
      <c r="AD3" s="78">
        <v>11036</v>
      </c>
      <c r="AE3" s="78" t="s">
        <v>133</v>
      </c>
      <c r="AF3" s="78" t="s">
        <v>134</v>
      </c>
      <c r="AG3" s="78" t="s">
        <v>135</v>
      </c>
      <c r="AH3" s="78">
        <v>11447</v>
      </c>
      <c r="AI3" s="78">
        <v>14133</v>
      </c>
      <c r="AJ3" s="78">
        <v>28861</v>
      </c>
      <c r="AK3" s="78">
        <v>10710</v>
      </c>
      <c r="AL3" s="78">
        <v>11089</v>
      </c>
      <c r="AM3" s="78">
        <v>11090</v>
      </c>
      <c r="AN3" s="78">
        <v>11091</v>
      </c>
      <c r="AO3" s="78">
        <v>11092</v>
      </c>
      <c r="AP3" s="78">
        <v>11093</v>
      </c>
      <c r="AQ3" s="78">
        <v>11094</v>
      </c>
      <c r="AR3" s="78">
        <v>11095</v>
      </c>
      <c r="AS3" s="78" t="s">
        <v>147</v>
      </c>
      <c r="AT3" s="78">
        <v>11097</v>
      </c>
      <c r="AU3" s="78">
        <v>11098</v>
      </c>
      <c r="AV3" s="78">
        <v>11099</v>
      </c>
      <c r="AW3" s="78" t="s">
        <v>151</v>
      </c>
      <c r="AX3" s="78">
        <v>11101</v>
      </c>
      <c r="AY3" s="78">
        <v>11102</v>
      </c>
      <c r="AZ3" s="78">
        <v>11103</v>
      </c>
      <c r="BA3" s="78">
        <v>11450</v>
      </c>
      <c r="BB3" s="78">
        <v>21323</v>
      </c>
      <c r="BC3" s="78">
        <v>10706</v>
      </c>
      <c r="BD3" s="78">
        <v>11042</v>
      </c>
      <c r="BE3" s="78">
        <v>11044</v>
      </c>
      <c r="BF3" s="78">
        <v>11045</v>
      </c>
      <c r="BG3" s="78">
        <v>11448</v>
      </c>
      <c r="BH3" s="78">
        <v>21356</v>
      </c>
      <c r="BI3" s="78">
        <v>28778</v>
      </c>
      <c r="BJ3" s="78">
        <v>28811</v>
      </c>
      <c r="BK3" s="78">
        <v>28815</v>
      </c>
      <c r="BL3" s="78">
        <v>10704</v>
      </c>
      <c r="BM3" s="78">
        <v>10991</v>
      </c>
      <c r="BN3" s="78">
        <v>10992</v>
      </c>
      <c r="BO3" s="78">
        <v>10993</v>
      </c>
      <c r="BP3" s="78">
        <v>10994</v>
      </c>
      <c r="BQ3" s="78">
        <v>23367</v>
      </c>
      <c r="BR3" s="78">
        <v>10671</v>
      </c>
      <c r="BS3" s="78">
        <v>11013</v>
      </c>
      <c r="BT3" s="78">
        <v>11014</v>
      </c>
      <c r="BU3" s="78">
        <v>11015</v>
      </c>
      <c r="BV3" s="78">
        <v>11016</v>
      </c>
      <c r="BW3" s="78">
        <v>11017</v>
      </c>
      <c r="BX3" s="78">
        <v>11018</v>
      </c>
      <c r="BY3" s="78">
        <v>11019</v>
      </c>
      <c r="BZ3" s="78">
        <v>11020</v>
      </c>
      <c r="CA3" s="78">
        <v>11021</v>
      </c>
      <c r="CB3" s="78">
        <v>11022</v>
      </c>
      <c r="CC3" s="78">
        <v>11023</v>
      </c>
      <c r="CD3" s="78">
        <v>11024</v>
      </c>
      <c r="CE3" s="78">
        <v>11025</v>
      </c>
      <c r="CF3" s="78">
        <v>11026</v>
      </c>
      <c r="CG3" s="78">
        <v>11027</v>
      </c>
      <c r="CH3" s="78">
        <v>11028</v>
      </c>
      <c r="CI3" s="78">
        <v>11029</v>
      </c>
      <c r="CJ3" s="78">
        <v>11446</v>
      </c>
      <c r="CK3" s="78">
        <v>25058</v>
      </c>
      <c r="CL3" s="78">
        <v>25059</v>
      </c>
    </row>
    <row r="4" spans="1:94" s="89" customFormat="1" hidden="1">
      <c r="A4" s="652"/>
      <c r="B4" s="653"/>
      <c r="C4" s="78" t="s">
        <v>193</v>
      </c>
      <c r="D4" s="79" t="s">
        <v>194</v>
      </c>
      <c r="E4" s="79" t="s">
        <v>195</v>
      </c>
      <c r="F4" s="79" t="s">
        <v>196</v>
      </c>
      <c r="G4" s="79" t="s">
        <v>197</v>
      </c>
      <c r="H4" s="79" t="s">
        <v>198</v>
      </c>
      <c r="I4" s="79" t="s">
        <v>199</v>
      </c>
      <c r="J4" s="79" t="s">
        <v>200</v>
      </c>
      <c r="K4" s="78" t="s">
        <v>201</v>
      </c>
      <c r="L4" s="78" t="s">
        <v>202</v>
      </c>
      <c r="M4" s="78" t="s">
        <v>425</v>
      </c>
      <c r="N4" s="78" t="s">
        <v>203</v>
      </c>
      <c r="O4" s="78" t="s">
        <v>204</v>
      </c>
      <c r="P4" s="78" t="s">
        <v>205</v>
      </c>
      <c r="Q4" s="78" t="s">
        <v>206</v>
      </c>
      <c r="R4" s="78" t="s">
        <v>207</v>
      </c>
      <c r="S4" s="78" t="s">
        <v>208</v>
      </c>
      <c r="T4" s="78" t="s">
        <v>209</v>
      </c>
      <c r="U4" s="78" t="s">
        <v>210</v>
      </c>
      <c r="V4" s="78" t="s">
        <v>426</v>
      </c>
      <c r="W4" s="78" t="s">
        <v>211</v>
      </c>
      <c r="X4" s="78" t="s">
        <v>212</v>
      </c>
      <c r="Y4" s="78" t="s">
        <v>213</v>
      </c>
      <c r="Z4" s="78" t="s">
        <v>214</v>
      </c>
      <c r="AA4" s="78" t="s">
        <v>215</v>
      </c>
      <c r="AB4" s="78" t="s">
        <v>216</v>
      </c>
      <c r="AC4" s="78" t="s">
        <v>217</v>
      </c>
      <c r="AD4" s="78" t="s">
        <v>218</v>
      </c>
      <c r="AE4" s="78" t="s">
        <v>219</v>
      </c>
      <c r="AF4" s="78" t="s">
        <v>220</v>
      </c>
      <c r="AG4" s="78" t="s">
        <v>221</v>
      </c>
      <c r="AH4" s="78" t="s">
        <v>222</v>
      </c>
      <c r="AI4" s="78" t="s">
        <v>223</v>
      </c>
      <c r="AJ4" s="78" t="s">
        <v>224</v>
      </c>
      <c r="AK4" s="78" t="s">
        <v>225</v>
      </c>
      <c r="AL4" s="78" t="s">
        <v>226</v>
      </c>
      <c r="AM4" s="78" t="s">
        <v>227</v>
      </c>
      <c r="AN4" s="78" t="s">
        <v>228</v>
      </c>
      <c r="AO4" s="78" t="s">
        <v>229</v>
      </c>
      <c r="AP4" s="78" t="s">
        <v>230</v>
      </c>
      <c r="AQ4" s="78" t="s">
        <v>231</v>
      </c>
      <c r="AR4" s="78" t="s">
        <v>232</v>
      </c>
      <c r="AS4" s="78" t="s">
        <v>233</v>
      </c>
      <c r="AT4" s="78" t="s">
        <v>234</v>
      </c>
      <c r="AU4" s="78" t="s">
        <v>235</v>
      </c>
      <c r="AV4" s="78" t="s">
        <v>236</v>
      </c>
      <c r="AW4" s="78" t="s">
        <v>237</v>
      </c>
      <c r="AX4" s="78" t="s">
        <v>238</v>
      </c>
      <c r="AY4" s="78" t="s">
        <v>239</v>
      </c>
      <c r="AZ4" s="78" t="s">
        <v>240</v>
      </c>
      <c r="BA4" s="78" t="s">
        <v>427</v>
      </c>
      <c r="BB4" s="78" t="s">
        <v>242</v>
      </c>
      <c r="BC4" s="78" t="s">
        <v>243</v>
      </c>
      <c r="BD4" s="78" t="s">
        <v>244</v>
      </c>
      <c r="BE4" s="78" t="s">
        <v>245</v>
      </c>
      <c r="BF4" s="78" t="s">
        <v>246</v>
      </c>
      <c r="BG4" s="78" t="s">
        <v>428</v>
      </c>
      <c r="BH4" s="78" t="s">
        <v>247</v>
      </c>
      <c r="BI4" s="78" t="s">
        <v>407</v>
      </c>
      <c r="BJ4" s="78" t="s">
        <v>429</v>
      </c>
      <c r="BK4" s="78" t="s">
        <v>430</v>
      </c>
      <c r="BL4" s="78" t="s">
        <v>250</v>
      </c>
      <c r="BM4" s="78" t="s">
        <v>251</v>
      </c>
      <c r="BN4" s="78" t="s">
        <v>252</v>
      </c>
      <c r="BO4" s="78" t="s">
        <v>253</v>
      </c>
      <c r="BP4" s="78" t="s">
        <v>254</v>
      </c>
      <c r="BQ4" s="78" t="s">
        <v>255</v>
      </c>
      <c r="BR4" s="78" t="s">
        <v>256</v>
      </c>
      <c r="BS4" s="78" t="s">
        <v>257</v>
      </c>
      <c r="BT4" s="78" t="s">
        <v>258</v>
      </c>
      <c r="BU4" s="78" t="s">
        <v>431</v>
      </c>
      <c r="BV4" s="78" t="s">
        <v>260</v>
      </c>
      <c r="BW4" s="78" t="s">
        <v>261</v>
      </c>
      <c r="BX4" s="78" t="s">
        <v>262</v>
      </c>
      <c r="BY4" s="78" t="s">
        <v>263</v>
      </c>
      <c r="BZ4" s="78" t="s">
        <v>264</v>
      </c>
      <c r="CA4" s="78" t="s">
        <v>265</v>
      </c>
      <c r="CB4" s="78" t="s">
        <v>266</v>
      </c>
      <c r="CC4" s="78" t="s">
        <v>267</v>
      </c>
      <c r="CD4" s="78" t="s">
        <v>268</v>
      </c>
      <c r="CE4" s="78" t="s">
        <v>269</v>
      </c>
      <c r="CF4" s="78" t="s">
        <v>270</v>
      </c>
      <c r="CG4" s="78" t="s">
        <v>271</v>
      </c>
      <c r="CH4" s="78" t="s">
        <v>272</v>
      </c>
      <c r="CI4" s="78" t="s">
        <v>273</v>
      </c>
      <c r="CJ4" s="78" t="s">
        <v>432</v>
      </c>
      <c r="CK4" s="78" t="s">
        <v>433</v>
      </c>
      <c r="CL4" s="78" t="s">
        <v>434</v>
      </c>
    </row>
    <row r="5" spans="1:94" s="89" customFormat="1" hidden="1">
      <c r="A5" s="654"/>
      <c r="B5" s="655"/>
      <c r="C5" s="78" t="s">
        <v>436</v>
      </c>
      <c r="D5" s="78" t="s">
        <v>436</v>
      </c>
      <c r="E5" s="78" t="s">
        <v>436</v>
      </c>
      <c r="F5" s="78" t="s">
        <v>436</v>
      </c>
      <c r="G5" s="78" t="s">
        <v>436</v>
      </c>
      <c r="H5" s="78" t="s">
        <v>436</v>
      </c>
      <c r="I5" s="78" t="s">
        <v>436</v>
      </c>
      <c r="J5" s="78" t="s">
        <v>436</v>
      </c>
      <c r="K5" s="78" t="s">
        <v>436</v>
      </c>
      <c r="L5" s="78" t="s">
        <v>436</v>
      </c>
      <c r="M5" s="78" t="s">
        <v>436</v>
      </c>
      <c r="N5" s="78" t="s">
        <v>436</v>
      </c>
      <c r="O5" s="78" t="s">
        <v>436</v>
      </c>
      <c r="P5" s="78" t="s">
        <v>436</v>
      </c>
      <c r="Q5" s="78" t="s">
        <v>436</v>
      </c>
      <c r="R5" s="78" t="s">
        <v>436</v>
      </c>
      <c r="S5" s="78" t="s">
        <v>436</v>
      </c>
      <c r="T5" s="78" t="s">
        <v>436</v>
      </c>
      <c r="U5" s="78" t="s">
        <v>436</v>
      </c>
      <c r="V5" s="78" t="s">
        <v>436</v>
      </c>
      <c r="W5" s="78" t="s">
        <v>436</v>
      </c>
      <c r="X5" s="78" t="s">
        <v>436</v>
      </c>
      <c r="Y5" s="78" t="s">
        <v>436</v>
      </c>
      <c r="Z5" s="78" t="s">
        <v>436</v>
      </c>
      <c r="AA5" s="78" t="s">
        <v>436</v>
      </c>
      <c r="AB5" s="78" t="s">
        <v>436</v>
      </c>
      <c r="AC5" s="78" t="s">
        <v>436</v>
      </c>
      <c r="AD5" s="78" t="s">
        <v>436</v>
      </c>
      <c r="AE5" s="78" t="s">
        <v>436</v>
      </c>
      <c r="AF5" s="78" t="s">
        <v>436</v>
      </c>
      <c r="AG5" s="78" t="s">
        <v>436</v>
      </c>
      <c r="AH5" s="78" t="s">
        <v>436</v>
      </c>
      <c r="AI5" s="78" t="s">
        <v>436</v>
      </c>
      <c r="AJ5" s="78" t="s">
        <v>436</v>
      </c>
      <c r="AK5" s="78" t="s">
        <v>436</v>
      </c>
      <c r="AL5" s="78" t="s">
        <v>436</v>
      </c>
      <c r="AM5" s="78" t="s">
        <v>436</v>
      </c>
      <c r="AN5" s="78" t="s">
        <v>436</v>
      </c>
      <c r="AO5" s="78" t="s">
        <v>436</v>
      </c>
      <c r="AP5" s="78" t="s">
        <v>436</v>
      </c>
      <c r="AQ5" s="78" t="s">
        <v>436</v>
      </c>
      <c r="AR5" s="78" t="s">
        <v>436</v>
      </c>
      <c r="AS5" s="78" t="s">
        <v>436</v>
      </c>
      <c r="AT5" s="78" t="s">
        <v>436</v>
      </c>
      <c r="AU5" s="78" t="s">
        <v>436</v>
      </c>
      <c r="AV5" s="78" t="s">
        <v>436</v>
      </c>
      <c r="AW5" s="78" t="s">
        <v>436</v>
      </c>
      <c r="AX5" s="78" t="s">
        <v>436</v>
      </c>
      <c r="AY5" s="78" t="s">
        <v>436</v>
      </c>
      <c r="AZ5" s="78" t="s">
        <v>436</v>
      </c>
      <c r="BA5" s="78" t="s">
        <v>436</v>
      </c>
      <c r="BB5" s="78" t="s">
        <v>436</v>
      </c>
      <c r="BC5" s="78" t="s">
        <v>436</v>
      </c>
      <c r="BD5" s="78" t="s">
        <v>436</v>
      </c>
      <c r="BE5" s="78" t="s">
        <v>436</v>
      </c>
      <c r="BF5" s="78" t="s">
        <v>436</v>
      </c>
      <c r="BG5" s="78" t="s">
        <v>436</v>
      </c>
      <c r="BH5" s="78" t="s">
        <v>436</v>
      </c>
      <c r="BI5" s="78" t="s">
        <v>436</v>
      </c>
      <c r="BJ5" s="78" t="s">
        <v>436</v>
      </c>
      <c r="BK5" s="78" t="s">
        <v>436</v>
      </c>
      <c r="BL5" s="78" t="s">
        <v>436</v>
      </c>
      <c r="BM5" s="78" t="s">
        <v>436</v>
      </c>
      <c r="BN5" s="78" t="s">
        <v>436</v>
      </c>
      <c r="BO5" s="78" t="s">
        <v>436</v>
      </c>
      <c r="BP5" s="78" t="s">
        <v>436</v>
      </c>
      <c r="BQ5" s="78" t="s">
        <v>436</v>
      </c>
      <c r="BR5" s="78" t="s">
        <v>436</v>
      </c>
      <c r="BS5" s="78" t="s">
        <v>436</v>
      </c>
      <c r="BT5" s="78" t="s">
        <v>436</v>
      </c>
      <c r="BU5" s="78" t="s">
        <v>436</v>
      </c>
      <c r="BV5" s="78" t="s">
        <v>436</v>
      </c>
      <c r="BW5" s="78" t="s">
        <v>436</v>
      </c>
      <c r="BX5" s="78" t="s">
        <v>436</v>
      </c>
      <c r="BY5" s="78" t="s">
        <v>436</v>
      </c>
      <c r="BZ5" s="78" t="s">
        <v>436</v>
      </c>
      <c r="CA5" s="78" t="s">
        <v>436</v>
      </c>
      <c r="CB5" s="78" t="s">
        <v>436</v>
      </c>
      <c r="CC5" s="78" t="s">
        <v>436</v>
      </c>
      <c r="CD5" s="78" t="s">
        <v>436</v>
      </c>
      <c r="CE5" s="78" t="s">
        <v>436</v>
      </c>
      <c r="CF5" s="78" t="s">
        <v>436</v>
      </c>
      <c r="CG5" s="78" t="s">
        <v>436</v>
      </c>
      <c r="CH5" s="78" t="s">
        <v>436</v>
      </c>
      <c r="CI5" s="78" t="s">
        <v>436</v>
      </c>
      <c r="CJ5" s="78" t="s">
        <v>436</v>
      </c>
      <c r="CK5" s="78" t="s">
        <v>436</v>
      </c>
      <c r="CL5" s="78" t="s">
        <v>436</v>
      </c>
    </row>
    <row r="6" spans="1:94" hidden="1">
      <c r="A6" s="80" t="s">
        <v>437</v>
      </c>
      <c r="B6" s="81" t="s">
        <v>278</v>
      </c>
      <c r="C6" s="56">
        <v>146136312.37999994</v>
      </c>
      <c r="D6" s="56">
        <v>38531415.070000015</v>
      </c>
      <c r="E6" s="56">
        <v>32129778.090000004</v>
      </c>
      <c r="F6" s="56">
        <v>32942414.769999992</v>
      </c>
      <c r="G6" s="56">
        <v>27879369.620000005</v>
      </c>
      <c r="H6" s="56">
        <v>33596198.570000008</v>
      </c>
      <c r="I6" s="56">
        <v>44715222.980000004</v>
      </c>
      <c r="J6" s="56">
        <v>66799715.94000002</v>
      </c>
      <c r="K6" s="56">
        <v>38417651.509999998</v>
      </c>
      <c r="L6" s="56">
        <v>46335642.56000001</v>
      </c>
      <c r="M6" s="56">
        <v>66772319.960000008</v>
      </c>
      <c r="N6" s="56">
        <v>21308767.969999999</v>
      </c>
      <c r="O6" s="56">
        <v>204370658.57999998</v>
      </c>
      <c r="P6" s="56">
        <v>53534928.420000009</v>
      </c>
      <c r="Q6" s="56">
        <v>66729078.159999989</v>
      </c>
      <c r="R6" s="56">
        <v>82652250.170000002</v>
      </c>
      <c r="S6" s="56">
        <v>44089792.01000002</v>
      </c>
      <c r="T6" s="56">
        <v>49624379.839999989</v>
      </c>
      <c r="U6" s="56">
        <v>40694354.900000013</v>
      </c>
      <c r="V6" s="56">
        <v>25892982.870000008</v>
      </c>
      <c r="W6" s="56">
        <v>359419416.86000007</v>
      </c>
      <c r="X6" s="56">
        <v>29093657.940000001</v>
      </c>
      <c r="Y6" s="56">
        <v>47813041.629999995</v>
      </c>
      <c r="Z6" s="56">
        <v>59060362.969999999</v>
      </c>
      <c r="AA6" s="56">
        <v>26698941.810000002</v>
      </c>
      <c r="AB6" s="56">
        <v>27297624.619999994</v>
      </c>
      <c r="AC6" s="56">
        <v>32141119.770000003</v>
      </c>
      <c r="AD6" s="56">
        <v>77766162.88000001</v>
      </c>
      <c r="AE6" s="56">
        <v>31764619.819999989</v>
      </c>
      <c r="AF6" s="56">
        <v>36157282.160000004</v>
      </c>
      <c r="AG6" s="56">
        <v>55443757.060000002</v>
      </c>
      <c r="AH6" s="56">
        <v>58477054.949999981</v>
      </c>
      <c r="AI6" s="56">
        <v>37503941.530000001</v>
      </c>
      <c r="AJ6" s="56">
        <v>27157910.690000005</v>
      </c>
      <c r="AK6" s="56">
        <v>730002849.88999975</v>
      </c>
      <c r="AL6" s="56">
        <v>42234953.25</v>
      </c>
      <c r="AM6" s="56">
        <v>28322307.289999999</v>
      </c>
      <c r="AN6" s="56">
        <v>58753155.480000019</v>
      </c>
      <c r="AO6" s="56">
        <v>50464492.109999999</v>
      </c>
      <c r="AP6" s="56">
        <v>35406485.879999988</v>
      </c>
      <c r="AQ6" s="56">
        <v>21402093.819999997</v>
      </c>
      <c r="AR6" s="56">
        <v>155384096.07000008</v>
      </c>
      <c r="AS6" s="56">
        <v>36886141.270000003</v>
      </c>
      <c r="AT6" s="56">
        <v>66605774.51000002</v>
      </c>
      <c r="AU6" s="56">
        <v>69407074.460000008</v>
      </c>
      <c r="AV6" s="56">
        <v>34679760.990000002</v>
      </c>
      <c r="AW6" s="56">
        <v>23566124.450000007</v>
      </c>
      <c r="AX6" s="56">
        <v>32008449.920000013</v>
      </c>
      <c r="AY6" s="56">
        <v>34862704.849999987</v>
      </c>
      <c r="AZ6" s="56">
        <v>35308145.06000001</v>
      </c>
      <c r="BA6" s="56">
        <v>197777681.54000002</v>
      </c>
      <c r="BB6" s="56">
        <v>34419352.719999991</v>
      </c>
      <c r="BC6" s="56">
        <v>226322879.66</v>
      </c>
      <c r="BD6" s="56">
        <v>63006817.179999977</v>
      </c>
      <c r="BE6" s="56">
        <v>38396681.859999999</v>
      </c>
      <c r="BF6" s="56">
        <v>37776783.649999999</v>
      </c>
      <c r="BG6" s="56">
        <v>175111060.40999997</v>
      </c>
      <c r="BH6" s="56">
        <v>23239861.430000003</v>
      </c>
      <c r="BI6" s="56">
        <v>27981777.460000005</v>
      </c>
      <c r="BJ6" s="56">
        <v>45539441.379999995</v>
      </c>
      <c r="BK6" s="56">
        <v>36817665.68</v>
      </c>
      <c r="BL6" s="56">
        <v>229369996.72000015</v>
      </c>
      <c r="BM6" s="56">
        <v>77871975.050000027</v>
      </c>
      <c r="BN6" s="56">
        <v>50008915.079999998</v>
      </c>
      <c r="BO6" s="56">
        <v>89239824.269999996</v>
      </c>
      <c r="BP6" s="56">
        <v>64139099.330000028</v>
      </c>
      <c r="BQ6" s="56">
        <v>44868219.280000009</v>
      </c>
      <c r="BR6" s="56">
        <v>1044514943.97</v>
      </c>
      <c r="BS6" s="56">
        <v>61838588.860000007</v>
      </c>
      <c r="BT6" s="56">
        <v>56362630.329999998</v>
      </c>
      <c r="BU6" s="56">
        <v>177066366.13999999</v>
      </c>
      <c r="BV6" s="56">
        <v>14354894.670000002</v>
      </c>
      <c r="BW6" s="56">
        <v>46845848.829999998</v>
      </c>
      <c r="BX6" s="56">
        <v>108745777.83000007</v>
      </c>
      <c r="BY6" s="56">
        <v>34381287.850000001</v>
      </c>
      <c r="BZ6" s="56">
        <v>41080927.82</v>
      </c>
      <c r="CA6" s="56">
        <v>45655270.369999975</v>
      </c>
      <c r="CB6" s="56">
        <v>64746071.07</v>
      </c>
      <c r="CC6" s="56">
        <v>109534940.28000002</v>
      </c>
      <c r="CD6" s="56">
        <v>62941219.219999969</v>
      </c>
      <c r="CE6" s="56">
        <v>111794161.57000002</v>
      </c>
      <c r="CF6" s="56">
        <v>29661274.820000004</v>
      </c>
      <c r="CG6" s="56">
        <v>31691211.230000004</v>
      </c>
      <c r="CH6" s="56">
        <v>34440840.510000005</v>
      </c>
      <c r="CI6" s="56">
        <v>34511480.070000015</v>
      </c>
      <c r="CJ6" s="56">
        <v>144384356.47</v>
      </c>
      <c r="CK6" s="56">
        <v>30113009.700000007</v>
      </c>
      <c r="CL6" s="56">
        <v>25102848.889999989</v>
      </c>
      <c r="CN6" s="89"/>
      <c r="CO6" s="89"/>
      <c r="CP6" s="89"/>
    </row>
    <row r="7" spans="1:94" hidden="1">
      <c r="A7" s="80" t="s">
        <v>438</v>
      </c>
      <c r="B7" s="81" t="s">
        <v>439</v>
      </c>
      <c r="C7" s="56">
        <v>2155524</v>
      </c>
      <c r="D7" s="56">
        <v>99800</v>
      </c>
      <c r="E7" s="56">
        <v>165300</v>
      </c>
      <c r="F7" s="56">
        <v>128400</v>
      </c>
      <c r="G7" s="56">
        <v>76924</v>
      </c>
      <c r="H7" s="56">
        <v>154400</v>
      </c>
      <c r="I7" s="56">
        <v>105500</v>
      </c>
      <c r="J7" s="56">
        <v>118500</v>
      </c>
      <c r="K7" s="56">
        <v>117300</v>
      </c>
      <c r="L7" s="56">
        <v>127300</v>
      </c>
      <c r="M7" s="56">
        <v>472750</v>
      </c>
      <c r="N7" s="56">
        <v>41600</v>
      </c>
      <c r="O7" s="56">
        <v>276000</v>
      </c>
      <c r="P7" s="56">
        <v>149750</v>
      </c>
      <c r="Q7" s="56">
        <v>118300</v>
      </c>
      <c r="R7" s="56">
        <v>62300</v>
      </c>
      <c r="S7" s="56">
        <v>71200</v>
      </c>
      <c r="T7" s="56">
        <v>88300</v>
      </c>
      <c r="U7" s="56">
        <v>118600</v>
      </c>
      <c r="V7" s="56">
        <v>82050</v>
      </c>
      <c r="W7" s="56">
        <v>584000</v>
      </c>
      <c r="X7" s="56">
        <v>113050</v>
      </c>
      <c r="Y7" s="56">
        <v>335650</v>
      </c>
      <c r="Z7" s="56">
        <v>285500</v>
      </c>
      <c r="AA7" s="56">
        <v>79700</v>
      </c>
      <c r="AB7" s="56">
        <v>73050</v>
      </c>
      <c r="AC7" s="56">
        <v>298300</v>
      </c>
      <c r="AD7" s="56">
        <v>398100</v>
      </c>
      <c r="AE7" s="56">
        <v>232400</v>
      </c>
      <c r="AF7" s="56">
        <v>94650</v>
      </c>
      <c r="AG7" s="56">
        <v>139250</v>
      </c>
      <c r="AH7" s="56">
        <v>218300</v>
      </c>
      <c r="AI7" s="56">
        <v>157250</v>
      </c>
      <c r="AJ7" s="56">
        <v>208900</v>
      </c>
      <c r="AK7" s="56">
        <v>1087500</v>
      </c>
      <c r="AL7" s="56">
        <v>67400</v>
      </c>
      <c r="AM7" s="56">
        <v>48850</v>
      </c>
      <c r="AN7" s="56">
        <v>153800</v>
      </c>
      <c r="AO7" s="56">
        <v>310150</v>
      </c>
      <c r="AP7" s="56">
        <v>242600</v>
      </c>
      <c r="AQ7" s="56">
        <v>77900</v>
      </c>
      <c r="AR7" s="56">
        <v>342000</v>
      </c>
      <c r="AS7" s="56">
        <v>173021</v>
      </c>
      <c r="AT7" s="56">
        <v>377050</v>
      </c>
      <c r="AU7" s="56">
        <v>258050</v>
      </c>
      <c r="AV7" s="56">
        <v>343100</v>
      </c>
      <c r="AW7" s="56">
        <v>73900</v>
      </c>
      <c r="AX7" s="56">
        <v>80650</v>
      </c>
      <c r="AY7" s="56">
        <v>65900</v>
      </c>
      <c r="AZ7" s="56">
        <v>32750</v>
      </c>
      <c r="BA7" s="56">
        <v>600850</v>
      </c>
      <c r="BB7" s="56">
        <v>107400</v>
      </c>
      <c r="BC7" s="56">
        <v>1091337</v>
      </c>
      <c r="BD7" s="56">
        <v>256100</v>
      </c>
      <c r="BE7" s="56">
        <v>65600</v>
      </c>
      <c r="BF7" s="56">
        <v>41950</v>
      </c>
      <c r="BG7" s="56">
        <v>114200</v>
      </c>
      <c r="BH7" s="56">
        <v>55050</v>
      </c>
      <c r="BI7" s="56">
        <v>21950</v>
      </c>
      <c r="BJ7" s="56">
        <v>126650</v>
      </c>
      <c r="BK7" s="56">
        <v>58650</v>
      </c>
      <c r="BL7" s="56">
        <v>786400</v>
      </c>
      <c r="BM7" s="56">
        <v>205750</v>
      </c>
      <c r="BN7" s="56">
        <v>143750</v>
      </c>
      <c r="BO7" s="56">
        <v>167450</v>
      </c>
      <c r="BP7" s="56">
        <v>125000</v>
      </c>
      <c r="BQ7" s="56">
        <v>78600</v>
      </c>
      <c r="BR7" s="56">
        <v>1555800</v>
      </c>
      <c r="BS7" s="56">
        <v>118800</v>
      </c>
      <c r="BT7" s="56">
        <v>56750</v>
      </c>
      <c r="BU7" s="56">
        <v>353700</v>
      </c>
      <c r="BV7" s="56">
        <v>24150</v>
      </c>
      <c r="BW7" s="56">
        <v>134900</v>
      </c>
      <c r="BX7" s="56">
        <v>161050</v>
      </c>
      <c r="BY7" s="56">
        <v>175750</v>
      </c>
      <c r="BZ7" s="56">
        <v>101450</v>
      </c>
      <c r="CA7" s="56">
        <v>100750</v>
      </c>
      <c r="CB7" s="56">
        <v>65800</v>
      </c>
      <c r="CC7" s="56">
        <v>226450</v>
      </c>
      <c r="CD7" s="56">
        <v>99050</v>
      </c>
      <c r="CE7" s="56">
        <v>142900</v>
      </c>
      <c r="CF7" s="56">
        <v>56450</v>
      </c>
      <c r="CG7" s="56">
        <v>41750</v>
      </c>
      <c r="CH7" s="56">
        <v>91300</v>
      </c>
      <c r="CI7" s="56">
        <v>127900</v>
      </c>
      <c r="CJ7" s="56">
        <v>202450</v>
      </c>
      <c r="CK7" s="56">
        <v>47250</v>
      </c>
      <c r="CL7" s="56">
        <v>28000</v>
      </c>
      <c r="CN7" s="89"/>
      <c r="CO7" s="89"/>
      <c r="CP7" s="89"/>
    </row>
    <row r="8" spans="1:94" hidden="1">
      <c r="A8" s="80" t="s">
        <v>440</v>
      </c>
      <c r="B8" s="81" t="s">
        <v>338</v>
      </c>
      <c r="C8" s="56">
        <v>3714559</v>
      </c>
      <c r="D8" s="56">
        <v>0</v>
      </c>
      <c r="E8" s="56">
        <v>3309</v>
      </c>
      <c r="F8" s="56">
        <v>12519</v>
      </c>
      <c r="G8" s="56">
        <v>0</v>
      </c>
      <c r="H8" s="56">
        <v>273856</v>
      </c>
      <c r="I8" s="56">
        <v>41008.949999999997</v>
      </c>
      <c r="J8" s="56">
        <v>2727026</v>
      </c>
      <c r="K8" s="56">
        <v>11288</v>
      </c>
      <c r="L8" s="56">
        <v>6365</v>
      </c>
      <c r="M8" s="56">
        <v>322043.5</v>
      </c>
      <c r="N8" s="56">
        <v>100</v>
      </c>
      <c r="O8" s="56">
        <v>893107.75</v>
      </c>
      <c r="P8" s="56">
        <v>16580</v>
      </c>
      <c r="Q8" s="56">
        <v>50331</v>
      </c>
      <c r="R8" s="56">
        <v>76266</v>
      </c>
      <c r="S8" s="56">
        <v>5240</v>
      </c>
      <c r="T8" s="56">
        <v>65979</v>
      </c>
      <c r="U8" s="56">
        <v>4154</v>
      </c>
      <c r="V8" s="56">
        <v>701</v>
      </c>
      <c r="W8" s="56">
        <v>1989131.54</v>
      </c>
      <c r="X8" s="56">
        <v>17289</v>
      </c>
      <c r="Y8" s="56">
        <v>91076</v>
      </c>
      <c r="Z8" s="56">
        <v>6426</v>
      </c>
      <c r="AA8" s="56">
        <v>14944</v>
      </c>
      <c r="AB8" s="56">
        <v>21915</v>
      </c>
      <c r="AC8" s="56">
        <v>21451</v>
      </c>
      <c r="AD8" s="56">
        <v>88144</v>
      </c>
      <c r="AE8" s="56">
        <v>57562</v>
      </c>
      <c r="AF8" s="56">
        <v>0</v>
      </c>
      <c r="AG8" s="56">
        <v>9539</v>
      </c>
      <c r="AH8" s="56">
        <v>32090</v>
      </c>
      <c r="AI8" s="56">
        <v>46002</v>
      </c>
      <c r="AJ8" s="56">
        <v>14868</v>
      </c>
      <c r="AK8" s="56">
        <v>9150944.9000000004</v>
      </c>
      <c r="AL8" s="56">
        <v>0</v>
      </c>
      <c r="AM8" s="56">
        <v>4141</v>
      </c>
      <c r="AN8" s="56">
        <v>54284</v>
      </c>
      <c r="AO8" s="56">
        <v>333519.05</v>
      </c>
      <c r="AP8" s="56">
        <v>42507</v>
      </c>
      <c r="AQ8" s="56">
        <v>-6724.11</v>
      </c>
      <c r="AR8" s="56">
        <v>231618.75</v>
      </c>
      <c r="AS8" s="56">
        <v>16432</v>
      </c>
      <c r="AT8" s="56">
        <v>113081</v>
      </c>
      <c r="AU8" s="56">
        <v>111959</v>
      </c>
      <c r="AV8" s="56">
        <v>0</v>
      </c>
      <c r="AW8" s="56">
        <v>0</v>
      </c>
      <c r="AX8" s="56">
        <v>66161.5</v>
      </c>
      <c r="AY8" s="56">
        <v>8366</v>
      </c>
      <c r="AZ8" s="56">
        <v>0</v>
      </c>
      <c r="BA8" s="56">
        <v>711009.55</v>
      </c>
      <c r="BB8" s="56">
        <v>23890</v>
      </c>
      <c r="BC8" s="56">
        <v>3449449.27</v>
      </c>
      <c r="BD8" s="56">
        <v>178534</v>
      </c>
      <c r="BE8" s="56">
        <v>11207.5</v>
      </c>
      <c r="BF8" s="56">
        <v>0</v>
      </c>
      <c r="BG8" s="56">
        <v>4025088.34</v>
      </c>
      <c r="BH8" s="56">
        <v>14932</v>
      </c>
      <c r="BI8" s="56">
        <v>0</v>
      </c>
      <c r="BJ8" s="56">
        <v>0</v>
      </c>
      <c r="BK8" s="56">
        <v>19361</v>
      </c>
      <c r="BL8" s="56">
        <v>794793.25</v>
      </c>
      <c r="BM8" s="56">
        <v>32892</v>
      </c>
      <c r="BN8" s="56">
        <v>27037</v>
      </c>
      <c r="BO8" s="56">
        <v>65959</v>
      </c>
      <c r="BP8" s="56">
        <v>85089</v>
      </c>
      <c r="BQ8" s="56">
        <v>0</v>
      </c>
      <c r="BR8" s="56">
        <v>8955502.4299999997</v>
      </c>
      <c r="BS8" s="56">
        <v>78955</v>
      </c>
      <c r="BT8" s="56">
        <v>23315.15</v>
      </c>
      <c r="BU8" s="56">
        <v>528897</v>
      </c>
      <c r="BV8" s="56">
        <v>0</v>
      </c>
      <c r="BW8" s="56">
        <v>85491.5</v>
      </c>
      <c r="BX8" s="56">
        <v>73359.75</v>
      </c>
      <c r="BY8" s="56">
        <v>28357</v>
      </c>
      <c r="BZ8" s="56">
        <v>0</v>
      </c>
      <c r="CA8" s="56">
        <v>12702</v>
      </c>
      <c r="CB8" s="56">
        <v>215345</v>
      </c>
      <c r="CC8" s="56">
        <v>72567</v>
      </c>
      <c r="CD8" s="56">
        <v>89282</v>
      </c>
      <c r="CE8" s="56">
        <v>48729</v>
      </c>
      <c r="CF8" s="56">
        <v>20453</v>
      </c>
      <c r="CG8" s="56">
        <v>0</v>
      </c>
      <c r="CH8" s="56">
        <v>0</v>
      </c>
      <c r="CI8" s="56">
        <v>18031</v>
      </c>
      <c r="CJ8" s="56">
        <v>290015.5</v>
      </c>
      <c r="CK8" s="56">
        <v>0</v>
      </c>
      <c r="CL8" s="56">
        <v>0</v>
      </c>
      <c r="CN8" s="89"/>
      <c r="CO8" s="89"/>
      <c r="CP8" s="89"/>
    </row>
    <row r="9" spans="1:94" hidden="1">
      <c r="A9" s="80" t="s">
        <v>441</v>
      </c>
      <c r="B9" s="81" t="s">
        <v>279</v>
      </c>
      <c r="C9" s="56">
        <v>11804178.390000001</v>
      </c>
      <c r="D9" s="56">
        <v>1748772.0899999999</v>
      </c>
      <c r="E9" s="56">
        <v>740270.34</v>
      </c>
      <c r="F9" s="56">
        <v>749096.89</v>
      </c>
      <c r="G9" s="56">
        <v>233657.77000000002</v>
      </c>
      <c r="H9" s="56">
        <v>1645754.39</v>
      </c>
      <c r="I9" s="56">
        <v>400191.83</v>
      </c>
      <c r="J9" s="56">
        <v>2906317.5500000003</v>
      </c>
      <c r="K9" s="56">
        <v>635280.27999999991</v>
      </c>
      <c r="L9" s="56">
        <v>484068.83999999997</v>
      </c>
      <c r="M9" s="56">
        <v>2756569.35</v>
      </c>
      <c r="N9" s="56">
        <v>183565.53</v>
      </c>
      <c r="O9" s="56">
        <v>8812211.4900000002</v>
      </c>
      <c r="P9" s="56">
        <v>1018500.56</v>
      </c>
      <c r="Q9" s="56">
        <v>1111977.5699999998</v>
      </c>
      <c r="R9" s="56">
        <v>1938847.51</v>
      </c>
      <c r="S9" s="56">
        <v>616670.80000000005</v>
      </c>
      <c r="T9" s="56">
        <v>1238139.94</v>
      </c>
      <c r="U9" s="56">
        <v>678424.13</v>
      </c>
      <c r="V9" s="56">
        <v>375392.99</v>
      </c>
      <c r="W9" s="56">
        <v>23372798.549999997</v>
      </c>
      <c r="X9" s="56">
        <v>518180.93</v>
      </c>
      <c r="Y9" s="56">
        <v>1123560.33</v>
      </c>
      <c r="Z9" s="56">
        <v>588367.97000000009</v>
      </c>
      <c r="AA9" s="56">
        <v>599461.43999999994</v>
      </c>
      <c r="AB9" s="56">
        <v>806873.04999999993</v>
      </c>
      <c r="AC9" s="56">
        <v>846833.29999999993</v>
      </c>
      <c r="AD9" s="56">
        <v>4052653.72</v>
      </c>
      <c r="AE9" s="56">
        <v>679347.04</v>
      </c>
      <c r="AF9" s="56">
        <v>862874.85999999987</v>
      </c>
      <c r="AG9" s="56">
        <v>672366.02999999991</v>
      </c>
      <c r="AH9" s="56">
        <v>1463655.74</v>
      </c>
      <c r="AI9" s="56">
        <v>609612.13</v>
      </c>
      <c r="AJ9" s="56">
        <v>664682.29999999993</v>
      </c>
      <c r="AK9" s="56">
        <v>50897889.170000002</v>
      </c>
      <c r="AL9" s="56">
        <v>631622.85</v>
      </c>
      <c r="AM9" s="56">
        <v>1033044.59</v>
      </c>
      <c r="AN9" s="56">
        <v>2262456.12</v>
      </c>
      <c r="AO9" s="56">
        <v>2292060.02</v>
      </c>
      <c r="AP9" s="56">
        <v>1045941.7</v>
      </c>
      <c r="AQ9" s="56">
        <v>567440.87</v>
      </c>
      <c r="AR9" s="56">
        <v>8161391.0800000001</v>
      </c>
      <c r="AS9" s="56">
        <v>1116405.7399999998</v>
      </c>
      <c r="AT9" s="56">
        <v>2807074.3200000003</v>
      </c>
      <c r="AU9" s="56">
        <v>2715143.96</v>
      </c>
      <c r="AV9" s="56">
        <v>690442.19000000006</v>
      </c>
      <c r="AW9" s="56">
        <v>463468.45</v>
      </c>
      <c r="AX9" s="56">
        <v>959512.22</v>
      </c>
      <c r="AY9" s="56">
        <v>612614.9</v>
      </c>
      <c r="AZ9" s="56">
        <v>519881.4</v>
      </c>
      <c r="BA9" s="56">
        <v>11447715.399999999</v>
      </c>
      <c r="BB9" s="56">
        <v>480137.26999999996</v>
      </c>
      <c r="BC9" s="56">
        <v>21491416.739999998</v>
      </c>
      <c r="BD9" s="56">
        <v>2214960.04</v>
      </c>
      <c r="BE9" s="56">
        <v>601054.19000000006</v>
      </c>
      <c r="BF9" s="56">
        <v>926732.1399999999</v>
      </c>
      <c r="BG9" s="56">
        <v>13243203.799999999</v>
      </c>
      <c r="BH9" s="56">
        <v>264640.25</v>
      </c>
      <c r="BI9" s="56">
        <v>287301.59000000008</v>
      </c>
      <c r="BJ9" s="56">
        <v>437280</v>
      </c>
      <c r="BK9" s="56">
        <v>559193.89</v>
      </c>
      <c r="BL9" s="56">
        <v>13249724.710000001</v>
      </c>
      <c r="BM9" s="56">
        <v>1044919.22</v>
      </c>
      <c r="BN9" s="56">
        <v>892487.46</v>
      </c>
      <c r="BO9" s="56">
        <v>1628362.52</v>
      </c>
      <c r="BP9" s="56">
        <v>840670.27</v>
      </c>
      <c r="BQ9" s="56">
        <v>950864.78</v>
      </c>
      <c r="BR9" s="56">
        <v>61955374.950000003</v>
      </c>
      <c r="BS9" s="56">
        <v>1235059.94</v>
      </c>
      <c r="BT9" s="56">
        <v>1144515.1500000001</v>
      </c>
      <c r="BU9" s="56">
        <v>7197434.1799999997</v>
      </c>
      <c r="BV9" s="56">
        <v>452756.41</v>
      </c>
      <c r="BW9" s="56">
        <v>546673.35</v>
      </c>
      <c r="BX9" s="56">
        <v>2552867.23</v>
      </c>
      <c r="BY9" s="56">
        <v>566377.84</v>
      </c>
      <c r="BZ9" s="56">
        <v>511751.04000000004</v>
      </c>
      <c r="CA9" s="56">
        <v>946424.45</v>
      </c>
      <c r="CB9" s="56">
        <v>1090823.76</v>
      </c>
      <c r="CC9" s="56">
        <v>4201460.04</v>
      </c>
      <c r="CD9" s="56">
        <v>880896.53</v>
      </c>
      <c r="CE9" s="56">
        <v>2568340.77</v>
      </c>
      <c r="CF9" s="56">
        <v>610250.42000000004</v>
      </c>
      <c r="CG9" s="56">
        <v>276820.55000000005</v>
      </c>
      <c r="CH9" s="56">
        <v>271916.61</v>
      </c>
      <c r="CI9" s="56">
        <v>459022.56</v>
      </c>
      <c r="CJ9" s="56">
        <v>3050763.2699999996</v>
      </c>
      <c r="CK9" s="56">
        <v>375115.82</v>
      </c>
      <c r="CL9" s="56">
        <v>199101.42</v>
      </c>
      <c r="CN9" s="89"/>
      <c r="CO9" s="89"/>
      <c r="CP9" s="89"/>
    </row>
    <row r="10" spans="1:94" hidden="1">
      <c r="A10" s="80" t="s">
        <v>442</v>
      </c>
      <c r="B10" s="81" t="s">
        <v>280</v>
      </c>
      <c r="C10" s="56">
        <v>97503046.579999998</v>
      </c>
      <c r="D10" s="56">
        <v>9639459.209999999</v>
      </c>
      <c r="E10" s="56">
        <v>5104214.0100000007</v>
      </c>
      <c r="F10" s="56">
        <v>4401078.47</v>
      </c>
      <c r="G10" s="56">
        <v>1667075.5399999998</v>
      </c>
      <c r="H10" s="56">
        <v>13671870.899999999</v>
      </c>
      <c r="I10" s="56">
        <v>3295125.31</v>
      </c>
      <c r="J10" s="56">
        <v>12053267.209999999</v>
      </c>
      <c r="K10" s="56">
        <v>3742554.49</v>
      </c>
      <c r="L10" s="56">
        <v>2436411.73</v>
      </c>
      <c r="M10" s="56">
        <v>26886627.350000001</v>
      </c>
      <c r="N10" s="56">
        <v>834006.64</v>
      </c>
      <c r="O10" s="56">
        <v>47752223.569999993</v>
      </c>
      <c r="P10" s="56">
        <v>5042769.8</v>
      </c>
      <c r="Q10" s="56">
        <v>5072093.6400000006</v>
      </c>
      <c r="R10" s="56">
        <v>16514648.810000001</v>
      </c>
      <c r="S10" s="56">
        <v>5411937.6299999999</v>
      </c>
      <c r="T10" s="56">
        <v>6038038.7400000002</v>
      </c>
      <c r="U10" s="56">
        <v>4299565.34</v>
      </c>
      <c r="V10" s="56">
        <v>2288475.9899999998</v>
      </c>
      <c r="W10" s="56">
        <v>137259804.03999999</v>
      </c>
      <c r="X10" s="56">
        <v>2087118.07</v>
      </c>
      <c r="Y10" s="56">
        <v>6473411.1299999999</v>
      </c>
      <c r="Z10" s="56">
        <v>3161711</v>
      </c>
      <c r="AA10" s="56">
        <v>2144159.4200000004</v>
      </c>
      <c r="AB10" s="56">
        <v>2500842.39</v>
      </c>
      <c r="AC10" s="56">
        <v>5733759.8099999996</v>
      </c>
      <c r="AD10" s="56">
        <v>21232042.670000002</v>
      </c>
      <c r="AE10" s="56">
        <v>4135800.02</v>
      </c>
      <c r="AF10" s="56">
        <v>3184892.68</v>
      </c>
      <c r="AG10" s="56">
        <v>2966161.17</v>
      </c>
      <c r="AH10" s="56">
        <v>13161210.049999999</v>
      </c>
      <c r="AI10" s="56">
        <v>3477996.66</v>
      </c>
      <c r="AJ10" s="56">
        <v>2548110.7400000002</v>
      </c>
      <c r="AK10" s="56">
        <v>271134122.86000001</v>
      </c>
      <c r="AL10" s="56">
        <v>3139350.22</v>
      </c>
      <c r="AM10" s="56">
        <v>3517555.0500000003</v>
      </c>
      <c r="AN10" s="56">
        <v>14333514.040000001</v>
      </c>
      <c r="AO10" s="56">
        <v>13309410.470000001</v>
      </c>
      <c r="AP10" s="56">
        <v>7372299.2000000002</v>
      </c>
      <c r="AQ10" s="56">
        <v>1677665.26</v>
      </c>
      <c r="AR10" s="56">
        <v>31039717.789999999</v>
      </c>
      <c r="AS10" s="56">
        <v>4576341.76</v>
      </c>
      <c r="AT10" s="56">
        <v>18350096.860000003</v>
      </c>
      <c r="AU10" s="56">
        <v>12537418.240000002</v>
      </c>
      <c r="AV10" s="56">
        <v>2895213.64</v>
      </c>
      <c r="AW10" s="56">
        <v>2312483.17</v>
      </c>
      <c r="AX10" s="56">
        <v>7656618.9400000004</v>
      </c>
      <c r="AY10" s="56">
        <v>3152423.4499999997</v>
      </c>
      <c r="AZ10" s="56">
        <v>2837311.2199999997</v>
      </c>
      <c r="BA10" s="56">
        <v>60006397.210000001</v>
      </c>
      <c r="BB10" s="56">
        <v>3471308.33</v>
      </c>
      <c r="BC10" s="56">
        <v>148359885.07000002</v>
      </c>
      <c r="BD10" s="56">
        <v>13776319.43</v>
      </c>
      <c r="BE10" s="56">
        <v>4409803.8199999994</v>
      </c>
      <c r="BF10" s="56">
        <v>3267236.46</v>
      </c>
      <c r="BG10" s="56">
        <v>73059349.780000016</v>
      </c>
      <c r="BH10" s="56">
        <v>1600371.78</v>
      </c>
      <c r="BI10" s="56">
        <v>1203976.46</v>
      </c>
      <c r="BJ10" s="56">
        <v>1676548.92</v>
      </c>
      <c r="BK10" s="56">
        <v>2277204.1199999996</v>
      </c>
      <c r="BL10" s="56">
        <v>76853255.26000002</v>
      </c>
      <c r="BM10" s="56">
        <v>8758453.5500000007</v>
      </c>
      <c r="BN10" s="56">
        <v>6563006.5399999991</v>
      </c>
      <c r="BO10" s="56">
        <v>9783741.9399999995</v>
      </c>
      <c r="BP10" s="56">
        <v>4696318.2799999993</v>
      </c>
      <c r="BQ10" s="56">
        <v>4145780.11</v>
      </c>
      <c r="BR10" s="56">
        <v>488065605.73000002</v>
      </c>
      <c r="BS10" s="56">
        <v>5500187.4699999997</v>
      </c>
      <c r="BT10" s="56">
        <v>5173492.9300000006</v>
      </c>
      <c r="BU10" s="56">
        <v>51616422.960000001</v>
      </c>
      <c r="BV10" s="56">
        <v>1521169.97</v>
      </c>
      <c r="BW10" s="56">
        <v>3703142.3499999996</v>
      </c>
      <c r="BX10" s="56">
        <v>20227636.68</v>
      </c>
      <c r="BY10" s="56">
        <v>2909386.29</v>
      </c>
      <c r="BZ10" s="56">
        <v>2770770.81</v>
      </c>
      <c r="CA10" s="56">
        <v>6154273.3100000005</v>
      </c>
      <c r="CB10" s="56">
        <v>6081981.4800000004</v>
      </c>
      <c r="CC10" s="56">
        <v>16281081.439999999</v>
      </c>
      <c r="CD10" s="56">
        <v>4547659.790000001</v>
      </c>
      <c r="CE10" s="56">
        <v>13326227.73</v>
      </c>
      <c r="CF10" s="56">
        <v>3160549.3299999996</v>
      </c>
      <c r="CG10" s="56">
        <v>2713534.06</v>
      </c>
      <c r="CH10" s="56">
        <v>1670008.1099999999</v>
      </c>
      <c r="CI10" s="56">
        <v>2763117.5</v>
      </c>
      <c r="CJ10" s="56">
        <v>24138102.649999999</v>
      </c>
      <c r="CK10" s="56">
        <v>1466641.8599999999</v>
      </c>
      <c r="CL10" s="56">
        <v>1323996.1000000001</v>
      </c>
      <c r="CN10" s="89"/>
      <c r="CO10" s="89"/>
      <c r="CP10" s="89"/>
    </row>
    <row r="11" spans="1:94" hidden="1">
      <c r="A11" s="80" t="s">
        <v>443</v>
      </c>
      <c r="B11" s="81" t="s">
        <v>281</v>
      </c>
      <c r="C11" s="56">
        <v>24736789.310000002</v>
      </c>
      <c r="D11" s="56">
        <v>2086866.81</v>
      </c>
      <c r="E11" s="56">
        <v>431273.23999999987</v>
      </c>
      <c r="F11" s="56">
        <v>812869.5</v>
      </c>
      <c r="G11" s="56">
        <v>626776.77999999991</v>
      </c>
      <c r="H11" s="56">
        <v>2502021</v>
      </c>
      <c r="I11" s="56">
        <v>1143537.28</v>
      </c>
      <c r="J11" s="56">
        <v>1283298.7000000002</v>
      </c>
      <c r="K11" s="56">
        <v>809418.29</v>
      </c>
      <c r="L11" s="56">
        <v>889222.04999999993</v>
      </c>
      <c r="M11" s="56">
        <v>5444153.0500000007</v>
      </c>
      <c r="N11" s="56">
        <v>436911.43999999994</v>
      </c>
      <c r="O11" s="56">
        <v>20239223.300000001</v>
      </c>
      <c r="P11" s="56">
        <v>1225948.3600000001</v>
      </c>
      <c r="Q11" s="56">
        <v>1417097.45</v>
      </c>
      <c r="R11" s="56">
        <v>1441441.2300000002</v>
      </c>
      <c r="S11" s="56">
        <v>1055733.9300000002</v>
      </c>
      <c r="T11" s="56">
        <v>1387775.99</v>
      </c>
      <c r="U11" s="56">
        <v>958416.02999999991</v>
      </c>
      <c r="V11" s="56">
        <v>398322.30999999994</v>
      </c>
      <c r="W11" s="56">
        <v>72476818.850000009</v>
      </c>
      <c r="X11" s="56">
        <v>730141.89</v>
      </c>
      <c r="Y11" s="56">
        <v>924935.94</v>
      </c>
      <c r="Z11" s="56">
        <v>1175231.27</v>
      </c>
      <c r="AA11" s="56">
        <v>502979.79000000004</v>
      </c>
      <c r="AB11" s="56">
        <v>1040615.0199999999</v>
      </c>
      <c r="AC11" s="56">
        <v>829290.2300000001</v>
      </c>
      <c r="AD11" s="56">
        <v>3571988.1599999997</v>
      </c>
      <c r="AE11" s="56">
        <v>1528299.44</v>
      </c>
      <c r="AF11" s="56">
        <v>769617.2699999999</v>
      </c>
      <c r="AG11" s="56">
        <v>891793.69</v>
      </c>
      <c r="AH11" s="56">
        <v>2933169.18</v>
      </c>
      <c r="AI11" s="56">
        <v>996635.38</v>
      </c>
      <c r="AJ11" s="56">
        <v>750386.55</v>
      </c>
      <c r="AK11" s="56">
        <v>85412152.920000002</v>
      </c>
      <c r="AL11" s="56">
        <v>630988.94000000006</v>
      </c>
      <c r="AM11" s="56">
        <v>471173.97000000015</v>
      </c>
      <c r="AN11" s="56">
        <v>3475575.6799999997</v>
      </c>
      <c r="AO11" s="56">
        <v>3029951.92</v>
      </c>
      <c r="AP11" s="56">
        <v>907584.1399999999</v>
      </c>
      <c r="AQ11" s="56">
        <v>207421.22000000003</v>
      </c>
      <c r="AR11" s="56">
        <v>7706507.79</v>
      </c>
      <c r="AS11" s="56">
        <v>782547.2</v>
      </c>
      <c r="AT11" s="56">
        <v>2316027.29</v>
      </c>
      <c r="AU11" s="56">
        <v>1888339.1900000002</v>
      </c>
      <c r="AV11" s="56">
        <v>815745.26000000013</v>
      </c>
      <c r="AW11" s="56">
        <v>377713.51</v>
      </c>
      <c r="AX11" s="56">
        <v>1196887.98</v>
      </c>
      <c r="AY11" s="56">
        <v>701648.3</v>
      </c>
      <c r="AZ11" s="56">
        <v>879938.33000000007</v>
      </c>
      <c r="BA11" s="56">
        <v>23960156.440000005</v>
      </c>
      <c r="BB11" s="56">
        <v>778938.36999999988</v>
      </c>
      <c r="BC11" s="56">
        <v>49355751.790000014</v>
      </c>
      <c r="BD11" s="56">
        <v>2313468.3400000003</v>
      </c>
      <c r="BE11" s="56">
        <v>883489.89999999991</v>
      </c>
      <c r="BF11" s="56">
        <v>944342.41999999993</v>
      </c>
      <c r="BG11" s="56">
        <v>16529021.290000003</v>
      </c>
      <c r="BH11" s="56">
        <v>1041802.8999999999</v>
      </c>
      <c r="BI11" s="56">
        <v>431106.99</v>
      </c>
      <c r="BJ11" s="56">
        <v>215586.16999999998</v>
      </c>
      <c r="BK11" s="56">
        <v>275058.53999999998</v>
      </c>
      <c r="BL11" s="56">
        <v>25817466.240000006</v>
      </c>
      <c r="BM11" s="56">
        <v>2832852.64</v>
      </c>
      <c r="BN11" s="56">
        <v>2756921.3</v>
      </c>
      <c r="BO11" s="56">
        <v>3603583.67</v>
      </c>
      <c r="BP11" s="56">
        <v>1871680.5299999998</v>
      </c>
      <c r="BQ11" s="56">
        <v>1017924.5</v>
      </c>
      <c r="BR11" s="56">
        <v>153380822.95000005</v>
      </c>
      <c r="BS11" s="56">
        <v>2620101.3499999996</v>
      </c>
      <c r="BT11" s="56">
        <v>1061065</v>
      </c>
      <c r="BU11" s="56">
        <v>11711687.58</v>
      </c>
      <c r="BV11" s="56">
        <v>364508.67</v>
      </c>
      <c r="BW11" s="56">
        <v>969670.17</v>
      </c>
      <c r="BX11" s="56">
        <v>3271664.5699999994</v>
      </c>
      <c r="BY11" s="56">
        <v>484929.16</v>
      </c>
      <c r="BZ11" s="56">
        <v>760877.61999999988</v>
      </c>
      <c r="CA11" s="56">
        <v>885604.65999999992</v>
      </c>
      <c r="CB11" s="56">
        <v>1174495.9900000005</v>
      </c>
      <c r="CC11" s="56">
        <v>4180136.1899999995</v>
      </c>
      <c r="CD11" s="56">
        <v>1469733.3599999999</v>
      </c>
      <c r="CE11" s="56">
        <v>5392899.4500000011</v>
      </c>
      <c r="CF11" s="56">
        <v>298851.99</v>
      </c>
      <c r="CG11" s="56">
        <v>677850.65999999992</v>
      </c>
      <c r="CH11" s="56">
        <v>438165.6700000001</v>
      </c>
      <c r="CI11" s="56">
        <v>714859.00000000012</v>
      </c>
      <c r="CJ11" s="56">
        <v>4758479.0300000012</v>
      </c>
      <c r="CK11" s="56">
        <v>269579.67</v>
      </c>
      <c r="CL11" s="56">
        <v>832212.93</v>
      </c>
      <c r="CN11" s="89"/>
      <c r="CO11" s="89"/>
      <c r="CP11" s="89"/>
    </row>
    <row r="12" spans="1:94" hidden="1">
      <c r="A12" s="80" t="s">
        <v>444</v>
      </c>
      <c r="B12" s="81" t="s">
        <v>339</v>
      </c>
      <c r="C12" s="56">
        <v>1564116.9000000001</v>
      </c>
      <c r="D12" s="56">
        <v>34286</v>
      </c>
      <c r="E12" s="56">
        <v>230605.68000000002</v>
      </c>
      <c r="F12" s="56">
        <v>251620.8</v>
      </c>
      <c r="G12" s="56">
        <v>64026.5</v>
      </c>
      <c r="H12" s="56">
        <v>260339.02000000002</v>
      </c>
      <c r="I12" s="56">
        <v>84781.15</v>
      </c>
      <c r="J12" s="56">
        <v>267612.57</v>
      </c>
      <c r="K12" s="56">
        <v>11200</v>
      </c>
      <c r="L12" s="56">
        <v>46652</v>
      </c>
      <c r="M12" s="56">
        <v>75276.639999999999</v>
      </c>
      <c r="N12" s="56">
        <v>0</v>
      </c>
      <c r="O12" s="56">
        <v>285006.67</v>
      </c>
      <c r="P12" s="56">
        <v>30598.099999999995</v>
      </c>
      <c r="Q12" s="56">
        <v>20066</v>
      </c>
      <c r="R12" s="56">
        <v>33709</v>
      </c>
      <c r="S12" s="56">
        <v>59033.119999999995</v>
      </c>
      <c r="T12" s="56">
        <v>14432</v>
      </c>
      <c r="U12" s="56">
        <v>11384</v>
      </c>
      <c r="V12" s="56">
        <v>-37918.119999999995</v>
      </c>
      <c r="W12" s="56">
        <v>1545870.99</v>
      </c>
      <c r="X12" s="56">
        <v>28171.11</v>
      </c>
      <c r="Y12" s="56">
        <v>64212.850000000013</v>
      </c>
      <c r="Z12" s="56">
        <v>0</v>
      </c>
      <c r="AA12" s="56">
        <v>0</v>
      </c>
      <c r="AB12" s="56">
        <v>50554.070000000007</v>
      </c>
      <c r="AC12" s="56">
        <v>0</v>
      </c>
      <c r="AD12" s="56">
        <v>45435.48</v>
      </c>
      <c r="AE12" s="56">
        <v>1892.5500000000006</v>
      </c>
      <c r="AF12" s="56">
        <v>25700.67</v>
      </c>
      <c r="AG12" s="56">
        <v>16412</v>
      </c>
      <c r="AH12" s="56">
        <v>29683.730000000003</v>
      </c>
      <c r="AI12" s="56">
        <v>2873260.26</v>
      </c>
      <c r="AJ12" s="56">
        <v>15470.619999999999</v>
      </c>
      <c r="AK12" s="56">
        <v>822937.05</v>
      </c>
      <c r="AL12" s="56">
        <v>38071</v>
      </c>
      <c r="AM12" s="56">
        <v>2719</v>
      </c>
      <c r="AN12" s="56">
        <v>51710.329999999994</v>
      </c>
      <c r="AO12" s="56">
        <v>65479.8</v>
      </c>
      <c r="AP12" s="56">
        <v>22484</v>
      </c>
      <c r="AQ12" s="56">
        <v>12870</v>
      </c>
      <c r="AR12" s="56">
        <v>74341.990000000005</v>
      </c>
      <c r="AS12" s="56">
        <v>29020.69</v>
      </c>
      <c r="AT12" s="56">
        <v>12424.439999999999</v>
      </c>
      <c r="AU12" s="56">
        <v>52409.3</v>
      </c>
      <c r="AV12" s="56">
        <v>18632</v>
      </c>
      <c r="AW12" s="56">
        <v>13454</v>
      </c>
      <c r="AX12" s="56">
        <v>24182.75</v>
      </c>
      <c r="AY12" s="56">
        <v>18142.599999999999</v>
      </c>
      <c r="AZ12" s="56">
        <v>15279</v>
      </c>
      <c r="BA12" s="56">
        <v>47611.25</v>
      </c>
      <c r="BB12" s="56">
        <v>29557</v>
      </c>
      <c r="BC12" s="56">
        <v>1237908.47</v>
      </c>
      <c r="BD12" s="56">
        <v>64275.23000000001</v>
      </c>
      <c r="BE12" s="56">
        <v>138645.79999999999</v>
      </c>
      <c r="BF12" s="56">
        <v>71755.12</v>
      </c>
      <c r="BG12" s="56">
        <v>452381.64</v>
      </c>
      <c r="BH12" s="56">
        <v>17548.5</v>
      </c>
      <c r="BI12" s="56">
        <v>0</v>
      </c>
      <c r="BJ12" s="56">
        <v>0</v>
      </c>
      <c r="BK12" s="56">
        <v>59275</v>
      </c>
      <c r="BL12" s="56">
        <v>215793.90999999997</v>
      </c>
      <c r="BM12" s="56">
        <v>34135</v>
      </c>
      <c r="BN12" s="56">
        <v>8009</v>
      </c>
      <c r="BO12" s="56">
        <v>21560.5</v>
      </c>
      <c r="BP12" s="56">
        <v>29898</v>
      </c>
      <c r="BQ12" s="56">
        <v>19060.669999999998</v>
      </c>
      <c r="BR12" s="56">
        <v>911699.67</v>
      </c>
      <c r="BS12" s="56">
        <v>17605</v>
      </c>
      <c r="BT12" s="56">
        <v>0</v>
      </c>
      <c r="BU12" s="56">
        <v>-6587.16</v>
      </c>
      <c r="BV12" s="56">
        <v>0</v>
      </c>
      <c r="BW12" s="56">
        <v>2207</v>
      </c>
      <c r="BX12" s="56">
        <v>50904.429999999993</v>
      </c>
      <c r="BY12" s="56">
        <v>-20382.95</v>
      </c>
      <c r="BZ12" s="56">
        <v>4494.2</v>
      </c>
      <c r="CA12" s="56">
        <v>-24984.57</v>
      </c>
      <c r="CB12" s="56">
        <v>193</v>
      </c>
      <c r="CC12" s="56">
        <v>-82676.87999999999</v>
      </c>
      <c r="CD12" s="56">
        <v>21066.36</v>
      </c>
      <c r="CE12" s="56">
        <v>57983.389999999992</v>
      </c>
      <c r="CF12" s="56">
        <v>0</v>
      </c>
      <c r="CG12" s="56">
        <v>6732.739999999998</v>
      </c>
      <c r="CH12" s="56">
        <v>13746</v>
      </c>
      <c r="CI12" s="56">
        <v>291</v>
      </c>
      <c r="CJ12" s="56">
        <v>7142.4100000000035</v>
      </c>
      <c r="CK12" s="56">
        <v>1612</v>
      </c>
      <c r="CL12" s="56">
        <v>41143.490000000005</v>
      </c>
      <c r="CN12" s="89"/>
      <c r="CO12" s="89"/>
      <c r="CP12" s="89"/>
    </row>
    <row r="13" spans="1:94" hidden="1">
      <c r="A13" s="80" t="s">
        <v>445</v>
      </c>
      <c r="B13" s="81" t="s">
        <v>340</v>
      </c>
      <c r="C13" s="56">
        <v>106951726.85999998</v>
      </c>
      <c r="D13" s="56">
        <v>3398037.64</v>
      </c>
      <c r="E13" s="56">
        <v>2757869.4</v>
      </c>
      <c r="F13" s="56">
        <v>7738968.3600000003</v>
      </c>
      <c r="G13" s="56">
        <v>2057181.3900000001</v>
      </c>
      <c r="H13" s="56">
        <v>6798735.9900000002</v>
      </c>
      <c r="I13" s="56">
        <v>1399295.8699999996</v>
      </c>
      <c r="J13" s="56">
        <v>12163155.220000001</v>
      </c>
      <c r="K13" s="56">
        <v>2810710.57</v>
      </c>
      <c r="L13" s="56">
        <v>4029337.8099999996</v>
      </c>
      <c r="M13" s="56">
        <v>27455479.100000001</v>
      </c>
      <c r="N13" s="56">
        <v>685155.10000000009</v>
      </c>
      <c r="O13" s="56">
        <v>52207889.509999998</v>
      </c>
      <c r="P13" s="56">
        <v>4716971.45</v>
      </c>
      <c r="Q13" s="56">
        <v>3920188.86</v>
      </c>
      <c r="R13" s="56">
        <v>10564565.01</v>
      </c>
      <c r="S13" s="56">
        <v>4540249.41</v>
      </c>
      <c r="T13" s="56">
        <v>7939845.8100000005</v>
      </c>
      <c r="U13" s="56">
        <v>3666332.88</v>
      </c>
      <c r="V13" s="56">
        <v>2288049.3200000003</v>
      </c>
      <c r="W13" s="56">
        <v>156536619.63999996</v>
      </c>
      <c r="X13" s="56">
        <v>1954479.93</v>
      </c>
      <c r="Y13" s="56">
        <v>10673773.629999999</v>
      </c>
      <c r="Z13" s="56">
        <v>5353877.97</v>
      </c>
      <c r="AA13" s="56">
        <v>1768903.61</v>
      </c>
      <c r="AB13" s="56">
        <v>2236086.56</v>
      </c>
      <c r="AC13" s="56">
        <v>11306961.18</v>
      </c>
      <c r="AD13" s="56">
        <v>9923878.2400000002</v>
      </c>
      <c r="AE13" s="56">
        <v>2389788</v>
      </c>
      <c r="AF13" s="56">
        <v>1775046.98</v>
      </c>
      <c r="AG13" s="56">
        <v>2123668.4</v>
      </c>
      <c r="AH13" s="56">
        <v>12541725.789999999</v>
      </c>
      <c r="AI13" s="56">
        <v>2568227.11</v>
      </c>
      <c r="AJ13" s="56">
        <v>3018104.25</v>
      </c>
      <c r="AK13" s="56">
        <v>231715167.47999999</v>
      </c>
      <c r="AL13" s="56">
        <v>2518258.75</v>
      </c>
      <c r="AM13" s="56">
        <v>1499112.25</v>
      </c>
      <c r="AN13" s="56">
        <v>20323436.57</v>
      </c>
      <c r="AO13" s="56">
        <v>13896199.17</v>
      </c>
      <c r="AP13" s="56">
        <v>5041179.2699999996</v>
      </c>
      <c r="AQ13" s="56">
        <v>1259817.4500000002</v>
      </c>
      <c r="AR13" s="56">
        <v>22831990.080000002</v>
      </c>
      <c r="AS13" s="56">
        <v>3347966.95</v>
      </c>
      <c r="AT13" s="56">
        <v>10210405.129999999</v>
      </c>
      <c r="AU13" s="56">
        <v>9401555.8100000005</v>
      </c>
      <c r="AV13" s="56">
        <v>2311415.33</v>
      </c>
      <c r="AW13" s="56">
        <v>1376201.34</v>
      </c>
      <c r="AX13" s="56">
        <v>4148267.28</v>
      </c>
      <c r="AY13" s="56">
        <v>1866601.21</v>
      </c>
      <c r="AZ13" s="56">
        <v>2826842.0500000003</v>
      </c>
      <c r="BA13" s="56">
        <v>35980433.520000003</v>
      </c>
      <c r="BB13" s="56">
        <v>2515504.71</v>
      </c>
      <c r="BC13" s="56">
        <v>149065975.59999999</v>
      </c>
      <c r="BD13" s="56">
        <v>18363064.460000001</v>
      </c>
      <c r="BE13" s="56">
        <v>3858835.63</v>
      </c>
      <c r="BF13" s="56">
        <v>4477010.66</v>
      </c>
      <c r="BG13" s="56">
        <v>120808703.19999999</v>
      </c>
      <c r="BH13" s="56">
        <v>2193168.21</v>
      </c>
      <c r="BI13" s="56">
        <v>1317763</v>
      </c>
      <c r="BJ13" s="56">
        <v>2053602</v>
      </c>
      <c r="BK13" s="56">
        <v>2653609.3200000003</v>
      </c>
      <c r="BL13" s="56">
        <v>71556615.349999994</v>
      </c>
      <c r="BM13" s="56">
        <v>5061331.08</v>
      </c>
      <c r="BN13" s="56">
        <v>5608024.1400000006</v>
      </c>
      <c r="BO13" s="56">
        <v>9594519.9800000004</v>
      </c>
      <c r="BP13" s="56">
        <v>2828042.94</v>
      </c>
      <c r="BQ13" s="56">
        <v>4280292.47</v>
      </c>
      <c r="BR13" s="56">
        <v>303945177.24000007</v>
      </c>
      <c r="BS13" s="56">
        <v>5646260.0600000005</v>
      </c>
      <c r="BT13" s="56">
        <v>3721671.96</v>
      </c>
      <c r="BU13" s="56">
        <v>34758838.719999999</v>
      </c>
      <c r="BV13" s="56">
        <v>3538153.59</v>
      </c>
      <c r="BW13" s="56">
        <v>4186668.8899999997</v>
      </c>
      <c r="BX13" s="56">
        <v>10540780.770000001</v>
      </c>
      <c r="BY13" s="56">
        <v>2641053.7400000002</v>
      </c>
      <c r="BZ13" s="56">
        <v>2349933.37</v>
      </c>
      <c r="CA13" s="56">
        <v>3026630.3</v>
      </c>
      <c r="CB13" s="56">
        <v>4571353.09</v>
      </c>
      <c r="CC13" s="56">
        <v>14553092.470000001</v>
      </c>
      <c r="CD13" s="56">
        <v>6626261.0600000005</v>
      </c>
      <c r="CE13" s="56">
        <v>11115936.27</v>
      </c>
      <c r="CF13" s="56">
        <v>1534331.75</v>
      </c>
      <c r="CG13" s="56">
        <v>2231495.21</v>
      </c>
      <c r="CH13" s="56">
        <v>1592238.07</v>
      </c>
      <c r="CI13" s="56">
        <v>2667578.38</v>
      </c>
      <c r="CJ13" s="56">
        <v>17868612.270000003</v>
      </c>
      <c r="CK13" s="56">
        <v>918590</v>
      </c>
      <c r="CL13" s="56">
        <v>1387596.8</v>
      </c>
      <c r="CN13" s="89"/>
      <c r="CO13" s="89"/>
      <c r="CP13" s="89"/>
    </row>
    <row r="14" spans="1:94" hidden="1">
      <c r="A14" s="80" t="s">
        <v>446</v>
      </c>
      <c r="B14" s="81" t="s">
        <v>282</v>
      </c>
      <c r="C14" s="56">
        <v>226620507.66</v>
      </c>
      <c r="D14" s="56">
        <v>29614064.460000001</v>
      </c>
      <c r="E14" s="56">
        <v>34901425.159999996</v>
      </c>
      <c r="F14" s="56">
        <v>36255674.520000003</v>
      </c>
      <c r="G14" s="56">
        <v>17534190.899999999</v>
      </c>
      <c r="H14" s="56">
        <v>38121871.420000002</v>
      </c>
      <c r="I14" s="56">
        <v>44648555.789999999</v>
      </c>
      <c r="J14" s="56">
        <v>44292329.030000001</v>
      </c>
      <c r="K14" s="56">
        <v>28769321.300000001</v>
      </c>
      <c r="L14" s="56">
        <v>26008287.539999999</v>
      </c>
      <c r="M14" s="56">
        <v>69195648.379999995</v>
      </c>
      <c r="N14" s="56">
        <v>3354039.19</v>
      </c>
      <c r="O14" s="56">
        <v>92475511.200000003</v>
      </c>
      <c r="P14" s="56">
        <v>24132999.039999999</v>
      </c>
      <c r="Q14" s="56">
        <v>25753959.739999998</v>
      </c>
      <c r="R14" s="56">
        <v>42062066.299999997</v>
      </c>
      <c r="S14" s="56">
        <v>29741279.050000001</v>
      </c>
      <c r="T14" s="56">
        <v>22239126.800000001</v>
      </c>
      <c r="U14" s="56">
        <v>24200272.719999999</v>
      </c>
      <c r="V14" s="56">
        <v>13357466.449999999</v>
      </c>
      <c r="W14" s="56">
        <v>246511066.55000001</v>
      </c>
      <c r="X14" s="56">
        <v>23454543.23</v>
      </c>
      <c r="Y14" s="56">
        <v>35210210</v>
      </c>
      <c r="Z14" s="56">
        <v>27419540.02</v>
      </c>
      <c r="AA14" s="56">
        <v>14078943.23</v>
      </c>
      <c r="AB14" s="56">
        <v>24428362.890000001</v>
      </c>
      <c r="AC14" s="56">
        <v>20842885.43</v>
      </c>
      <c r="AD14" s="56">
        <v>71930859.890000001</v>
      </c>
      <c r="AE14" s="56">
        <v>29119055</v>
      </c>
      <c r="AF14" s="56">
        <v>24076846.780000001</v>
      </c>
      <c r="AG14" s="56">
        <v>25820040.75</v>
      </c>
      <c r="AH14" s="56">
        <v>46452444.909999996</v>
      </c>
      <c r="AI14" s="56">
        <v>20912200</v>
      </c>
      <c r="AJ14" s="56">
        <v>11777123.390000001</v>
      </c>
      <c r="AK14" s="56">
        <v>368556066.26999998</v>
      </c>
      <c r="AL14" s="56">
        <v>26061925.809999999</v>
      </c>
      <c r="AM14" s="56">
        <v>20382779.969999999</v>
      </c>
      <c r="AN14" s="56">
        <v>56097997.840000004</v>
      </c>
      <c r="AO14" s="56">
        <v>49851171.390000001</v>
      </c>
      <c r="AP14" s="56">
        <v>29890036.75</v>
      </c>
      <c r="AQ14" s="56">
        <v>15113570.32</v>
      </c>
      <c r="AR14" s="56">
        <v>57873440.649999999</v>
      </c>
      <c r="AS14" s="56">
        <v>26033694.73</v>
      </c>
      <c r="AT14" s="56">
        <v>33871552.259999998</v>
      </c>
      <c r="AU14" s="56">
        <v>50048553.619999997</v>
      </c>
      <c r="AV14" s="56">
        <v>25206282.579999998</v>
      </c>
      <c r="AW14" s="56">
        <v>20063099.890000001</v>
      </c>
      <c r="AX14" s="56">
        <v>34150196.460000001</v>
      </c>
      <c r="AY14" s="56">
        <v>22673916.440000001</v>
      </c>
      <c r="AZ14" s="56">
        <v>17937274.68</v>
      </c>
      <c r="BA14" s="56">
        <v>102713635.48999999</v>
      </c>
      <c r="BB14" s="56">
        <v>19716642.620000001</v>
      </c>
      <c r="BC14" s="56">
        <v>243730527.69</v>
      </c>
      <c r="BD14" s="56">
        <v>60571711.149999999</v>
      </c>
      <c r="BE14" s="56">
        <v>29566750.329999998</v>
      </c>
      <c r="BF14" s="56">
        <v>20367070</v>
      </c>
      <c r="BG14" s="56">
        <v>104717558.62</v>
      </c>
      <c r="BH14" s="56">
        <v>17379119.359999999</v>
      </c>
      <c r="BI14" s="56">
        <v>6415049.04</v>
      </c>
      <c r="BJ14" s="56">
        <v>10084431.689999999</v>
      </c>
      <c r="BK14" s="56">
        <v>10056473.960000001</v>
      </c>
      <c r="BL14" s="56">
        <v>153534186.03</v>
      </c>
      <c r="BM14" s="56">
        <v>44312998.909999996</v>
      </c>
      <c r="BN14" s="56">
        <v>30389238.059999999</v>
      </c>
      <c r="BO14" s="56">
        <v>48004316.719999999</v>
      </c>
      <c r="BP14" s="56">
        <v>30353771.289999999</v>
      </c>
      <c r="BQ14" s="56">
        <v>17432253.059999999</v>
      </c>
      <c r="BR14" s="56">
        <v>589779564.14999998</v>
      </c>
      <c r="BS14" s="56">
        <v>36314359.030000001</v>
      </c>
      <c r="BT14" s="56">
        <v>35448911.149999999</v>
      </c>
      <c r="BU14" s="56">
        <v>93206076.340000004</v>
      </c>
      <c r="BV14" s="56">
        <v>8921658.6999999993</v>
      </c>
      <c r="BW14" s="56">
        <v>27503216.77</v>
      </c>
      <c r="BX14" s="56">
        <v>65353065</v>
      </c>
      <c r="BY14" s="56">
        <v>25615419.390000001</v>
      </c>
      <c r="BZ14" s="56">
        <v>17428046.449999999</v>
      </c>
      <c r="CA14" s="56">
        <v>22114780</v>
      </c>
      <c r="CB14" s="56">
        <v>32820825.809999999</v>
      </c>
      <c r="CC14" s="56">
        <v>55547225.810000002</v>
      </c>
      <c r="CD14" s="56">
        <v>37174393.869999997</v>
      </c>
      <c r="CE14" s="56">
        <v>46953764.450000003</v>
      </c>
      <c r="CF14" s="56">
        <v>20738612.039999999</v>
      </c>
      <c r="CG14" s="56">
        <v>22961323.539999999</v>
      </c>
      <c r="CH14" s="56">
        <v>13940135.59</v>
      </c>
      <c r="CI14" s="56">
        <v>19604833.870000001</v>
      </c>
      <c r="CJ14" s="56">
        <v>55176264.460000001</v>
      </c>
      <c r="CK14" s="56">
        <v>7093127.4000000004</v>
      </c>
      <c r="CL14" s="56">
        <v>8504248.7100000009</v>
      </c>
      <c r="CN14" s="89"/>
      <c r="CO14" s="89"/>
      <c r="CP14" s="89"/>
    </row>
    <row r="15" spans="1:94" hidden="1">
      <c r="A15" s="80" t="s">
        <v>447</v>
      </c>
      <c r="B15" s="81" t="s">
        <v>341</v>
      </c>
      <c r="C15" s="56">
        <v>34530385.230000004</v>
      </c>
      <c r="D15" s="56">
        <v>5030241.9799999995</v>
      </c>
      <c r="E15" s="56">
        <v>4651693.67</v>
      </c>
      <c r="F15" s="56">
        <v>4126720.33</v>
      </c>
      <c r="G15" s="56">
        <v>2070048.51</v>
      </c>
      <c r="H15" s="56">
        <v>5449780.9500000002</v>
      </c>
      <c r="I15" s="56">
        <v>5947419.6299999999</v>
      </c>
      <c r="J15" s="56">
        <v>6290261.7800000003</v>
      </c>
      <c r="K15" s="56">
        <v>3444382.31</v>
      </c>
      <c r="L15" s="56">
        <v>14295212.52</v>
      </c>
      <c r="M15" s="56">
        <v>13307402.33</v>
      </c>
      <c r="N15" s="56">
        <v>2167697.0099999998</v>
      </c>
      <c r="O15" s="56">
        <v>36052346.919999994</v>
      </c>
      <c r="P15" s="56">
        <v>5877278.2000000002</v>
      </c>
      <c r="Q15" s="56">
        <v>7394173.6100000003</v>
      </c>
      <c r="R15" s="56"/>
      <c r="S15" s="56">
        <v>5621035.2000000002</v>
      </c>
      <c r="T15" s="56">
        <v>5755427.54</v>
      </c>
      <c r="U15" s="56">
        <v>4208810.8</v>
      </c>
      <c r="V15" s="56">
        <v>4129512.12</v>
      </c>
      <c r="W15" s="56">
        <v>51082801.339999989</v>
      </c>
      <c r="X15" s="56">
        <v>5639862.7699999996</v>
      </c>
      <c r="Y15" s="56">
        <v>7200315.5499999998</v>
      </c>
      <c r="Z15" s="56">
        <v>3698885.0199999996</v>
      </c>
      <c r="AA15" s="56">
        <v>3369791.0599999996</v>
      </c>
      <c r="AB15" s="56">
        <v>5079151.76</v>
      </c>
      <c r="AC15" s="56">
        <v>3344178.89</v>
      </c>
      <c r="AD15" s="56">
        <v>19513419.560000002</v>
      </c>
      <c r="AE15" s="56">
        <v>4550767.9399999995</v>
      </c>
      <c r="AF15" s="56">
        <v>6468407.1100000003</v>
      </c>
      <c r="AG15" s="56">
        <v>5689159.5499999998</v>
      </c>
      <c r="AH15" s="56">
        <v>15891095.829999998</v>
      </c>
      <c r="AI15" s="56">
        <v>4738833.51</v>
      </c>
      <c r="AJ15" s="56">
        <v>5198122.01</v>
      </c>
      <c r="AK15" s="56">
        <v>90403515.120000005</v>
      </c>
      <c r="AL15" s="56">
        <v>8275633.7999999998</v>
      </c>
      <c r="AM15" s="56">
        <v>8518371.4000000004</v>
      </c>
      <c r="AN15" s="56">
        <v>15834661.26</v>
      </c>
      <c r="AO15" s="56">
        <v>8110074.6999999993</v>
      </c>
      <c r="AP15" s="56">
        <v>6700626.9199999999</v>
      </c>
      <c r="AQ15" s="56">
        <v>3337735.4</v>
      </c>
      <c r="AR15" s="56">
        <v>19944338.740000002</v>
      </c>
      <c r="AS15" s="56">
        <v>7883427.2599999998</v>
      </c>
      <c r="AT15" s="56">
        <v>9863311.4000000004</v>
      </c>
      <c r="AU15" s="56">
        <v>8879167.8200000003</v>
      </c>
      <c r="AV15" s="56">
        <v>5808256.9700000007</v>
      </c>
      <c r="AW15" s="56">
        <v>3842908.85</v>
      </c>
      <c r="AX15" s="56">
        <v>11293168.460000001</v>
      </c>
      <c r="AY15" s="56">
        <v>4349930.1199999992</v>
      </c>
      <c r="AZ15" s="56">
        <v>5498762.75</v>
      </c>
      <c r="BA15" s="56">
        <v>57196447.399999999</v>
      </c>
      <c r="BB15" s="56">
        <v>13537065.430000002</v>
      </c>
      <c r="BC15" s="56">
        <v>61651941.920000002</v>
      </c>
      <c r="BD15" s="56">
        <v>13515222.800000001</v>
      </c>
      <c r="BE15" s="56">
        <v>6799903.1400000006</v>
      </c>
      <c r="BF15" s="56">
        <v>8555229.4700000007</v>
      </c>
      <c r="BG15" s="56">
        <v>74425641.770000011</v>
      </c>
      <c r="BH15" s="56">
        <v>4631340.84</v>
      </c>
      <c r="BI15" s="56">
        <v>13610773.1</v>
      </c>
      <c r="BJ15" s="56">
        <v>2939154.88</v>
      </c>
      <c r="BK15" s="56">
        <v>3470457.19</v>
      </c>
      <c r="BL15" s="56">
        <v>36082678.979999997</v>
      </c>
      <c r="BM15" s="56">
        <v>14844261.199999999</v>
      </c>
      <c r="BN15" s="56">
        <v>18733388.73</v>
      </c>
      <c r="BO15" s="56">
        <v>13237331.700000001</v>
      </c>
      <c r="BP15" s="56">
        <v>12147086.140000001</v>
      </c>
      <c r="BQ15" s="56">
        <v>24584987.689999998</v>
      </c>
      <c r="BR15" s="56">
        <v>142104196.81</v>
      </c>
      <c r="BS15" s="56">
        <v>7485749.2200000007</v>
      </c>
      <c r="BT15" s="56">
        <v>6730947.8300000001</v>
      </c>
      <c r="BU15" s="56">
        <v>27556617.670000002</v>
      </c>
      <c r="BV15" s="56">
        <v>3549993.1</v>
      </c>
      <c r="BW15" s="56">
        <v>5499266.0300000003</v>
      </c>
      <c r="BX15" s="56">
        <v>23549678.680000003</v>
      </c>
      <c r="BY15" s="56">
        <v>4261477.2</v>
      </c>
      <c r="BZ15" s="56">
        <v>10114132.109999999</v>
      </c>
      <c r="CA15" s="56">
        <v>6593296.3799999999</v>
      </c>
      <c r="CB15" s="56">
        <v>8628169.6400000006</v>
      </c>
      <c r="CC15" s="56">
        <v>11734178.15</v>
      </c>
      <c r="CD15" s="56">
        <v>7880953.1399999997</v>
      </c>
      <c r="CE15" s="56">
        <v>44392082.829999998</v>
      </c>
      <c r="CF15" s="56">
        <v>3829561.13</v>
      </c>
      <c r="CG15" s="56">
        <v>4014626.3099999996</v>
      </c>
      <c r="CH15" s="56">
        <v>4455265.42</v>
      </c>
      <c r="CI15" s="56">
        <v>3478150.11</v>
      </c>
      <c r="CJ15" s="56">
        <v>14702390.139999999</v>
      </c>
      <c r="CK15" s="56">
        <v>7752532.1799999997</v>
      </c>
      <c r="CL15" s="56">
        <v>7432600.5</v>
      </c>
      <c r="CN15" s="89"/>
      <c r="CO15" s="89"/>
      <c r="CP15" s="89"/>
    </row>
    <row r="16" spans="1:94" hidden="1">
      <c r="A16" s="80" t="s">
        <v>482</v>
      </c>
      <c r="B16" s="81" t="s">
        <v>475</v>
      </c>
      <c r="C16" s="56">
        <v>5073328.4000000004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27440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56">
        <v>0</v>
      </c>
      <c r="BL16" s="56">
        <v>77000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5132996.5999999996</v>
      </c>
      <c r="BS16" s="56">
        <v>0</v>
      </c>
      <c r="BT16" s="56">
        <v>0</v>
      </c>
      <c r="BU16" s="56">
        <v>0</v>
      </c>
      <c r="BV16" s="56">
        <v>0</v>
      </c>
      <c r="BW16" s="56">
        <v>0</v>
      </c>
      <c r="BX16" s="56">
        <v>0</v>
      </c>
      <c r="BY16" s="56">
        <v>0</v>
      </c>
      <c r="BZ16" s="56">
        <v>0</v>
      </c>
      <c r="CA16" s="56">
        <v>0</v>
      </c>
      <c r="CB16" s="56">
        <v>0</v>
      </c>
      <c r="CC16" s="56">
        <v>0</v>
      </c>
      <c r="CD16" s="56">
        <v>0</v>
      </c>
      <c r="CE16" s="56">
        <v>0</v>
      </c>
      <c r="CF16" s="56">
        <v>0</v>
      </c>
      <c r="CG16" s="56">
        <v>0</v>
      </c>
      <c r="CH16" s="56">
        <v>0</v>
      </c>
      <c r="CI16" s="56">
        <v>0</v>
      </c>
      <c r="CJ16" s="56">
        <v>0</v>
      </c>
      <c r="CK16" s="56">
        <v>0</v>
      </c>
      <c r="CL16" s="56">
        <v>0</v>
      </c>
      <c r="CN16" s="89"/>
      <c r="CO16" s="89"/>
      <c r="CP16" s="89"/>
    </row>
    <row r="17" spans="1:94" hidden="1">
      <c r="A17" s="80" t="s">
        <v>448</v>
      </c>
      <c r="B17" s="81" t="s">
        <v>283</v>
      </c>
      <c r="C17" s="56">
        <v>88475500</v>
      </c>
      <c r="D17" s="56">
        <v>3245708.89</v>
      </c>
      <c r="E17" s="56">
        <v>1782443.03</v>
      </c>
      <c r="F17" s="56">
        <v>1693450.26</v>
      </c>
      <c r="G17" s="56">
        <v>2147356.23</v>
      </c>
      <c r="H17" s="56">
        <v>3996762.39</v>
      </c>
      <c r="I17" s="56">
        <v>1556335.75</v>
      </c>
      <c r="J17" s="56">
        <v>4136696.24</v>
      </c>
      <c r="K17" s="56">
        <v>2299969.89</v>
      </c>
      <c r="L17" s="56">
        <v>4687187.82</v>
      </c>
      <c r="M17" s="56">
        <v>6122030.2999999998</v>
      </c>
      <c r="N17" s="56">
        <v>1369765.02</v>
      </c>
      <c r="O17" s="56">
        <v>33509858</v>
      </c>
      <c r="P17" s="56">
        <v>2558957.15</v>
      </c>
      <c r="Q17" s="56">
        <v>2332673.17</v>
      </c>
      <c r="R17" s="56">
        <v>3915396.43</v>
      </c>
      <c r="S17" s="56">
        <v>2070807.44</v>
      </c>
      <c r="T17" s="56">
        <v>2515212.08</v>
      </c>
      <c r="U17" s="56">
        <v>1678082.2</v>
      </c>
      <c r="V17" s="56">
        <v>895647.51</v>
      </c>
      <c r="W17" s="56">
        <v>26097937.899999999</v>
      </c>
      <c r="X17" s="56">
        <v>2965367.18</v>
      </c>
      <c r="Y17" s="56">
        <v>2347535.5299999998</v>
      </c>
      <c r="Z17" s="56">
        <v>3175323.23</v>
      </c>
      <c r="AA17" s="56">
        <v>1893545.68</v>
      </c>
      <c r="AB17" s="56">
        <v>1500158.99</v>
      </c>
      <c r="AC17" s="56">
        <v>2509098.8600000003</v>
      </c>
      <c r="AD17" s="56">
        <v>11362066.890000001</v>
      </c>
      <c r="AE17" s="56">
        <v>1617468.65</v>
      </c>
      <c r="AF17" s="56">
        <v>2469041.9500000002</v>
      </c>
      <c r="AG17" s="56">
        <v>2478889.1</v>
      </c>
      <c r="AH17" s="56">
        <v>2399355.4700000002</v>
      </c>
      <c r="AI17" s="56">
        <v>2311463.71</v>
      </c>
      <c r="AJ17" s="56">
        <v>1826398.05</v>
      </c>
      <c r="AK17" s="56">
        <v>93112611.319999993</v>
      </c>
      <c r="AL17" s="56">
        <v>4176672.73</v>
      </c>
      <c r="AM17" s="56">
        <v>3460244.28</v>
      </c>
      <c r="AN17" s="56">
        <v>4154464.82</v>
      </c>
      <c r="AO17" s="56">
        <v>5581876.5199999996</v>
      </c>
      <c r="AP17" s="56">
        <v>4822139.55</v>
      </c>
      <c r="AQ17" s="56">
        <v>3151553.38</v>
      </c>
      <c r="AR17" s="56">
        <v>11746857.1</v>
      </c>
      <c r="AS17" s="56">
        <v>3867187.45</v>
      </c>
      <c r="AT17" s="56">
        <v>4349228.59</v>
      </c>
      <c r="AU17" s="56">
        <v>6271000.04</v>
      </c>
      <c r="AV17" s="56">
        <v>1552010.37</v>
      </c>
      <c r="AW17" s="56">
        <v>2405820</v>
      </c>
      <c r="AX17" s="56">
        <v>1476743.6</v>
      </c>
      <c r="AY17" s="56">
        <v>2020766.44</v>
      </c>
      <c r="AZ17" s="56">
        <v>4525398.0199999996</v>
      </c>
      <c r="BA17" s="56">
        <v>24674723.490000002</v>
      </c>
      <c r="BB17" s="56">
        <v>789363.77</v>
      </c>
      <c r="BC17" s="56">
        <v>113137782.5</v>
      </c>
      <c r="BD17" s="56">
        <v>2601525.23</v>
      </c>
      <c r="BE17" s="56">
        <v>1335581.22</v>
      </c>
      <c r="BF17" s="56">
        <v>998696.75</v>
      </c>
      <c r="BG17" s="56">
        <v>9722663.629999999</v>
      </c>
      <c r="BH17" s="56">
        <v>907066.08</v>
      </c>
      <c r="BI17" s="56">
        <v>348030.24</v>
      </c>
      <c r="BJ17" s="56">
        <v>2292519.5</v>
      </c>
      <c r="BK17" s="56">
        <v>1368145.87</v>
      </c>
      <c r="BL17" s="56">
        <v>18575378.41</v>
      </c>
      <c r="BM17" s="56">
        <v>3064825.4</v>
      </c>
      <c r="BN17" s="56">
        <v>5381958.0300000003</v>
      </c>
      <c r="BO17" s="56">
        <v>3039145.79</v>
      </c>
      <c r="BP17" s="56">
        <v>3549920.48</v>
      </c>
      <c r="BQ17" s="56">
        <v>1745286.21</v>
      </c>
      <c r="BR17" s="56">
        <v>101105692.03999999</v>
      </c>
      <c r="BS17" s="56">
        <v>8213010</v>
      </c>
      <c r="BT17" s="56">
        <v>5971815.9399999995</v>
      </c>
      <c r="BU17" s="56">
        <v>115093027.76000001</v>
      </c>
      <c r="BV17" s="56">
        <v>6845559.0700000003</v>
      </c>
      <c r="BW17" s="56">
        <v>6429673.7300000004</v>
      </c>
      <c r="BX17" s="56">
        <v>20954473.73</v>
      </c>
      <c r="BY17" s="56">
        <v>1758413.3</v>
      </c>
      <c r="BZ17" s="56">
        <v>4087399.76</v>
      </c>
      <c r="CA17" s="56">
        <v>5628330.1200000001</v>
      </c>
      <c r="CB17" s="56">
        <v>7222096.7200000007</v>
      </c>
      <c r="CC17" s="56">
        <v>59615850.75</v>
      </c>
      <c r="CD17" s="56">
        <v>4305246.7300000004</v>
      </c>
      <c r="CE17" s="56">
        <v>7408250</v>
      </c>
      <c r="CF17" s="56">
        <v>1986414.53</v>
      </c>
      <c r="CG17" s="56">
        <v>4414254.3499999996</v>
      </c>
      <c r="CH17" s="56">
        <v>4812633.66</v>
      </c>
      <c r="CI17" s="56">
        <v>1037715.39</v>
      </c>
      <c r="CJ17" s="56">
        <v>13525103.73</v>
      </c>
      <c r="CK17" s="56">
        <v>3506813.2</v>
      </c>
      <c r="CL17" s="56">
        <v>817103.62</v>
      </c>
      <c r="CN17" s="89"/>
      <c r="CO17" s="89"/>
      <c r="CP17" s="89"/>
    </row>
    <row r="18" spans="1:94" hidden="1">
      <c r="A18" s="82" t="s">
        <v>449</v>
      </c>
      <c r="B18" s="83" t="s">
        <v>450</v>
      </c>
      <c r="C18" s="84">
        <v>749265974.7099998</v>
      </c>
      <c r="D18" s="84">
        <v>93428652.150000021</v>
      </c>
      <c r="E18" s="84">
        <v>82898181.620000005</v>
      </c>
      <c r="F18" s="84">
        <v>89112812.899999991</v>
      </c>
      <c r="G18" s="84">
        <v>54356607.239999995</v>
      </c>
      <c r="H18" s="84">
        <v>106471590.63000003</v>
      </c>
      <c r="I18" s="84">
        <v>103336974.53999999</v>
      </c>
      <c r="J18" s="84">
        <v>153038180.24000004</v>
      </c>
      <c r="K18" s="84">
        <v>81069076.640000001</v>
      </c>
      <c r="L18" s="84">
        <v>99345687.870000005</v>
      </c>
      <c r="M18" s="84">
        <v>218810299.96000001</v>
      </c>
      <c r="N18" s="84">
        <v>30381607.900000002</v>
      </c>
      <c r="O18" s="84">
        <v>496874036.99000001</v>
      </c>
      <c r="P18" s="84">
        <v>98305281.080000028</v>
      </c>
      <c r="Q18" s="84">
        <v>113919939.19999999</v>
      </c>
      <c r="R18" s="84">
        <v>168000411.93000004</v>
      </c>
      <c r="S18" s="84">
        <v>93282978.590000018</v>
      </c>
      <c r="T18" s="84">
        <v>96906657.739999995</v>
      </c>
      <c r="U18" s="84">
        <v>80518397.00000003</v>
      </c>
      <c r="V18" s="84">
        <v>49670682.439999998</v>
      </c>
      <c r="W18" s="84">
        <v>1076903706.2600002</v>
      </c>
      <c r="X18" s="84">
        <v>66601862.050000004</v>
      </c>
      <c r="Y18" s="84">
        <v>112257722.58999999</v>
      </c>
      <c r="Z18" s="84">
        <v>103925225.45</v>
      </c>
      <c r="AA18" s="84">
        <v>51151370.040000007</v>
      </c>
      <c r="AB18" s="84">
        <v>65035234.349999994</v>
      </c>
      <c r="AC18" s="84">
        <v>77873878.469999999</v>
      </c>
      <c r="AD18" s="84">
        <v>219884751.49000001</v>
      </c>
      <c r="AE18" s="84">
        <v>76077000.459999979</v>
      </c>
      <c r="AF18" s="84">
        <v>75884360.460000008</v>
      </c>
      <c r="AG18" s="84">
        <v>96251036.749999985</v>
      </c>
      <c r="AH18" s="84">
        <v>153599785.65000001</v>
      </c>
      <c r="AI18" s="84">
        <v>76195422.290000007</v>
      </c>
      <c r="AJ18" s="84">
        <v>53180076.600000001</v>
      </c>
      <c r="AK18" s="84">
        <v>1932295756.9799998</v>
      </c>
      <c r="AL18" s="84">
        <v>87774877.349999994</v>
      </c>
      <c r="AM18" s="84">
        <v>67260298.799999997</v>
      </c>
      <c r="AN18" s="84">
        <v>175495056.14000002</v>
      </c>
      <c r="AO18" s="84">
        <v>147244385.15000001</v>
      </c>
      <c r="AP18" s="84">
        <v>91493884.409999996</v>
      </c>
      <c r="AQ18" s="84">
        <v>46801343.609999999</v>
      </c>
      <c r="AR18" s="84">
        <v>315336300.04000014</v>
      </c>
      <c r="AS18" s="84">
        <v>84712186.050000012</v>
      </c>
      <c r="AT18" s="84">
        <v>148876025.80000001</v>
      </c>
      <c r="AU18" s="84">
        <v>161570671.43999997</v>
      </c>
      <c r="AV18" s="84">
        <v>74320859.329999998</v>
      </c>
      <c r="AW18" s="84">
        <v>54495173.660000011</v>
      </c>
      <c r="AX18" s="84">
        <v>93060839.110000014</v>
      </c>
      <c r="AY18" s="84">
        <v>70333014.309999987</v>
      </c>
      <c r="AZ18" s="84">
        <v>70381582.510000005</v>
      </c>
      <c r="BA18" s="84">
        <v>515116661.29000002</v>
      </c>
      <c r="BB18" s="84">
        <v>75869160.219999999</v>
      </c>
      <c r="BC18" s="84">
        <v>1018894855.7099999</v>
      </c>
      <c r="BD18" s="84">
        <v>176861997.85999998</v>
      </c>
      <c r="BE18" s="84">
        <v>86067553.390000001</v>
      </c>
      <c r="BF18" s="84">
        <v>77426806.670000002</v>
      </c>
      <c r="BG18" s="84">
        <v>592208872.48000002</v>
      </c>
      <c r="BH18" s="84">
        <v>51344901.350000009</v>
      </c>
      <c r="BI18" s="84">
        <v>51617727.88000001</v>
      </c>
      <c r="BJ18" s="84">
        <v>65365214.539999999</v>
      </c>
      <c r="BK18" s="84">
        <v>57615094.569999993</v>
      </c>
      <c r="BL18" s="84">
        <v>626913288.86000013</v>
      </c>
      <c r="BM18" s="84">
        <v>158064394.05000001</v>
      </c>
      <c r="BN18" s="84">
        <v>120512735.34</v>
      </c>
      <c r="BO18" s="84">
        <v>178385796.08999997</v>
      </c>
      <c r="BP18" s="84">
        <v>120666576.26000002</v>
      </c>
      <c r="BQ18" s="84">
        <v>99123268.769999996</v>
      </c>
      <c r="BR18" s="84">
        <v>2901407376.54</v>
      </c>
      <c r="BS18" s="84">
        <v>129068675.93000001</v>
      </c>
      <c r="BT18" s="84">
        <v>115695115.43999998</v>
      </c>
      <c r="BU18" s="84">
        <v>519082481.19</v>
      </c>
      <c r="BV18" s="84">
        <v>39572844.180000007</v>
      </c>
      <c r="BW18" s="84">
        <v>95906758.620000005</v>
      </c>
      <c r="BX18" s="84">
        <v>255481258.67000008</v>
      </c>
      <c r="BY18" s="84">
        <v>72802068.819999993</v>
      </c>
      <c r="BZ18" s="84">
        <v>79209783.180000007</v>
      </c>
      <c r="CA18" s="84">
        <v>91093077.019999981</v>
      </c>
      <c r="CB18" s="84">
        <v>126617155.56</v>
      </c>
      <c r="CC18" s="84">
        <v>275864305.25</v>
      </c>
      <c r="CD18" s="84">
        <v>126035762.05999997</v>
      </c>
      <c r="CE18" s="84">
        <v>243201275.46000004</v>
      </c>
      <c r="CF18" s="84">
        <v>61896749.010000005</v>
      </c>
      <c r="CG18" s="84">
        <v>69029598.650000006</v>
      </c>
      <c r="CH18" s="84">
        <v>61726249.640000001</v>
      </c>
      <c r="CI18" s="84">
        <v>65382978.880000025</v>
      </c>
      <c r="CJ18" s="84">
        <v>278103679.93000001</v>
      </c>
      <c r="CK18" s="84">
        <v>51544271.830000013</v>
      </c>
      <c r="CL18" s="84">
        <v>45668852.459999986</v>
      </c>
      <c r="CN18" s="89"/>
      <c r="CO18" s="89"/>
      <c r="CP18" s="89"/>
    </row>
    <row r="19" spans="1:94" hidden="1">
      <c r="A19" s="80" t="s">
        <v>451</v>
      </c>
      <c r="B19" s="81" t="s">
        <v>284</v>
      </c>
      <c r="C19" s="56">
        <v>123741099.06</v>
      </c>
      <c r="D19" s="56">
        <v>7750477.1100000003</v>
      </c>
      <c r="E19" s="56">
        <v>5616415.7400000002</v>
      </c>
      <c r="F19" s="56">
        <v>6450984.0499999998</v>
      </c>
      <c r="G19" s="56">
        <v>3989322.25</v>
      </c>
      <c r="H19" s="56">
        <v>11356106.25</v>
      </c>
      <c r="I19" s="56">
        <v>9322003.3599999994</v>
      </c>
      <c r="J19" s="56">
        <v>18359137.890000001</v>
      </c>
      <c r="K19" s="56">
        <v>5499060.54</v>
      </c>
      <c r="L19" s="56">
        <v>9279039.1799999997</v>
      </c>
      <c r="M19" s="56">
        <v>22647855.829999998</v>
      </c>
      <c r="N19" s="56">
        <v>3352513.4</v>
      </c>
      <c r="O19" s="56">
        <v>61479266.520000003</v>
      </c>
      <c r="P19" s="56">
        <v>9859357.2100000009</v>
      </c>
      <c r="Q19" s="56">
        <v>10359245.07</v>
      </c>
      <c r="R19" s="56">
        <v>23453952</v>
      </c>
      <c r="S19" s="56">
        <v>8632676.6400000006</v>
      </c>
      <c r="T19" s="56">
        <v>9238593.4399999995</v>
      </c>
      <c r="U19" s="56">
        <v>6531971.7000000002</v>
      </c>
      <c r="V19" s="56">
        <v>4187595.36</v>
      </c>
      <c r="W19" s="56">
        <v>182236680.19999999</v>
      </c>
      <c r="X19" s="56">
        <v>5465750.2599999998</v>
      </c>
      <c r="Y19" s="56">
        <v>15321643.869999999</v>
      </c>
      <c r="Z19" s="56">
        <v>8512548.8000000007</v>
      </c>
      <c r="AA19" s="56">
        <v>3412648.78</v>
      </c>
      <c r="AB19" s="56">
        <v>4779261.5999999996</v>
      </c>
      <c r="AC19" s="56">
        <v>8057964.8200000003</v>
      </c>
      <c r="AD19" s="56">
        <v>26638828.23</v>
      </c>
      <c r="AE19" s="56">
        <v>6351893.4800000004</v>
      </c>
      <c r="AF19" s="56">
        <v>3860936.53</v>
      </c>
      <c r="AG19" s="56">
        <v>9028357.9100000001</v>
      </c>
      <c r="AH19" s="56">
        <v>20787331.300000001</v>
      </c>
      <c r="AI19" s="56">
        <v>6317894</v>
      </c>
      <c r="AJ19" s="56">
        <v>4683004.6500000004</v>
      </c>
      <c r="AK19" s="56">
        <v>418250887.32999998</v>
      </c>
      <c r="AL19" s="56">
        <v>6878097.8600000003</v>
      </c>
      <c r="AM19" s="56">
        <v>4760816.18</v>
      </c>
      <c r="AN19" s="56">
        <v>21481317.350000001</v>
      </c>
      <c r="AO19" s="56">
        <v>11228814.4</v>
      </c>
      <c r="AP19" s="56">
        <v>7393660.5899999999</v>
      </c>
      <c r="AQ19" s="56">
        <v>2049851.45</v>
      </c>
      <c r="AR19" s="56">
        <v>19522927.620000001</v>
      </c>
      <c r="AS19" s="56">
        <v>6556863.7699999996</v>
      </c>
      <c r="AT19" s="56">
        <v>14344980.779999999</v>
      </c>
      <c r="AU19" s="56">
        <v>13324262.5</v>
      </c>
      <c r="AV19" s="56">
        <v>4804880.17</v>
      </c>
      <c r="AW19" s="56">
        <v>3960323.11</v>
      </c>
      <c r="AX19" s="56">
        <v>7092944.8200000003</v>
      </c>
      <c r="AY19" s="56">
        <v>9089238.0500000007</v>
      </c>
      <c r="AZ19" s="56">
        <v>5321600.22</v>
      </c>
      <c r="BA19" s="56">
        <v>93482933.900000006</v>
      </c>
      <c r="BB19" s="56">
        <v>4070765.23</v>
      </c>
      <c r="BC19" s="56">
        <v>176803933.12</v>
      </c>
      <c r="BD19" s="56">
        <v>19964047.469999999</v>
      </c>
      <c r="BE19" s="56">
        <v>6589010.4800000004</v>
      </c>
      <c r="BF19" s="56">
        <v>4898387.3899999997</v>
      </c>
      <c r="BG19" s="56">
        <v>63841494.359999999</v>
      </c>
      <c r="BH19" s="56">
        <v>3885215.95</v>
      </c>
      <c r="BI19" s="56">
        <v>2187033.54</v>
      </c>
      <c r="BJ19" s="56">
        <v>6936847.7300000004</v>
      </c>
      <c r="BK19" s="56">
        <v>5403264.8399999999</v>
      </c>
      <c r="BL19" s="56">
        <v>83189106.280000001</v>
      </c>
      <c r="BM19" s="56">
        <v>16117086.92</v>
      </c>
      <c r="BN19" s="56">
        <v>12232591.17</v>
      </c>
      <c r="BO19" s="56">
        <v>26053551.02</v>
      </c>
      <c r="BP19" s="56">
        <v>13429649.9</v>
      </c>
      <c r="BQ19" s="56">
        <v>8560888.1799999997</v>
      </c>
      <c r="BR19" s="56">
        <v>653647559.55999994</v>
      </c>
      <c r="BS19" s="56">
        <v>12132911.34</v>
      </c>
      <c r="BT19" s="56">
        <v>6671589.7000000002</v>
      </c>
      <c r="BU19" s="56">
        <v>53500540.729999997</v>
      </c>
      <c r="BV19" s="56">
        <v>2703312.2</v>
      </c>
      <c r="BW19" s="56">
        <v>8735911.7899999991</v>
      </c>
      <c r="BX19" s="56">
        <v>24581531.760000002</v>
      </c>
      <c r="BY19" s="56">
        <v>5820942.25</v>
      </c>
      <c r="BZ19" s="56">
        <v>5256922.79</v>
      </c>
      <c r="CA19" s="56">
        <v>6779276.7999999998</v>
      </c>
      <c r="CB19" s="56">
        <v>8457602.8800000008</v>
      </c>
      <c r="CC19" s="56">
        <v>27377614.199999999</v>
      </c>
      <c r="CD19" s="56">
        <v>9101532.2799999993</v>
      </c>
      <c r="CE19" s="56">
        <v>22179440.77</v>
      </c>
      <c r="CF19" s="56">
        <v>3205326.52</v>
      </c>
      <c r="CG19" s="56">
        <v>4473444.58</v>
      </c>
      <c r="CH19" s="56">
        <v>4847585.1500000004</v>
      </c>
      <c r="CI19" s="56">
        <v>5561696.0099999998</v>
      </c>
      <c r="CJ19" s="56">
        <v>29864544.899999999</v>
      </c>
      <c r="CK19" s="56">
        <v>2696702.33</v>
      </c>
      <c r="CL19" s="56">
        <v>2912127.13</v>
      </c>
      <c r="CN19" s="89"/>
      <c r="CO19" s="89"/>
      <c r="CP19" s="89"/>
    </row>
    <row r="20" spans="1:94" hidden="1">
      <c r="A20" s="80" t="s">
        <v>452</v>
      </c>
      <c r="B20" s="81" t="s">
        <v>285</v>
      </c>
      <c r="C20" s="56">
        <v>67799188.230000004</v>
      </c>
      <c r="D20" s="56">
        <v>3855133.55</v>
      </c>
      <c r="E20" s="56">
        <v>1795864.82</v>
      </c>
      <c r="F20" s="56">
        <v>1169220</v>
      </c>
      <c r="G20" s="56">
        <v>1832245.3</v>
      </c>
      <c r="H20" s="56">
        <v>4181139.22</v>
      </c>
      <c r="I20" s="56">
        <v>1671504.48</v>
      </c>
      <c r="J20" s="56">
        <v>7909128.3899999997</v>
      </c>
      <c r="K20" s="56">
        <v>1671548.99</v>
      </c>
      <c r="L20" s="56">
        <v>2644668.41</v>
      </c>
      <c r="M20" s="56">
        <v>11120418.33</v>
      </c>
      <c r="N20" s="56">
        <v>438573.79000000004</v>
      </c>
      <c r="O20" s="56">
        <v>44187509.859999999</v>
      </c>
      <c r="P20" s="56">
        <v>2874990.98</v>
      </c>
      <c r="Q20" s="56">
        <v>3517971.98</v>
      </c>
      <c r="R20" s="56">
        <v>11670963.91</v>
      </c>
      <c r="S20" s="56">
        <v>2097922.2999999998</v>
      </c>
      <c r="T20" s="56">
        <v>3050604.87</v>
      </c>
      <c r="U20" s="56">
        <v>1392753.83</v>
      </c>
      <c r="V20" s="56">
        <v>1230635.3900000001</v>
      </c>
      <c r="W20" s="56">
        <v>91222680.010000005</v>
      </c>
      <c r="X20" s="56">
        <v>1556111.58</v>
      </c>
      <c r="Y20" s="56">
        <v>4200906.5599999996</v>
      </c>
      <c r="Z20" s="56">
        <v>3129258.45</v>
      </c>
      <c r="AA20" s="56">
        <v>775300.7</v>
      </c>
      <c r="AB20" s="56">
        <v>1538119.76</v>
      </c>
      <c r="AC20" s="56">
        <v>2799409.25</v>
      </c>
      <c r="AD20" s="56">
        <v>7491415.8099999996</v>
      </c>
      <c r="AE20" s="56">
        <v>2781089.43</v>
      </c>
      <c r="AF20" s="56">
        <v>1948989.74</v>
      </c>
      <c r="AG20" s="56">
        <v>2185928.7200000002</v>
      </c>
      <c r="AH20" s="56">
        <v>5265577.62</v>
      </c>
      <c r="AI20" s="56">
        <v>2619593.25</v>
      </c>
      <c r="AJ20" s="56">
        <v>1616487.93</v>
      </c>
      <c r="AK20" s="56">
        <v>200813508.07999998</v>
      </c>
      <c r="AL20" s="56">
        <v>2839656.67</v>
      </c>
      <c r="AM20" s="56">
        <v>2343400.19</v>
      </c>
      <c r="AN20" s="56">
        <v>11918014.690000001</v>
      </c>
      <c r="AO20" s="56">
        <v>7565891.7000000002</v>
      </c>
      <c r="AP20" s="56">
        <v>2853583.09</v>
      </c>
      <c r="AQ20" s="56">
        <v>728680.49</v>
      </c>
      <c r="AR20" s="56">
        <v>25578097.030000001</v>
      </c>
      <c r="AS20" s="56">
        <v>2470900.06</v>
      </c>
      <c r="AT20" s="56">
        <v>7083234.0899999999</v>
      </c>
      <c r="AU20" s="56">
        <v>8391175.5500000007</v>
      </c>
      <c r="AV20" s="56">
        <v>2040824.31</v>
      </c>
      <c r="AW20" s="56">
        <v>1635989.44</v>
      </c>
      <c r="AX20" s="56">
        <v>2038862.8</v>
      </c>
      <c r="AY20" s="56">
        <v>2351400.36</v>
      </c>
      <c r="AZ20" s="56">
        <v>2022270.82</v>
      </c>
      <c r="BA20" s="56">
        <v>23625248.039999999</v>
      </c>
      <c r="BB20" s="56">
        <v>3114399.1</v>
      </c>
      <c r="BC20" s="56">
        <v>74699869.669999987</v>
      </c>
      <c r="BD20" s="56">
        <v>5591355.8900000006</v>
      </c>
      <c r="BE20" s="56">
        <v>1640907.4400000002</v>
      </c>
      <c r="BF20" s="56">
        <v>1681246.6</v>
      </c>
      <c r="BG20" s="56">
        <v>58765636.100000001</v>
      </c>
      <c r="BH20" s="56">
        <v>1294808.52</v>
      </c>
      <c r="BI20" s="56">
        <v>947530.1</v>
      </c>
      <c r="BJ20" s="56">
        <v>2078105.23</v>
      </c>
      <c r="BK20" s="56">
        <v>2435420.5699999998</v>
      </c>
      <c r="BL20" s="56">
        <v>60133671.539999999</v>
      </c>
      <c r="BM20" s="56">
        <v>4512936.4000000004</v>
      </c>
      <c r="BN20" s="56">
        <v>3277241.8</v>
      </c>
      <c r="BO20" s="56">
        <v>8393367.6899999995</v>
      </c>
      <c r="BP20" s="56">
        <v>3683469.16</v>
      </c>
      <c r="BQ20" s="56">
        <v>3110441.8</v>
      </c>
      <c r="BR20" s="56">
        <v>386658163.56</v>
      </c>
      <c r="BS20" s="56">
        <v>4694948.4300000006</v>
      </c>
      <c r="BT20" s="56">
        <v>3263527.91</v>
      </c>
      <c r="BU20" s="56">
        <v>26574583.489999998</v>
      </c>
      <c r="BV20" s="56">
        <v>365691.3</v>
      </c>
      <c r="BW20" s="56">
        <v>2396391.0699999998</v>
      </c>
      <c r="BX20" s="56">
        <v>9115407.6999999993</v>
      </c>
      <c r="BY20" s="56">
        <v>1847534.15</v>
      </c>
      <c r="BZ20" s="56">
        <v>2475198.56</v>
      </c>
      <c r="CA20" s="56">
        <v>2146335.41</v>
      </c>
      <c r="CB20" s="56">
        <v>2606309.63</v>
      </c>
      <c r="CC20" s="56">
        <v>8809946.3399999999</v>
      </c>
      <c r="CD20" s="56">
        <v>4066673.23</v>
      </c>
      <c r="CE20" s="56">
        <v>8532725.5299999993</v>
      </c>
      <c r="CF20" s="56">
        <v>1746234.97</v>
      </c>
      <c r="CG20" s="56">
        <v>1340104.96</v>
      </c>
      <c r="CH20" s="56">
        <v>1587185.2</v>
      </c>
      <c r="CI20" s="56">
        <v>2992487.3</v>
      </c>
      <c r="CJ20" s="56">
        <v>19747220.359999999</v>
      </c>
      <c r="CK20" s="56">
        <v>1414548.11</v>
      </c>
      <c r="CL20" s="56">
        <v>2237620.04</v>
      </c>
      <c r="CN20" s="89"/>
      <c r="CO20" s="89"/>
      <c r="CP20" s="89"/>
    </row>
    <row r="21" spans="1:94" hidden="1">
      <c r="A21" s="80" t="s">
        <v>453</v>
      </c>
      <c r="B21" s="81" t="s">
        <v>286</v>
      </c>
      <c r="C21" s="56">
        <v>671158.9</v>
      </c>
      <c r="D21" s="56">
        <v>275261.77</v>
      </c>
      <c r="E21" s="56">
        <v>402200.63</v>
      </c>
      <c r="F21" s="56">
        <v>208963.21</v>
      </c>
      <c r="G21" s="56">
        <v>182887.04000000001</v>
      </c>
      <c r="H21" s="56">
        <v>408389.64</v>
      </c>
      <c r="I21" s="56">
        <v>1405429.62</v>
      </c>
      <c r="J21" s="56">
        <v>529822.12</v>
      </c>
      <c r="K21" s="56">
        <v>342998.73</v>
      </c>
      <c r="L21" s="56">
        <v>286507.12</v>
      </c>
      <c r="M21" s="56">
        <v>1248663.1499999999</v>
      </c>
      <c r="N21" s="56">
        <v>351162.29</v>
      </c>
      <c r="O21" s="56">
        <v>772400.88</v>
      </c>
      <c r="P21" s="56">
        <v>613142.66</v>
      </c>
      <c r="Q21" s="56">
        <v>716900.94</v>
      </c>
      <c r="R21" s="56">
        <v>375638.25</v>
      </c>
      <c r="S21" s="56">
        <v>336361.99</v>
      </c>
      <c r="T21" s="56">
        <v>740621.7</v>
      </c>
      <c r="U21" s="56">
        <v>288655.34999999998</v>
      </c>
      <c r="V21" s="56">
        <v>50640</v>
      </c>
      <c r="W21" s="56">
        <v>1695435.69</v>
      </c>
      <c r="X21" s="56">
        <v>323680.2</v>
      </c>
      <c r="Y21" s="56">
        <v>757663.16</v>
      </c>
      <c r="Z21" s="56">
        <v>310915.99</v>
      </c>
      <c r="AA21" s="56">
        <v>227744.16</v>
      </c>
      <c r="AB21" s="56">
        <v>243526</v>
      </c>
      <c r="AC21" s="56">
        <v>434212.29</v>
      </c>
      <c r="AD21" s="56">
        <v>1140671.8600000001</v>
      </c>
      <c r="AE21" s="56">
        <v>608745.1</v>
      </c>
      <c r="AF21" s="56">
        <v>168074.92</v>
      </c>
      <c r="AG21" s="56">
        <v>571277.29</v>
      </c>
      <c r="AH21" s="56">
        <v>616525.77</v>
      </c>
      <c r="AI21" s="56">
        <v>187859</v>
      </c>
      <c r="AJ21" s="56">
        <v>287640.45</v>
      </c>
      <c r="AK21" s="56">
        <v>2672433.91</v>
      </c>
      <c r="AL21" s="56">
        <v>517133.99</v>
      </c>
      <c r="AM21" s="56">
        <v>385234.2</v>
      </c>
      <c r="AN21" s="56">
        <v>782264.17</v>
      </c>
      <c r="AO21" s="56">
        <v>199699</v>
      </c>
      <c r="AP21" s="56">
        <v>321015.01</v>
      </c>
      <c r="AQ21" s="56">
        <v>188772.3</v>
      </c>
      <c r="AR21" s="56">
        <v>2934369.6</v>
      </c>
      <c r="AS21" s="56">
        <v>631081.56000000006</v>
      </c>
      <c r="AT21" s="56">
        <v>487127.22</v>
      </c>
      <c r="AU21" s="56">
        <v>524619.18000000005</v>
      </c>
      <c r="AV21" s="56">
        <v>250618.46</v>
      </c>
      <c r="AW21" s="56">
        <v>347792.83</v>
      </c>
      <c r="AX21" s="56">
        <v>683641.99</v>
      </c>
      <c r="AY21" s="56">
        <v>539336.46</v>
      </c>
      <c r="AZ21" s="56">
        <v>358630.95</v>
      </c>
      <c r="BA21" s="56">
        <v>1651669.96</v>
      </c>
      <c r="BB21" s="56">
        <v>329810.38</v>
      </c>
      <c r="BC21" s="56">
        <v>1479471.6</v>
      </c>
      <c r="BD21" s="56">
        <v>613544.44999999995</v>
      </c>
      <c r="BE21" s="56">
        <v>268623.32</v>
      </c>
      <c r="BF21" s="56">
        <v>97022</v>
      </c>
      <c r="BG21" s="56">
        <v>1443905.13</v>
      </c>
      <c r="BH21" s="56">
        <v>110457.39</v>
      </c>
      <c r="BI21" s="56">
        <v>179109.45</v>
      </c>
      <c r="BJ21" s="56">
        <v>312579</v>
      </c>
      <c r="BK21" s="56">
        <v>167833</v>
      </c>
      <c r="BL21" s="56">
        <v>1615991.69</v>
      </c>
      <c r="BM21" s="56">
        <v>735834.79</v>
      </c>
      <c r="BN21" s="56">
        <v>703057.84</v>
      </c>
      <c r="BO21" s="56">
        <v>2091686.25</v>
      </c>
      <c r="BP21" s="56">
        <v>471273.31</v>
      </c>
      <c r="BQ21" s="56">
        <v>347190.12</v>
      </c>
      <c r="BR21" s="56">
        <v>2034467.2</v>
      </c>
      <c r="BS21" s="56">
        <v>313844.71000000002</v>
      </c>
      <c r="BT21" s="56">
        <v>302509.40999999997</v>
      </c>
      <c r="BU21" s="56">
        <v>1150914.79</v>
      </c>
      <c r="BV21" s="56">
        <v>0</v>
      </c>
      <c r="BW21" s="56">
        <v>247850.15</v>
      </c>
      <c r="BX21" s="56">
        <v>1271548.73</v>
      </c>
      <c r="BY21" s="56">
        <v>487557.28</v>
      </c>
      <c r="BZ21" s="56">
        <v>411891.97</v>
      </c>
      <c r="CA21" s="56">
        <v>292300.90999999997</v>
      </c>
      <c r="CB21" s="56">
        <v>474766.9</v>
      </c>
      <c r="CC21" s="56">
        <v>864350.46</v>
      </c>
      <c r="CD21" s="56">
        <v>625089.14</v>
      </c>
      <c r="CE21" s="56">
        <v>681064.28</v>
      </c>
      <c r="CF21" s="56">
        <v>256837.11</v>
      </c>
      <c r="CG21" s="56">
        <v>231155.6</v>
      </c>
      <c r="CH21" s="56">
        <v>164627.15</v>
      </c>
      <c r="CI21" s="56">
        <v>148010.85999999999</v>
      </c>
      <c r="CJ21" s="56">
        <v>1068170.4099999999</v>
      </c>
      <c r="CK21" s="56">
        <v>142449</v>
      </c>
      <c r="CL21" s="56">
        <v>192990.94</v>
      </c>
      <c r="CN21" s="89"/>
      <c r="CO21" s="89"/>
      <c r="CP21" s="89"/>
    </row>
    <row r="22" spans="1:94" hidden="1">
      <c r="A22" s="80" t="s">
        <v>454</v>
      </c>
      <c r="B22" s="81" t="s">
        <v>287</v>
      </c>
      <c r="C22" s="56">
        <v>30506500.640000001</v>
      </c>
      <c r="D22" s="56">
        <v>1196042.5</v>
      </c>
      <c r="E22" s="56">
        <v>3233832.62</v>
      </c>
      <c r="F22" s="56">
        <v>2184703.7000000002</v>
      </c>
      <c r="G22" s="56">
        <v>1370287.3</v>
      </c>
      <c r="H22" s="56">
        <v>2514449.88</v>
      </c>
      <c r="I22" s="56">
        <v>3803806.68</v>
      </c>
      <c r="J22" s="56">
        <v>4502994.9000000004</v>
      </c>
      <c r="K22" s="56">
        <v>3253718.3</v>
      </c>
      <c r="L22" s="56">
        <v>3425236.5</v>
      </c>
      <c r="M22" s="56">
        <v>6753097</v>
      </c>
      <c r="N22" s="56">
        <v>2157106</v>
      </c>
      <c r="O22" s="56">
        <v>16935691.09</v>
      </c>
      <c r="P22" s="56">
        <v>3538984.4</v>
      </c>
      <c r="Q22" s="56">
        <v>3798199.25</v>
      </c>
      <c r="R22" s="56">
        <v>9809846.0299999993</v>
      </c>
      <c r="S22" s="56">
        <v>3799381.76</v>
      </c>
      <c r="T22" s="56">
        <v>2144634.35</v>
      </c>
      <c r="U22" s="56">
        <v>2481025</v>
      </c>
      <c r="V22" s="56">
        <v>1149843.5</v>
      </c>
      <c r="W22" s="56">
        <v>38091130.159999996</v>
      </c>
      <c r="X22" s="56">
        <v>2569124.9500000002</v>
      </c>
      <c r="Y22" s="56">
        <v>3658625.64</v>
      </c>
      <c r="Z22" s="56">
        <v>3454278.85</v>
      </c>
      <c r="AA22" s="56">
        <v>2049394.9</v>
      </c>
      <c r="AB22" s="56">
        <v>1826423</v>
      </c>
      <c r="AC22" s="56">
        <v>4683877.5</v>
      </c>
      <c r="AD22" s="56">
        <v>12110509.25</v>
      </c>
      <c r="AE22" s="56">
        <v>2335802</v>
      </c>
      <c r="AF22" s="56">
        <v>2606824.58</v>
      </c>
      <c r="AG22" s="56">
        <v>4703474</v>
      </c>
      <c r="AH22" s="56">
        <v>4888070.6100000003</v>
      </c>
      <c r="AI22" s="56">
        <v>2760706.35</v>
      </c>
      <c r="AJ22" s="56">
        <v>1647420.44</v>
      </c>
      <c r="AK22" s="56">
        <v>50432785.979999997</v>
      </c>
      <c r="AL22" s="56">
        <v>3013598.4</v>
      </c>
      <c r="AM22" s="56">
        <v>1590596.5</v>
      </c>
      <c r="AN22" s="56">
        <v>4670301.97</v>
      </c>
      <c r="AO22" s="56">
        <v>6866623.4800000004</v>
      </c>
      <c r="AP22" s="56">
        <v>2731467.87</v>
      </c>
      <c r="AQ22" s="56">
        <v>1083146</v>
      </c>
      <c r="AR22" s="56">
        <v>6709574.0800000001</v>
      </c>
      <c r="AS22" s="56">
        <v>1988844.23</v>
      </c>
      <c r="AT22" s="56">
        <v>4415635.0199999996</v>
      </c>
      <c r="AU22" s="56">
        <v>6739522</v>
      </c>
      <c r="AV22" s="56">
        <v>2161690.1</v>
      </c>
      <c r="AW22" s="56">
        <v>1310731.3999999999</v>
      </c>
      <c r="AX22" s="56">
        <v>2890223.47</v>
      </c>
      <c r="AY22" s="56">
        <v>2736170.4</v>
      </c>
      <c r="AZ22" s="56">
        <v>1898116.65</v>
      </c>
      <c r="BA22" s="56">
        <v>23766134.48</v>
      </c>
      <c r="BB22" s="56">
        <v>2301431.75</v>
      </c>
      <c r="BC22" s="56">
        <v>24636887.760000002</v>
      </c>
      <c r="BD22" s="56">
        <v>5204662.34</v>
      </c>
      <c r="BE22" s="56">
        <v>2055131.25</v>
      </c>
      <c r="BF22" s="56">
        <v>2089068</v>
      </c>
      <c r="BG22" s="56">
        <v>12684794.439999999</v>
      </c>
      <c r="BH22" s="56">
        <v>2031629.4</v>
      </c>
      <c r="BI22" s="56">
        <v>1042125.35</v>
      </c>
      <c r="BJ22" s="56">
        <v>2149816.5</v>
      </c>
      <c r="BK22" s="56">
        <v>2102101.5</v>
      </c>
      <c r="BL22" s="56">
        <v>25460809.329999998</v>
      </c>
      <c r="BM22" s="56">
        <v>5572608.8700000001</v>
      </c>
      <c r="BN22" s="56">
        <v>3582042.03</v>
      </c>
      <c r="BO22" s="56">
        <v>7035192.2000000002</v>
      </c>
      <c r="BP22" s="56">
        <v>3424900.6</v>
      </c>
      <c r="BQ22" s="56">
        <v>3415402.38</v>
      </c>
      <c r="BR22" s="56">
        <v>70796972.010000005</v>
      </c>
      <c r="BS22" s="56">
        <v>4209749</v>
      </c>
      <c r="BT22" s="56">
        <v>3753815.05</v>
      </c>
      <c r="BU22" s="56">
        <v>18460046.050000001</v>
      </c>
      <c r="BV22" s="56">
        <v>32054.2</v>
      </c>
      <c r="BW22" s="56">
        <v>3092727.05</v>
      </c>
      <c r="BX22" s="56">
        <v>9208118.8599999994</v>
      </c>
      <c r="BY22" s="56">
        <v>2297174.04</v>
      </c>
      <c r="BZ22" s="56">
        <v>3569247.5</v>
      </c>
      <c r="CA22" s="56">
        <v>2944262.07</v>
      </c>
      <c r="CB22" s="56">
        <v>4272099</v>
      </c>
      <c r="CC22" s="56">
        <v>10083072.789999999</v>
      </c>
      <c r="CD22" s="56">
        <v>3517556.66</v>
      </c>
      <c r="CE22" s="56">
        <v>7150919.4500000002</v>
      </c>
      <c r="CF22" s="56">
        <v>1624218</v>
      </c>
      <c r="CG22" s="56">
        <v>2030857.78</v>
      </c>
      <c r="CH22" s="56">
        <v>1903043.66</v>
      </c>
      <c r="CI22" s="56">
        <v>2327825.37</v>
      </c>
      <c r="CJ22" s="56">
        <v>17282509.870000001</v>
      </c>
      <c r="CK22" s="56">
        <v>1590788.3</v>
      </c>
      <c r="CL22" s="56">
        <v>1692724.9</v>
      </c>
      <c r="CN22" s="89"/>
      <c r="CO22" s="89"/>
      <c r="CP22" s="89"/>
    </row>
    <row r="23" spans="1:94" hidden="1">
      <c r="A23" s="80" t="s">
        <v>455</v>
      </c>
      <c r="B23" s="81" t="s">
        <v>288</v>
      </c>
      <c r="C23" s="56">
        <v>226647585.41</v>
      </c>
      <c r="D23" s="56">
        <v>29614064.460000001</v>
      </c>
      <c r="E23" s="56">
        <v>34901425.159999996</v>
      </c>
      <c r="F23" s="56">
        <v>36255674.519999996</v>
      </c>
      <c r="G23" s="56">
        <v>17534190.899999999</v>
      </c>
      <c r="H23" s="56">
        <v>38121871.420000002</v>
      </c>
      <c r="I23" s="56">
        <v>44650656.789999999</v>
      </c>
      <c r="J23" s="56">
        <v>44292329.030000001</v>
      </c>
      <c r="K23" s="56">
        <v>28769321.300000001</v>
      </c>
      <c r="L23" s="56">
        <v>26008287.539999999</v>
      </c>
      <c r="M23" s="56">
        <v>69195648.38000001</v>
      </c>
      <c r="N23" s="56">
        <v>3354039.19</v>
      </c>
      <c r="O23" s="56">
        <v>92476407.350000009</v>
      </c>
      <c r="P23" s="56">
        <v>24132999.039999999</v>
      </c>
      <c r="Q23" s="56">
        <v>25753959.739999998</v>
      </c>
      <c r="R23" s="56">
        <v>42062066.300000004</v>
      </c>
      <c r="S23" s="56">
        <v>29741279.050000001</v>
      </c>
      <c r="T23" s="56">
        <v>22239126.800000004</v>
      </c>
      <c r="U23" s="56">
        <v>24200272.720000003</v>
      </c>
      <c r="V23" s="56">
        <v>13357466.449999999</v>
      </c>
      <c r="W23" s="56">
        <v>246529319.34999999</v>
      </c>
      <c r="X23" s="56">
        <v>23454543.23</v>
      </c>
      <c r="Y23" s="56">
        <v>35210210</v>
      </c>
      <c r="Z23" s="56">
        <v>27419540.020000003</v>
      </c>
      <c r="AA23" s="56">
        <v>14078943.23</v>
      </c>
      <c r="AB23" s="56">
        <v>24428362.890000001</v>
      </c>
      <c r="AC23" s="56">
        <v>20842885.43</v>
      </c>
      <c r="AD23" s="56">
        <v>71949754.560000002</v>
      </c>
      <c r="AE23" s="56">
        <v>29119055</v>
      </c>
      <c r="AF23" s="56">
        <v>24076846.780000001</v>
      </c>
      <c r="AG23" s="56">
        <v>25820040.75</v>
      </c>
      <c r="AH23" s="56">
        <v>46483452.509999998</v>
      </c>
      <c r="AI23" s="56">
        <v>20912200</v>
      </c>
      <c r="AJ23" s="56">
        <v>11777123.389999999</v>
      </c>
      <c r="AK23" s="56">
        <v>368589497.66000003</v>
      </c>
      <c r="AL23" s="56">
        <v>26061925.809999999</v>
      </c>
      <c r="AM23" s="56">
        <v>20382779.969999999</v>
      </c>
      <c r="AN23" s="56">
        <v>56098004.389999993</v>
      </c>
      <c r="AO23" s="56">
        <v>49871994.18999999</v>
      </c>
      <c r="AP23" s="56">
        <v>29896238.329999998</v>
      </c>
      <c r="AQ23" s="56">
        <v>15124770.32</v>
      </c>
      <c r="AR23" s="56">
        <v>57900323.299999997</v>
      </c>
      <c r="AS23" s="56">
        <v>26034694.729999997</v>
      </c>
      <c r="AT23" s="56">
        <v>33875451.760000005</v>
      </c>
      <c r="AU23" s="56">
        <v>50071019.219999999</v>
      </c>
      <c r="AV23" s="56">
        <v>25206282.579999998</v>
      </c>
      <c r="AW23" s="56">
        <v>20063099.890000001</v>
      </c>
      <c r="AX23" s="56">
        <v>34150196.459999993</v>
      </c>
      <c r="AY23" s="56">
        <v>22673916.439999998</v>
      </c>
      <c r="AZ23" s="56">
        <v>17937274.68</v>
      </c>
      <c r="BA23" s="56">
        <v>103186874.64</v>
      </c>
      <c r="BB23" s="56">
        <v>19716642.620000001</v>
      </c>
      <c r="BC23" s="56">
        <v>243772513.16999999</v>
      </c>
      <c r="BD23" s="56">
        <v>60571711.149999999</v>
      </c>
      <c r="BE23" s="56">
        <v>29566750.329999998</v>
      </c>
      <c r="BF23" s="56">
        <v>20367070</v>
      </c>
      <c r="BG23" s="56">
        <v>104721050.37</v>
      </c>
      <c r="BH23" s="56">
        <v>17379119.359999999</v>
      </c>
      <c r="BI23" s="56">
        <v>6415049.04</v>
      </c>
      <c r="BJ23" s="56">
        <v>10084431.689999999</v>
      </c>
      <c r="BK23" s="56">
        <v>10056473.960000001</v>
      </c>
      <c r="BL23" s="56">
        <v>153586007.19</v>
      </c>
      <c r="BM23" s="56">
        <v>44312998.909999996</v>
      </c>
      <c r="BN23" s="56">
        <v>30389238.059999999</v>
      </c>
      <c r="BO23" s="56">
        <v>48004316.719999999</v>
      </c>
      <c r="BP23" s="56">
        <v>30353771.290000003</v>
      </c>
      <c r="BQ23" s="56">
        <v>17432253.060000002</v>
      </c>
      <c r="BR23" s="56">
        <v>589788997.71000004</v>
      </c>
      <c r="BS23" s="56">
        <v>36314359.030000001</v>
      </c>
      <c r="BT23" s="56">
        <v>35448911.149999999</v>
      </c>
      <c r="BU23" s="56">
        <v>93237346.299999997</v>
      </c>
      <c r="BV23" s="56">
        <v>8921658.7000000011</v>
      </c>
      <c r="BW23" s="56">
        <v>27511218.120000001</v>
      </c>
      <c r="BX23" s="56">
        <v>65353065</v>
      </c>
      <c r="BY23" s="56">
        <v>25631129.52</v>
      </c>
      <c r="BZ23" s="56">
        <v>17428046.449999999</v>
      </c>
      <c r="CA23" s="56">
        <v>22114780</v>
      </c>
      <c r="CB23" s="56">
        <v>32820825.809999999</v>
      </c>
      <c r="CC23" s="56">
        <v>55547225.809999995</v>
      </c>
      <c r="CD23" s="56">
        <v>37195294.239999995</v>
      </c>
      <c r="CE23" s="56">
        <v>46953764.449999996</v>
      </c>
      <c r="CF23" s="56">
        <v>20738612.039999995</v>
      </c>
      <c r="CG23" s="56">
        <v>22961323.539999999</v>
      </c>
      <c r="CH23" s="56">
        <v>13940135.59</v>
      </c>
      <c r="CI23" s="56">
        <v>19604833.869999997</v>
      </c>
      <c r="CJ23" s="56">
        <v>55190791.160000004</v>
      </c>
      <c r="CK23" s="56">
        <v>7093127.4000000004</v>
      </c>
      <c r="CL23" s="56">
        <v>8504248.7100000009</v>
      </c>
      <c r="CN23" s="89"/>
      <c r="CO23" s="89"/>
      <c r="CP23" s="89"/>
    </row>
    <row r="24" spans="1:94" hidden="1">
      <c r="A24" s="80" t="s">
        <v>456</v>
      </c>
      <c r="B24" s="85" t="s">
        <v>457</v>
      </c>
      <c r="C24" s="56">
        <v>62120271.240000002</v>
      </c>
      <c r="D24" s="56">
        <v>10025955</v>
      </c>
      <c r="E24" s="56">
        <v>7165123.6200000001</v>
      </c>
      <c r="F24" s="56">
        <v>5602644</v>
      </c>
      <c r="G24" s="56">
        <v>6393316</v>
      </c>
      <c r="H24" s="56">
        <v>9911462.1199999992</v>
      </c>
      <c r="I24" s="56">
        <v>6656024.5200000005</v>
      </c>
      <c r="J24" s="56">
        <v>14442549.859999999</v>
      </c>
      <c r="K24" s="56">
        <v>7632763</v>
      </c>
      <c r="L24" s="56">
        <v>9032712.5599999987</v>
      </c>
      <c r="M24" s="56">
        <v>20536439.310000002</v>
      </c>
      <c r="N24" s="56">
        <v>4055730</v>
      </c>
      <c r="O24" s="56">
        <v>48180332.870000005</v>
      </c>
      <c r="P24" s="56">
        <v>10361510</v>
      </c>
      <c r="Q24" s="56">
        <v>12425748.270000001</v>
      </c>
      <c r="R24" s="56">
        <v>17332356.5</v>
      </c>
      <c r="S24" s="56">
        <v>8832682.1400000006</v>
      </c>
      <c r="T24" s="56">
        <v>11067149</v>
      </c>
      <c r="U24" s="56">
        <v>8247891.2699999996</v>
      </c>
      <c r="V24" s="56">
        <v>4846644.5199999996</v>
      </c>
      <c r="W24" s="56">
        <v>78975650.359999985</v>
      </c>
      <c r="X24" s="56">
        <v>5769192.4199999999</v>
      </c>
      <c r="Y24" s="56">
        <v>10947114.390000001</v>
      </c>
      <c r="Z24" s="56">
        <v>9111284</v>
      </c>
      <c r="AA24" s="56">
        <v>5095084</v>
      </c>
      <c r="AB24" s="56">
        <v>5159479.4499999993</v>
      </c>
      <c r="AC24" s="56">
        <v>6995758.2599999998</v>
      </c>
      <c r="AD24" s="56">
        <v>18949100.77</v>
      </c>
      <c r="AE24" s="56">
        <v>5017469.5999999996</v>
      </c>
      <c r="AF24" s="56">
        <v>5590752.6799999997</v>
      </c>
      <c r="AG24" s="56">
        <v>6959656.54</v>
      </c>
      <c r="AH24" s="56">
        <v>15008156</v>
      </c>
      <c r="AI24" s="56">
        <v>7728390</v>
      </c>
      <c r="AJ24" s="56">
        <v>6291644.6299999999</v>
      </c>
      <c r="AK24" s="56">
        <v>146058254.48000002</v>
      </c>
      <c r="AL24" s="56">
        <v>10633258.5</v>
      </c>
      <c r="AM24" s="56">
        <v>7924665.2300000004</v>
      </c>
      <c r="AN24" s="56">
        <v>18403977</v>
      </c>
      <c r="AO24" s="56">
        <v>15557101.98</v>
      </c>
      <c r="AP24" s="56">
        <v>11357330</v>
      </c>
      <c r="AQ24" s="56">
        <v>6067212.29</v>
      </c>
      <c r="AR24" s="56">
        <v>39745210</v>
      </c>
      <c r="AS24" s="56">
        <v>11056194</v>
      </c>
      <c r="AT24" s="56">
        <v>20863054.019999996</v>
      </c>
      <c r="AU24" s="56">
        <v>16785476.98</v>
      </c>
      <c r="AV24" s="56">
        <v>12719268</v>
      </c>
      <c r="AW24" s="56">
        <v>6304314.4199999999</v>
      </c>
      <c r="AX24" s="56">
        <v>12011958.99</v>
      </c>
      <c r="AY24" s="56">
        <v>9560083.4800000004</v>
      </c>
      <c r="AZ24" s="56">
        <v>9856040</v>
      </c>
      <c r="BA24" s="56">
        <v>45025596.910000004</v>
      </c>
      <c r="BB24" s="56">
        <v>10473016.1</v>
      </c>
      <c r="BC24" s="56">
        <v>50361204.219999999</v>
      </c>
      <c r="BD24" s="56">
        <v>15700283</v>
      </c>
      <c r="BE24" s="56">
        <v>5647544</v>
      </c>
      <c r="BF24" s="56">
        <v>10619550.190000001</v>
      </c>
      <c r="BG24" s="56">
        <v>58407237</v>
      </c>
      <c r="BH24" s="56">
        <v>5732262.3899999997</v>
      </c>
      <c r="BI24" s="56">
        <v>6350393.8800000008</v>
      </c>
      <c r="BJ24" s="56">
        <v>8759274.6199999992</v>
      </c>
      <c r="BK24" s="56">
        <v>6828124.0899999999</v>
      </c>
      <c r="BL24" s="56">
        <v>43675761.210000001</v>
      </c>
      <c r="BM24" s="56">
        <v>12170147.469999999</v>
      </c>
      <c r="BN24" s="56">
        <v>8806927.3099999987</v>
      </c>
      <c r="BO24" s="56">
        <v>15623391.119999999</v>
      </c>
      <c r="BP24" s="56">
        <v>8041273.9900000002</v>
      </c>
      <c r="BQ24" s="56">
        <v>9806258.8699999992</v>
      </c>
      <c r="BR24" s="56">
        <v>182637926.59999999</v>
      </c>
      <c r="BS24" s="56">
        <v>9655737</v>
      </c>
      <c r="BT24" s="56">
        <v>9691440.879999999</v>
      </c>
      <c r="BU24" s="56">
        <v>33619580</v>
      </c>
      <c r="BV24" s="56">
        <v>4414612</v>
      </c>
      <c r="BW24" s="56">
        <v>8419381.4699999988</v>
      </c>
      <c r="BX24" s="56">
        <v>23331886.620000001</v>
      </c>
      <c r="BY24" s="56">
        <v>6121685</v>
      </c>
      <c r="BZ24" s="56">
        <v>7651663.6899999995</v>
      </c>
      <c r="CA24" s="56">
        <v>8769646</v>
      </c>
      <c r="CB24" s="56">
        <v>10700893.310000001</v>
      </c>
      <c r="CC24" s="56">
        <v>21964568.350000001</v>
      </c>
      <c r="CD24" s="56">
        <v>9480968.2799999993</v>
      </c>
      <c r="CE24" s="56">
        <v>23115023.109999999</v>
      </c>
      <c r="CF24" s="56">
        <v>6892219.1699999999</v>
      </c>
      <c r="CG24" s="56">
        <v>5602132</v>
      </c>
      <c r="CH24" s="56">
        <v>7388101.7800000003</v>
      </c>
      <c r="CI24" s="56">
        <v>6747811</v>
      </c>
      <c r="CJ24" s="56">
        <v>31182524.07</v>
      </c>
      <c r="CK24" s="56">
        <v>4686632.0999999996</v>
      </c>
      <c r="CL24" s="56">
        <v>5792590.0800000001</v>
      </c>
      <c r="CN24" s="89"/>
      <c r="CO24" s="89"/>
      <c r="CP24" s="89"/>
    </row>
    <row r="25" spans="1:94" hidden="1">
      <c r="A25" s="80" t="s">
        <v>458</v>
      </c>
      <c r="B25" s="81" t="s">
        <v>289</v>
      </c>
      <c r="C25" s="56">
        <v>82291694.579999998</v>
      </c>
      <c r="D25" s="56">
        <v>15739774.140000001</v>
      </c>
      <c r="E25" s="56">
        <v>11732302</v>
      </c>
      <c r="F25" s="56">
        <v>8942377.5</v>
      </c>
      <c r="G25" s="56">
        <v>9193927.5</v>
      </c>
      <c r="H25" s="56">
        <v>12958784.5</v>
      </c>
      <c r="I25" s="56">
        <v>14123202.5</v>
      </c>
      <c r="J25" s="56">
        <v>27775762.219999999</v>
      </c>
      <c r="K25" s="56">
        <v>12479900</v>
      </c>
      <c r="L25" s="56">
        <v>13426790.5</v>
      </c>
      <c r="M25" s="56">
        <v>34645356</v>
      </c>
      <c r="N25" s="86">
        <v>6756236</v>
      </c>
      <c r="O25" s="56">
        <v>75014942.589999989</v>
      </c>
      <c r="P25" s="56">
        <v>16313971.6</v>
      </c>
      <c r="Q25" s="56">
        <v>21633860.649999999</v>
      </c>
      <c r="R25" s="56">
        <v>32136090.199999999</v>
      </c>
      <c r="S25" s="56">
        <v>15920338</v>
      </c>
      <c r="T25" s="56">
        <v>19289072.5</v>
      </c>
      <c r="U25" s="56">
        <v>13495163</v>
      </c>
      <c r="V25" s="56">
        <v>9710663.25</v>
      </c>
      <c r="W25" s="56">
        <v>136099039.94999999</v>
      </c>
      <c r="X25" s="56">
        <v>10772968.75</v>
      </c>
      <c r="Y25" s="56">
        <v>22220038</v>
      </c>
      <c r="Z25" s="56">
        <v>19157711.25</v>
      </c>
      <c r="AA25" s="56">
        <v>9463887.5</v>
      </c>
      <c r="AB25" s="56">
        <v>10523798</v>
      </c>
      <c r="AC25" s="56">
        <v>20283526.18</v>
      </c>
      <c r="AD25" s="56">
        <v>34362238</v>
      </c>
      <c r="AE25" s="56">
        <v>15187597.5</v>
      </c>
      <c r="AF25" s="56">
        <v>11995115.5</v>
      </c>
      <c r="AG25" s="56">
        <v>18868055</v>
      </c>
      <c r="AH25" s="56">
        <v>24612189</v>
      </c>
      <c r="AI25" s="56">
        <v>13906508</v>
      </c>
      <c r="AJ25" s="56">
        <v>10443250</v>
      </c>
      <c r="AK25" s="56">
        <v>211943519.56999999</v>
      </c>
      <c r="AL25" s="56">
        <v>13022209.67</v>
      </c>
      <c r="AM25" s="56">
        <v>10968819.5</v>
      </c>
      <c r="AN25" s="56">
        <v>22478567.329999998</v>
      </c>
      <c r="AO25" s="56">
        <v>19431980</v>
      </c>
      <c r="AP25" s="56">
        <v>12370380</v>
      </c>
      <c r="AQ25" s="56">
        <v>7839425</v>
      </c>
      <c r="AR25" s="56">
        <v>43291509.799999997</v>
      </c>
      <c r="AS25" s="56">
        <v>12523525.5</v>
      </c>
      <c r="AT25" s="56">
        <v>20189900.460000001</v>
      </c>
      <c r="AU25" s="56">
        <v>16545481.5</v>
      </c>
      <c r="AV25" s="56">
        <v>10927454</v>
      </c>
      <c r="AW25" s="56">
        <v>7414237.5</v>
      </c>
      <c r="AX25" s="56">
        <v>10959190</v>
      </c>
      <c r="AY25" s="56">
        <v>9808623</v>
      </c>
      <c r="AZ25" s="56">
        <v>10608761.5</v>
      </c>
      <c r="BA25" s="56">
        <v>71264336</v>
      </c>
      <c r="BB25" s="56">
        <v>11673215</v>
      </c>
      <c r="BC25" s="56">
        <v>108009119.75</v>
      </c>
      <c r="BD25" s="56">
        <v>32863402</v>
      </c>
      <c r="BE25" s="56">
        <v>12909676.469999999</v>
      </c>
      <c r="BF25" s="56">
        <v>14198768.5</v>
      </c>
      <c r="BG25" s="56">
        <v>95960544</v>
      </c>
      <c r="BH25" s="56">
        <v>9158082</v>
      </c>
      <c r="BI25" s="56">
        <v>8928026</v>
      </c>
      <c r="BJ25" s="56">
        <v>12697071</v>
      </c>
      <c r="BK25" s="56">
        <v>11183547.710000001</v>
      </c>
      <c r="BL25" s="56">
        <v>98440824.960000008</v>
      </c>
      <c r="BM25" s="56">
        <v>28198864.41</v>
      </c>
      <c r="BN25" s="56">
        <v>16809217.009999998</v>
      </c>
      <c r="BO25" s="56">
        <v>25540944.879999999</v>
      </c>
      <c r="BP25" s="56">
        <v>21797359</v>
      </c>
      <c r="BQ25" s="56">
        <v>15368525</v>
      </c>
      <c r="BR25" s="56">
        <v>405663113.54999995</v>
      </c>
      <c r="BS25" s="56">
        <v>16172280</v>
      </c>
      <c r="BT25" s="56">
        <v>16196840</v>
      </c>
      <c r="BU25" s="56">
        <v>61688363</v>
      </c>
      <c r="BV25" s="56">
        <v>4904328</v>
      </c>
      <c r="BW25" s="56">
        <v>14088241.5</v>
      </c>
      <c r="BX25" s="56">
        <v>37318140.390000001</v>
      </c>
      <c r="BY25" s="56">
        <v>11401038.5</v>
      </c>
      <c r="BZ25" s="56">
        <v>11738674.5</v>
      </c>
      <c r="CA25" s="56">
        <v>14042632.25</v>
      </c>
      <c r="CB25" s="56">
        <v>17495438.390000001</v>
      </c>
      <c r="CC25" s="56">
        <v>34607253</v>
      </c>
      <c r="CD25" s="56">
        <v>22296158.5</v>
      </c>
      <c r="CE25" s="56">
        <v>30482200</v>
      </c>
      <c r="CF25" s="56">
        <v>12318006.25</v>
      </c>
      <c r="CG25" s="56">
        <v>11069806</v>
      </c>
      <c r="CH25" s="56">
        <v>12879568.5</v>
      </c>
      <c r="CI25" s="56">
        <v>12436742.5</v>
      </c>
      <c r="CJ25" s="56">
        <v>40882295.25</v>
      </c>
      <c r="CK25" s="56">
        <v>9452344</v>
      </c>
      <c r="CL25" s="56">
        <v>8359951</v>
      </c>
      <c r="CN25" s="89"/>
      <c r="CO25" s="89"/>
      <c r="CP25" s="89"/>
    </row>
    <row r="26" spans="1:94" hidden="1">
      <c r="A26" s="80" t="s">
        <v>459</v>
      </c>
      <c r="B26" s="81" t="s">
        <v>460</v>
      </c>
      <c r="C26" s="56">
        <v>18171606.899999999</v>
      </c>
      <c r="D26" s="56">
        <v>1995488.31</v>
      </c>
      <c r="E26" s="56">
        <v>1890304.75</v>
      </c>
      <c r="F26" s="56">
        <v>2032067.68</v>
      </c>
      <c r="G26" s="56">
        <v>1286678.6499999999</v>
      </c>
      <c r="H26" s="56">
        <v>2222042.5300000003</v>
      </c>
      <c r="I26" s="56">
        <v>3019153.34</v>
      </c>
      <c r="J26" s="56">
        <v>3847755.18</v>
      </c>
      <c r="K26" s="56">
        <v>1688161.9200000002</v>
      </c>
      <c r="L26" s="56">
        <v>1677171.6</v>
      </c>
      <c r="M26" s="56">
        <v>5328112.46</v>
      </c>
      <c r="N26" s="56">
        <v>444200</v>
      </c>
      <c r="O26" s="56">
        <v>9002790.870000001</v>
      </c>
      <c r="P26" s="56">
        <v>1918087.98</v>
      </c>
      <c r="Q26" s="56">
        <v>2203328.7400000002</v>
      </c>
      <c r="R26" s="56">
        <v>3493039.99</v>
      </c>
      <c r="S26" s="56">
        <v>2133862.0100000002</v>
      </c>
      <c r="T26" s="56">
        <v>1713750.1400000001</v>
      </c>
      <c r="U26" s="56">
        <v>1705802.41</v>
      </c>
      <c r="V26" s="56">
        <v>873830.22</v>
      </c>
      <c r="W26" s="56">
        <v>21799585.489999998</v>
      </c>
      <c r="X26" s="56">
        <v>1614776.05</v>
      </c>
      <c r="Y26" s="56">
        <v>2252937.9000000004</v>
      </c>
      <c r="Z26" s="56">
        <v>2093112.62</v>
      </c>
      <c r="AA26" s="56">
        <v>915943.77</v>
      </c>
      <c r="AB26" s="56">
        <v>1335004.67</v>
      </c>
      <c r="AC26" s="56">
        <v>943632.03</v>
      </c>
      <c r="AD26" s="56">
        <v>4472151.25</v>
      </c>
      <c r="AE26" s="56">
        <v>1264225.6000000001</v>
      </c>
      <c r="AF26" s="56">
        <v>1802061.0299999998</v>
      </c>
      <c r="AG26" s="56">
        <v>1756134.37</v>
      </c>
      <c r="AH26" s="56">
        <v>3139108.84</v>
      </c>
      <c r="AI26" s="56">
        <v>1480758.22</v>
      </c>
      <c r="AJ26" s="56">
        <v>1254755.96</v>
      </c>
      <c r="AK26" s="56">
        <v>32210665.320000004</v>
      </c>
      <c r="AL26" s="56">
        <v>2220844.9900000002</v>
      </c>
      <c r="AM26" s="56">
        <v>1451397.4</v>
      </c>
      <c r="AN26" s="56">
        <v>3608314.0900000003</v>
      </c>
      <c r="AO26" s="56">
        <v>3489059.2899999996</v>
      </c>
      <c r="AP26" s="56">
        <v>2371967.8699999996</v>
      </c>
      <c r="AQ26" s="56">
        <v>1174364.01</v>
      </c>
      <c r="AR26" s="56">
        <v>6408415.6499999994</v>
      </c>
      <c r="AS26" s="56">
        <v>2052158.73</v>
      </c>
      <c r="AT26" s="56">
        <v>2880383.11</v>
      </c>
      <c r="AU26" s="56">
        <v>3990890.99</v>
      </c>
      <c r="AV26" s="56">
        <v>2685005.12</v>
      </c>
      <c r="AW26" s="56">
        <v>1393490.94</v>
      </c>
      <c r="AX26" s="56">
        <v>2500098.08</v>
      </c>
      <c r="AY26" s="56">
        <v>1916847.81</v>
      </c>
      <c r="AZ26" s="56">
        <v>1684964.54</v>
      </c>
      <c r="BA26" s="56">
        <v>10130851.609999999</v>
      </c>
      <c r="BB26" s="56">
        <v>2015003.31</v>
      </c>
      <c r="BC26" s="56">
        <v>17422784.68</v>
      </c>
      <c r="BD26" s="56">
        <v>5252562.71</v>
      </c>
      <c r="BE26" s="56">
        <v>1633820.18</v>
      </c>
      <c r="BF26" s="56">
        <v>1668893.7999999998</v>
      </c>
      <c r="BG26" s="56">
        <v>11269512.970000001</v>
      </c>
      <c r="BH26" s="56">
        <v>1336652.1599999999</v>
      </c>
      <c r="BI26" s="56">
        <v>805800.71</v>
      </c>
      <c r="BJ26" s="56">
        <v>1146082.8900000001</v>
      </c>
      <c r="BK26" s="56">
        <v>996874.02999999991</v>
      </c>
      <c r="BL26" s="56">
        <v>14018050.199999999</v>
      </c>
      <c r="BM26" s="56">
        <v>2800947.9600000004</v>
      </c>
      <c r="BN26" s="56">
        <v>2324519.0599999996</v>
      </c>
      <c r="BO26" s="56">
        <v>3440613.77</v>
      </c>
      <c r="BP26" s="56">
        <v>2467620.38</v>
      </c>
      <c r="BQ26" s="56">
        <v>2082219.3599999999</v>
      </c>
      <c r="BR26" s="56">
        <v>48142808.019999996</v>
      </c>
      <c r="BS26" s="56">
        <v>2560579.38</v>
      </c>
      <c r="BT26" s="56">
        <v>2722207.8299999996</v>
      </c>
      <c r="BU26" s="56">
        <v>7030139.4700000007</v>
      </c>
      <c r="BV26" s="56">
        <v>847868.75</v>
      </c>
      <c r="BW26" s="56">
        <v>2659547.7200000002</v>
      </c>
      <c r="BX26" s="56">
        <v>4671040.74</v>
      </c>
      <c r="BY26" s="56">
        <v>1927307.3</v>
      </c>
      <c r="BZ26" s="56">
        <v>1539093.72</v>
      </c>
      <c r="CA26" s="56">
        <v>1940475.6600000001</v>
      </c>
      <c r="CB26" s="56">
        <v>2647824.63</v>
      </c>
      <c r="CC26" s="56">
        <v>4357573.6500000004</v>
      </c>
      <c r="CD26" s="56">
        <v>3058924.38</v>
      </c>
      <c r="CE26" s="56">
        <v>3651909.04</v>
      </c>
      <c r="CF26" s="56">
        <v>1604689.88</v>
      </c>
      <c r="CG26" s="56">
        <v>1393753.25</v>
      </c>
      <c r="CH26" s="56">
        <v>1112022.04</v>
      </c>
      <c r="CI26" s="56">
        <v>1443283.27</v>
      </c>
      <c r="CJ26" s="56">
        <v>6168218.3200000003</v>
      </c>
      <c r="CK26" s="56">
        <v>855623.24</v>
      </c>
      <c r="CL26" s="56">
        <v>1018613.78</v>
      </c>
      <c r="CN26" s="89"/>
      <c r="CO26" s="89"/>
      <c r="CP26" s="89"/>
    </row>
    <row r="27" spans="1:94" hidden="1">
      <c r="A27" s="80" t="s">
        <v>461</v>
      </c>
      <c r="B27" s="81" t="s">
        <v>290</v>
      </c>
      <c r="C27" s="56">
        <v>42155292.219999999</v>
      </c>
      <c r="D27" s="56">
        <v>8661287.5199999996</v>
      </c>
      <c r="E27" s="56">
        <v>3152758.92</v>
      </c>
      <c r="F27" s="56">
        <v>1894788.43</v>
      </c>
      <c r="G27" s="56">
        <v>2024205.02</v>
      </c>
      <c r="H27" s="56">
        <v>1962089.22</v>
      </c>
      <c r="I27" s="56">
        <v>4596968.3499999996</v>
      </c>
      <c r="J27" s="56">
        <v>6404391.7999999998</v>
      </c>
      <c r="K27" s="56">
        <v>3222960.5200000005</v>
      </c>
      <c r="L27" s="56">
        <v>4658853.8899999997</v>
      </c>
      <c r="M27" s="56">
        <v>8778646.6900000013</v>
      </c>
      <c r="N27" s="56">
        <v>890727.82000000007</v>
      </c>
      <c r="O27" s="56">
        <v>47062036.490000002</v>
      </c>
      <c r="P27" s="56">
        <v>4380776.92</v>
      </c>
      <c r="Q27" s="56">
        <v>10178776.430000002</v>
      </c>
      <c r="R27" s="56">
        <v>9187505.6899999995</v>
      </c>
      <c r="S27" s="56">
        <v>3867432.55</v>
      </c>
      <c r="T27" s="56">
        <v>5736744.6500000004</v>
      </c>
      <c r="U27" s="56">
        <v>3284953.5700000003</v>
      </c>
      <c r="V27" s="56">
        <v>2080894.75</v>
      </c>
      <c r="W27" s="56">
        <v>69050065.629999995</v>
      </c>
      <c r="X27" s="56">
        <v>1317967.75</v>
      </c>
      <c r="Y27" s="56">
        <v>1767149.4400000002</v>
      </c>
      <c r="Z27" s="56">
        <v>5817291.5699999994</v>
      </c>
      <c r="AA27" s="56">
        <v>727978.26</v>
      </c>
      <c r="AB27" s="56">
        <v>1011064.29</v>
      </c>
      <c r="AC27" s="56">
        <v>991132.69000000006</v>
      </c>
      <c r="AD27" s="56">
        <v>10188944.9</v>
      </c>
      <c r="AE27" s="56">
        <v>2101302.5499999998</v>
      </c>
      <c r="AF27" s="56">
        <v>3011187.3299999996</v>
      </c>
      <c r="AG27" s="56">
        <v>2095296.5699999998</v>
      </c>
      <c r="AH27" s="56">
        <v>8731210.4399999995</v>
      </c>
      <c r="AI27" s="56">
        <v>3424606.8299999996</v>
      </c>
      <c r="AJ27" s="56">
        <v>1600554.4600000002</v>
      </c>
      <c r="AK27" s="56">
        <v>192014524.53</v>
      </c>
      <c r="AL27" s="56">
        <v>5426329.7199999997</v>
      </c>
      <c r="AM27" s="56">
        <v>4319984.9000000004</v>
      </c>
      <c r="AN27" s="56">
        <v>7060873.7000000002</v>
      </c>
      <c r="AO27" s="56">
        <v>4074181.38</v>
      </c>
      <c r="AP27" s="56">
        <v>2508586.59</v>
      </c>
      <c r="AQ27" s="56">
        <v>2933953.85</v>
      </c>
      <c r="AR27" s="56">
        <v>45616863.060000002</v>
      </c>
      <c r="AS27" s="56">
        <v>3325977.12</v>
      </c>
      <c r="AT27" s="56">
        <v>12757888.550000001</v>
      </c>
      <c r="AU27" s="56">
        <v>8241493.0900000008</v>
      </c>
      <c r="AV27" s="56">
        <v>2248745.58</v>
      </c>
      <c r="AW27" s="56">
        <v>2243554.33</v>
      </c>
      <c r="AX27" s="56">
        <v>2682012.3899999997</v>
      </c>
      <c r="AY27" s="56">
        <v>2261887.63</v>
      </c>
      <c r="AZ27" s="56">
        <v>3289885.38</v>
      </c>
      <c r="BA27" s="56">
        <v>55385234.93</v>
      </c>
      <c r="BB27" s="56">
        <v>2707069.88</v>
      </c>
      <c r="BC27" s="56">
        <v>50789679.859999999</v>
      </c>
      <c r="BD27" s="56">
        <v>12394340.159999998</v>
      </c>
      <c r="BE27" s="56">
        <v>3043090.29</v>
      </c>
      <c r="BF27" s="56">
        <v>1262794.21</v>
      </c>
      <c r="BG27" s="56">
        <v>50165671.420000002</v>
      </c>
      <c r="BH27" s="56">
        <v>2239722.37</v>
      </c>
      <c r="BI27" s="56">
        <v>2167400.5200000005</v>
      </c>
      <c r="BJ27" s="56">
        <v>3480042.75</v>
      </c>
      <c r="BK27" s="56">
        <v>4083651.92</v>
      </c>
      <c r="BL27" s="56">
        <v>48494862.609999999</v>
      </c>
      <c r="BM27" s="56">
        <v>10065269.210000001</v>
      </c>
      <c r="BN27" s="56">
        <v>7054347.0500000007</v>
      </c>
      <c r="BO27" s="56">
        <v>10070754.659999998</v>
      </c>
      <c r="BP27" s="56">
        <v>8071905.0300000003</v>
      </c>
      <c r="BQ27" s="56">
        <v>5828420.25</v>
      </c>
      <c r="BR27" s="56">
        <v>215965785.97</v>
      </c>
      <c r="BS27" s="56">
        <v>6949462.0300000003</v>
      </c>
      <c r="BT27" s="56">
        <v>3307347.41</v>
      </c>
      <c r="BU27" s="56">
        <v>44185689.259999998</v>
      </c>
      <c r="BV27" s="56">
        <v>1154199.33</v>
      </c>
      <c r="BW27" s="56">
        <v>4652639.1500000004</v>
      </c>
      <c r="BX27" s="56">
        <v>16950864.07</v>
      </c>
      <c r="BY27" s="56">
        <v>1839924.8499999999</v>
      </c>
      <c r="BZ27" s="56">
        <v>3598895.26</v>
      </c>
      <c r="CA27" s="56">
        <v>1591269.3</v>
      </c>
      <c r="CB27" s="56">
        <v>3191606.2399999998</v>
      </c>
      <c r="CC27" s="56">
        <v>24346396.250000004</v>
      </c>
      <c r="CD27" s="56">
        <v>10583594.76</v>
      </c>
      <c r="CE27" s="56">
        <v>14836188.35</v>
      </c>
      <c r="CF27" s="56">
        <v>1941746.83</v>
      </c>
      <c r="CG27" s="56">
        <v>2879535.06</v>
      </c>
      <c r="CH27" s="56">
        <v>1281680.3099999998</v>
      </c>
      <c r="CI27" s="56">
        <v>2517304.15</v>
      </c>
      <c r="CJ27" s="56">
        <v>20164285.369999997</v>
      </c>
      <c r="CK27" s="56">
        <v>3119303.21</v>
      </c>
      <c r="CL27" s="56">
        <v>1714900.4000000001</v>
      </c>
      <c r="CN27" s="89"/>
      <c r="CO27" s="89"/>
      <c r="CP27" s="89"/>
    </row>
    <row r="28" spans="1:94" hidden="1">
      <c r="A28" s="80" t="s">
        <v>462</v>
      </c>
      <c r="B28" s="81" t="s">
        <v>463</v>
      </c>
      <c r="C28" s="56">
        <v>20009296.510000002</v>
      </c>
      <c r="D28" s="56">
        <v>2795294.4600000004</v>
      </c>
      <c r="E28" s="56">
        <v>2102509.67</v>
      </c>
      <c r="F28" s="56">
        <v>1427038.04</v>
      </c>
      <c r="G28" s="56">
        <v>1155320.83</v>
      </c>
      <c r="H28" s="56">
        <v>2363163.3000000003</v>
      </c>
      <c r="I28" s="56">
        <v>1397554.3699999999</v>
      </c>
      <c r="J28" s="56">
        <v>4231281.55</v>
      </c>
      <c r="K28" s="56">
        <v>2014241.37</v>
      </c>
      <c r="L28" s="56">
        <v>1710741.04</v>
      </c>
      <c r="M28" s="56">
        <v>4654284.26</v>
      </c>
      <c r="N28" s="56">
        <v>517377.77</v>
      </c>
      <c r="O28" s="56">
        <v>13347088.699999999</v>
      </c>
      <c r="P28" s="56">
        <v>2973575.97</v>
      </c>
      <c r="Q28" s="56">
        <v>2920903.1499999994</v>
      </c>
      <c r="R28" s="56">
        <v>4496221.59</v>
      </c>
      <c r="S28" s="56">
        <v>2357919.11</v>
      </c>
      <c r="T28" s="56">
        <v>2613607.65</v>
      </c>
      <c r="U28" s="56">
        <v>1983329.2099999997</v>
      </c>
      <c r="V28" s="56">
        <v>988658.62000000011</v>
      </c>
      <c r="W28" s="56">
        <v>24395718.34</v>
      </c>
      <c r="X28" s="56">
        <v>1341073.52</v>
      </c>
      <c r="Y28" s="56">
        <v>3158834.5100000002</v>
      </c>
      <c r="Z28" s="56">
        <v>2488089.79</v>
      </c>
      <c r="AA28" s="56">
        <v>864912.8</v>
      </c>
      <c r="AB28" s="56">
        <v>882610.91</v>
      </c>
      <c r="AC28" s="56">
        <v>1595307.54</v>
      </c>
      <c r="AD28" s="56">
        <v>4827056.6499999994</v>
      </c>
      <c r="AE28" s="56">
        <v>1658759.47</v>
      </c>
      <c r="AF28" s="56">
        <v>1115006.75</v>
      </c>
      <c r="AG28" s="56">
        <v>1314623.71</v>
      </c>
      <c r="AH28" s="56">
        <v>2356043.44</v>
      </c>
      <c r="AI28" s="56">
        <v>1531048.0299999998</v>
      </c>
      <c r="AJ28" s="56">
        <v>1200420.7</v>
      </c>
      <c r="AK28" s="56">
        <v>43673609.18</v>
      </c>
      <c r="AL28" s="56">
        <v>2062466.6400000001</v>
      </c>
      <c r="AM28" s="56">
        <v>1896847.1</v>
      </c>
      <c r="AN28" s="56">
        <v>4755233.1899999995</v>
      </c>
      <c r="AO28" s="56">
        <v>3828013.88</v>
      </c>
      <c r="AP28" s="56">
        <v>2623068.5100000002</v>
      </c>
      <c r="AQ28" s="56">
        <v>896881.21</v>
      </c>
      <c r="AR28" s="56">
        <v>7490361</v>
      </c>
      <c r="AS28" s="56">
        <v>2036576.05</v>
      </c>
      <c r="AT28" s="56">
        <v>4933839.6500000004</v>
      </c>
      <c r="AU28" s="56">
        <v>3724063.04</v>
      </c>
      <c r="AV28" s="56">
        <v>1091416.75</v>
      </c>
      <c r="AW28" s="56">
        <v>1383544.58</v>
      </c>
      <c r="AX28" s="56">
        <v>2319742.8200000003</v>
      </c>
      <c r="AY28" s="56">
        <v>1894577.28</v>
      </c>
      <c r="AZ28" s="56">
        <v>1404195.3900000001</v>
      </c>
      <c r="BA28" s="56">
        <v>15337596.09</v>
      </c>
      <c r="BB28" s="56">
        <v>2177968.1</v>
      </c>
      <c r="BC28" s="56">
        <v>17808608.460000001</v>
      </c>
      <c r="BD28" s="56">
        <v>4129408.9199999995</v>
      </c>
      <c r="BE28" s="56">
        <v>1706376.76</v>
      </c>
      <c r="BF28" s="56">
        <v>2024715.96</v>
      </c>
      <c r="BG28" s="56">
        <v>9018648.629999999</v>
      </c>
      <c r="BH28" s="56">
        <v>1153414.9700000002</v>
      </c>
      <c r="BI28" s="56">
        <v>842467.31</v>
      </c>
      <c r="BJ28" s="56">
        <v>1400828.9700000002</v>
      </c>
      <c r="BK28" s="56">
        <v>1031661.49</v>
      </c>
      <c r="BL28" s="56">
        <v>20824080.260000002</v>
      </c>
      <c r="BM28" s="56">
        <v>5214935.6100000003</v>
      </c>
      <c r="BN28" s="56">
        <v>3112956.9000000004</v>
      </c>
      <c r="BO28" s="56">
        <v>4338217.72</v>
      </c>
      <c r="BP28" s="56">
        <v>2553360.1399999997</v>
      </c>
      <c r="BQ28" s="56">
        <v>2171118.73</v>
      </c>
      <c r="BR28" s="56">
        <v>50801782.260000005</v>
      </c>
      <c r="BS28" s="56">
        <v>2586607.6100000003</v>
      </c>
      <c r="BT28" s="56">
        <v>2489649.9300000002</v>
      </c>
      <c r="BU28" s="56">
        <v>14576082.199999999</v>
      </c>
      <c r="BV28" s="56">
        <v>939517.24</v>
      </c>
      <c r="BW28" s="56">
        <v>2964806.54</v>
      </c>
      <c r="BX28" s="56">
        <v>6743007.4600000009</v>
      </c>
      <c r="BY28" s="56">
        <v>1717969.69</v>
      </c>
      <c r="BZ28" s="56">
        <v>2080281.6400000001</v>
      </c>
      <c r="CA28" s="56">
        <v>2017339.57</v>
      </c>
      <c r="CB28" s="56">
        <v>3233858.23</v>
      </c>
      <c r="CC28" s="56">
        <v>5320008.4400000004</v>
      </c>
      <c r="CD28" s="56">
        <v>3634977.46</v>
      </c>
      <c r="CE28" s="56">
        <v>5351598.3500000006</v>
      </c>
      <c r="CF28" s="56">
        <v>1811957.01</v>
      </c>
      <c r="CG28" s="56">
        <v>1833817.3800000001</v>
      </c>
      <c r="CH28" s="56">
        <v>1342147.4500000002</v>
      </c>
      <c r="CI28" s="56">
        <v>1726335.2599999998</v>
      </c>
      <c r="CJ28" s="56">
        <v>7066428.8599999994</v>
      </c>
      <c r="CK28" s="56">
        <v>933318.33</v>
      </c>
      <c r="CL28" s="56">
        <v>1092107.72</v>
      </c>
      <c r="CN28" s="89"/>
      <c r="CO28" s="89"/>
      <c r="CP28" s="89"/>
    </row>
    <row r="29" spans="1:94" hidden="1">
      <c r="A29" s="80" t="s">
        <v>464</v>
      </c>
      <c r="B29" s="81" t="s">
        <v>465</v>
      </c>
      <c r="C29" s="56">
        <v>31384799.110000007</v>
      </c>
      <c r="D29" s="56">
        <v>3813959.19</v>
      </c>
      <c r="E29" s="56">
        <v>2898389.54</v>
      </c>
      <c r="F29" s="56">
        <v>2751259.11</v>
      </c>
      <c r="G29" s="56">
        <v>2230141.7599999998</v>
      </c>
      <c r="H29" s="56">
        <v>2124227.75</v>
      </c>
      <c r="I29" s="56">
        <v>2177768.16</v>
      </c>
      <c r="J29" s="56">
        <v>4166826.6399999997</v>
      </c>
      <c r="K29" s="56">
        <v>2771069.77</v>
      </c>
      <c r="L29" s="56">
        <v>2797321.94</v>
      </c>
      <c r="M29" s="56">
        <v>6862775.1200000001</v>
      </c>
      <c r="N29" s="56">
        <v>1032215.51</v>
      </c>
      <c r="O29" s="56">
        <v>16114091.079999998</v>
      </c>
      <c r="P29" s="56">
        <v>3456773.56</v>
      </c>
      <c r="Q29" s="56">
        <v>5508663.3899999997</v>
      </c>
      <c r="R29" s="56">
        <v>7725397.1500000004</v>
      </c>
      <c r="S29" s="56">
        <v>4030850.74</v>
      </c>
      <c r="T29" s="56">
        <v>5146125.75</v>
      </c>
      <c r="U29" s="56">
        <v>2080432.2700000003</v>
      </c>
      <c r="V29" s="56">
        <v>1919291.31</v>
      </c>
      <c r="W29" s="56">
        <v>43196082.609999999</v>
      </c>
      <c r="X29" s="56">
        <v>2162431.75</v>
      </c>
      <c r="Y29" s="56">
        <v>6960120.9100000001</v>
      </c>
      <c r="Z29" s="56">
        <v>5368731.2000000002</v>
      </c>
      <c r="AA29" s="56">
        <v>2034551.44</v>
      </c>
      <c r="AB29" s="56">
        <v>2346009.5</v>
      </c>
      <c r="AC29" s="56">
        <v>3746345.0599999996</v>
      </c>
      <c r="AD29" s="56">
        <v>15252921.800000001</v>
      </c>
      <c r="AE29" s="56">
        <v>4340813.5</v>
      </c>
      <c r="AF29" s="56">
        <v>3610499.29</v>
      </c>
      <c r="AG29" s="56">
        <v>4528164.4000000004</v>
      </c>
      <c r="AH29" s="56">
        <v>5063168.0500000007</v>
      </c>
      <c r="AI29" s="56">
        <v>4414740.7899999991</v>
      </c>
      <c r="AJ29" s="56">
        <v>2346022.13</v>
      </c>
      <c r="AK29" s="56">
        <v>57437111.990000002</v>
      </c>
      <c r="AL29" s="56">
        <v>4536275.72</v>
      </c>
      <c r="AM29" s="56">
        <v>3962748.26</v>
      </c>
      <c r="AN29" s="56">
        <v>7124091.96</v>
      </c>
      <c r="AO29" s="56">
        <v>7086820.9900000002</v>
      </c>
      <c r="AP29" s="56">
        <v>3532676.43</v>
      </c>
      <c r="AQ29" s="56">
        <v>1135775.3199999998</v>
      </c>
      <c r="AR29" s="56">
        <v>16854632.66</v>
      </c>
      <c r="AS29" s="56">
        <v>4934410.37</v>
      </c>
      <c r="AT29" s="56">
        <v>11270857.73</v>
      </c>
      <c r="AU29" s="56">
        <v>7382190.8200000003</v>
      </c>
      <c r="AV29" s="56">
        <v>4117265</v>
      </c>
      <c r="AW29" s="56">
        <v>2733478.66</v>
      </c>
      <c r="AX29" s="56">
        <v>2296221.75</v>
      </c>
      <c r="AY29" s="56">
        <v>3399571.04</v>
      </c>
      <c r="AZ29" s="56">
        <v>3208215.61</v>
      </c>
      <c r="BA29" s="56">
        <v>14157309.24</v>
      </c>
      <c r="BB29" s="56">
        <v>2817673.66</v>
      </c>
      <c r="BC29" s="56">
        <v>15561764.640000001</v>
      </c>
      <c r="BD29" s="56">
        <v>3536137.3800000004</v>
      </c>
      <c r="BE29" s="56">
        <v>1502587.9</v>
      </c>
      <c r="BF29" s="56">
        <v>2392900.94</v>
      </c>
      <c r="BG29" s="56">
        <v>22500856.600000005</v>
      </c>
      <c r="BH29" s="56">
        <v>1350013.18</v>
      </c>
      <c r="BI29" s="56">
        <v>973278.02</v>
      </c>
      <c r="BJ29" s="56">
        <v>3147817.96</v>
      </c>
      <c r="BK29" s="56">
        <v>2648324.67</v>
      </c>
      <c r="BL29" s="56">
        <v>23656320.359999999</v>
      </c>
      <c r="BM29" s="56">
        <v>5260774.92</v>
      </c>
      <c r="BN29" s="56">
        <v>3769860.5999999996</v>
      </c>
      <c r="BO29" s="56">
        <v>5039327.7</v>
      </c>
      <c r="BP29" s="56">
        <v>4838816.91</v>
      </c>
      <c r="BQ29" s="56">
        <v>4655047.4399999995</v>
      </c>
      <c r="BR29" s="56">
        <v>76340294.870000005</v>
      </c>
      <c r="BS29" s="56">
        <v>3694767.3899999997</v>
      </c>
      <c r="BT29" s="56">
        <v>5042089.49</v>
      </c>
      <c r="BU29" s="56">
        <v>15456406.300000001</v>
      </c>
      <c r="BV29" s="56">
        <v>991958.91</v>
      </c>
      <c r="BW29" s="56">
        <v>2596080.8499999996</v>
      </c>
      <c r="BX29" s="56">
        <v>7652728.9799999995</v>
      </c>
      <c r="BY29" s="56">
        <v>3082612.14</v>
      </c>
      <c r="BZ29" s="56">
        <v>2430241.7200000002</v>
      </c>
      <c r="CA29" s="56">
        <v>2234642.37</v>
      </c>
      <c r="CB29" s="56">
        <v>8093604.9000000004</v>
      </c>
      <c r="CC29" s="56">
        <v>8078531.3599999994</v>
      </c>
      <c r="CD29" s="56">
        <v>7804971.2199999997</v>
      </c>
      <c r="CE29" s="56">
        <v>5707420.6599999992</v>
      </c>
      <c r="CF29" s="56">
        <v>2210015.41</v>
      </c>
      <c r="CG29" s="56">
        <v>2247763.04</v>
      </c>
      <c r="CH29" s="56">
        <v>3303341.51</v>
      </c>
      <c r="CI29" s="56">
        <v>2897399.76</v>
      </c>
      <c r="CJ29" s="56">
        <v>12600283.17</v>
      </c>
      <c r="CK29" s="56">
        <v>1197867</v>
      </c>
      <c r="CL29" s="56">
        <v>1733085.71</v>
      </c>
      <c r="CN29" s="89"/>
      <c r="CO29" s="89"/>
      <c r="CP29" s="89"/>
    </row>
    <row r="30" spans="1:94" hidden="1">
      <c r="A30" s="80" t="s">
        <v>466</v>
      </c>
      <c r="B30" s="81" t="s">
        <v>291</v>
      </c>
      <c r="C30" s="56">
        <v>69096890.510000005</v>
      </c>
      <c r="D30" s="56">
        <v>4179216.91</v>
      </c>
      <c r="E30" s="56">
        <v>3370551.29</v>
      </c>
      <c r="F30" s="56">
        <v>4967966.709999999</v>
      </c>
      <c r="G30" s="56">
        <v>2582309.6799999997</v>
      </c>
      <c r="H30" s="56">
        <v>4896379.3100000005</v>
      </c>
      <c r="I30" s="56">
        <v>5960104.7699999996</v>
      </c>
      <c r="J30" s="56">
        <v>10751136.41</v>
      </c>
      <c r="K30" s="56">
        <v>3557169.0200000005</v>
      </c>
      <c r="L30" s="56">
        <v>3266986.9699999997</v>
      </c>
      <c r="M30" s="56">
        <v>15534980.769999998</v>
      </c>
      <c r="N30" s="56">
        <v>3800694.07</v>
      </c>
      <c r="O30" s="56">
        <v>57026003.369999997</v>
      </c>
      <c r="P30" s="56">
        <v>5172879.1499999994</v>
      </c>
      <c r="Q30" s="56">
        <v>6222935.870000001</v>
      </c>
      <c r="R30" s="56">
        <v>15356270.82</v>
      </c>
      <c r="S30" s="56">
        <v>5498358.4199999999</v>
      </c>
      <c r="T30" s="56">
        <v>5378912.2200000007</v>
      </c>
      <c r="U30" s="56">
        <v>3423092.7399999993</v>
      </c>
      <c r="V30" s="56">
        <v>2495209.5800000005</v>
      </c>
      <c r="W30" s="56">
        <v>55095907.030000001</v>
      </c>
      <c r="X30" s="56">
        <v>4858169.7399999993</v>
      </c>
      <c r="Y30" s="56">
        <v>8410564.6600000001</v>
      </c>
      <c r="Z30" s="56">
        <v>6540022.6799999997</v>
      </c>
      <c r="AA30" s="56">
        <v>2705255.0899999994</v>
      </c>
      <c r="AB30" s="56">
        <v>3936605.8499999996</v>
      </c>
      <c r="AC30" s="56">
        <v>6432953.2300000004</v>
      </c>
      <c r="AD30" s="56">
        <v>18291235.289999999</v>
      </c>
      <c r="AE30" s="56">
        <v>4905661.5600000005</v>
      </c>
      <c r="AF30" s="56">
        <v>4607227.8499999996</v>
      </c>
      <c r="AG30" s="56">
        <v>4721881.1099999994</v>
      </c>
      <c r="AH30" s="56">
        <v>11635078.65</v>
      </c>
      <c r="AI30" s="56">
        <v>5768608.0299999993</v>
      </c>
      <c r="AJ30" s="56">
        <v>6680197.04</v>
      </c>
      <c r="AK30" s="56">
        <v>134333068.53000003</v>
      </c>
      <c r="AL30" s="56">
        <v>7111351.5499999998</v>
      </c>
      <c r="AM30" s="56">
        <v>3911506.08</v>
      </c>
      <c r="AN30" s="56">
        <v>9232599.9299999997</v>
      </c>
      <c r="AO30" s="56">
        <v>9349594.3599999994</v>
      </c>
      <c r="AP30" s="56">
        <v>6611940.1500000004</v>
      </c>
      <c r="AQ30" s="56">
        <v>3494361</v>
      </c>
      <c r="AR30" s="56">
        <v>26820954.289999999</v>
      </c>
      <c r="AS30" s="56">
        <v>5369359.8799999999</v>
      </c>
      <c r="AT30" s="56">
        <v>12487871.859999999</v>
      </c>
      <c r="AU30" s="56">
        <v>11324935.810000001</v>
      </c>
      <c r="AV30" s="56">
        <v>4027862.3300000005</v>
      </c>
      <c r="AW30" s="56">
        <v>4330702.3399999989</v>
      </c>
      <c r="AX30" s="56">
        <v>6769159.2300000004</v>
      </c>
      <c r="AY30" s="56">
        <v>6355583.1899999995</v>
      </c>
      <c r="AZ30" s="56">
        <v>5037294.34</v>
      </c>
      <c r="BA30" s="56">
        <v>57245684.410000011</v>
      </c>
      <c r="BB30" s="56">
        <v>10509133.74</v>
      </c>
      <c r="BC30" s="56">
        <v>49957438.250000007</v>
      </c>
      <c r="BD30" s="56">
        <v>12844753.720000001</v>
      </c>
      <c r="BE30" s="56">
        <v>3256435.0200000005</v>
      </c>
      <c r="BF30" s="56">
        <v>6853768.1600000001</v>
      </c>
      <c r="BG30" s="56">
        <v>54104210.699999988</v>
      </c>
      <c r="BH30" s="56">
        <v>3564807.1599999997</v>
      </c>
      <c r="BI30" s="56">
        <v>4395489.6300000008</v>
      </c>
      <c r="BJ30" s="56">
        <v>5959591.1600000001</v>
      </c>
      <c r="BK30" s="56">
        <v>4854448.1400000015</v>
      </c>
      <c r="BL30" s="56">
        <v>56333102.719999999</v>
      </c>
      <c r="BM30" s="56">
        <v>10311627.82</v>
      </c>
      <c r="BN30" s="56">
        <v>7735241.9800000004</v>
      </c>
      <c r="BO30" s="56">
        <v>13242753.399999999</v>
      </c>
      <c r="BP30" s="56">
        <v>5878140.5999999996</v>
      </c>
      <c r="BQ30" s="56">
        <v>9312732.5599999987</v>
      </c>
      <c r="BR30" s="56">
        <v>188896228.63</v>
      </c>
      <c r="BS30" s="56">
        <v>6084276.4499999993</v>
      </c>
      <c r="BT30" s="56">
        <v>4340194.0200000005</v>
      </c>
      <c r="BU30" s="56">
        <v>34419494.199999996</v>
      </c>
      <c r="BV30" s="56">
        <v>4152239.33</v>
      </c>
      <c r="BW30" s="56">
        <v>5617537.8400000008</v>
      </c>
      <c r="BX30" s="56">
        <v>16308008.580000002</v>
      </c>
      <c r="BY30" s="56">
        <v>4459391.3199999994</v>
      </c>
      <c r="BZ30" s="56">
        <v>5327378.45</v>
      </c>
      <c r="CA30" s="56">
        <v>4269667.6599999992</v>
      </c>
      <c r="CB30" s="56">
        <v>7507546.04</v>
      </c>
      <c r="CC30" s="56">
        <v>18235592.540000007</v>
      </c>
      <c r="CD30" s="56">
        <v>9219396.25</v>
      </c>
      <c r="CE30" s="56">
        <v>11643496.940000001</v>
      </c>
      <c r="CF30" s="56">
        <v>4116991.0900000003</v>
      </c>
      <c r="CG30" s="56">
        <v>2929389.5199999991</v>
      </c>
      <c r="CH30" s="56">
        <v>5094123.2299999995</v>
      </c>
      <c r="CI30" s="56">
        <v>3164510.51</v>
      </c>
      <c r="CJ30" s="56">
        <v>26538677.629999995</v>
      </c>
      <c r="CK30" s="56">
        <v>5212146.2499999991</v>
      </c>
      <c r="CL30" s="56">
        <v>5470230.8199999984</v>
      </c>
      <c r="CN30" s="89"/>
      <c r="CO30" s="89"/>
      <c r="CP30" s="89"/>
    </row>
    <row r="31" spans="1:94" hidden="1">
      <c r="A31" s="80" t="s">
        <v>467</v>
      </c>
      <c r="B31" s="81" t="s">
        <v>292</v>
      </c>
      <c r="C31" s="56">
        <v>18537736.649999999</v>
      </c>
      <c r="D31" s="56">
        <v>788935.62</v>
      </c>
      <c r="E31" s="56">
        <v>354645.60000000003</v>
      </c>
      <c r="F31" s="56">
        <v>166519.79999999999</v>
      </c>
      <c r="G31" s="56">
        <v>165558.03000000003</v>
      </c>
      <c r="H31" s="56">
        <v>637499.72000000009</v>
      </c>
      <c r="I31" s="56">
        <v>777715.97</v>
      </c>
      <c r="J31" s="56">
        <v>2374503.63</v>
      </c>
      <c r="K31" s="56">
        <v>226826.75</v>
      </c>
      <c r="L31" s="56">
        <v>399687.56</v>
      </c>
      <c r="M31" s="56">
        <v>819126.28</v>
      </c>
      <c r="N31" s="56">
        <v>0</v>
      </c>
      <c r="O31" s="56">
        <v>10767608.879999999</v>
      </c>
      <c r="P31" s="56">
        <v>730548.19</v>
      </c>
      <c r="Q31" s="56">
        <v>478358.73</v>
      </c>
      <c r="R31" s="56">
        <v>11167746.610000001</v>
      </c>
      <c r="S31" s="56">
        <v>1946953.28</v>
      </c>
      <c r="T31" s="56">
        <v>397054.2</v>
      </c>
      <c r="U31" s="56">
        <v>1115897.08</v>
      </c>
      <c r="V31" s="56">
        <v>350369.6</v>
      </c>
      <c r="W31" s="56">
        <v>8354146.4800000004</v>
      </c>
      <c r="X31" s="56">
        <v>242412.45</v>
      </c>
      <c r="Y31" s="56">
        <v>849281.95</v>
      </c>
      <c r="Z31" s="56">
        <v>2434308.15</v>
      </c>
      <c r="AA31" s="56">
        <v>108792.1</v>
      </c>
      <c r="AB31" s="56">
        <v>549745.05000000005</v>
      </c>
      <c r="AC31" s="56">
        <v>1282874.3</v>
      </c>
      <c r="AD31" s="56">
        <v>3459343.25</v>
      </c>
      <c r="AE31" s="56">
        <v>389135.2</v>
      </c>
      <c r="AF31" s="56">
        <v>415467.4</v>
      </c>
      <c r="AG31" s="56">
        <v>329916.94999999995</v>
      </c>
      <c r="AH31" s="56">
        <v>1174507.57</v>
      </c>
      <c r="AI31" s="56">
        <v>658577.81000000006</v>
      </c>
      <c r="AJ31" s="56">
        <v>1312017.3599999999</v>
      </c>
      <c r="AK31" s="56">
        <v>356584.19999999995</v>
      </c>
      <c r="AL31" s="56">
        <v>457043.10000000003</v>
      </c>
      <c r="AM31" s="56">
        <v>239757.68</v>
      </c>
      <c r="AN31" s="56">
        <v>902956</v>
      </c>
      <c r="AO31" s="56">
        <v>1377363.07</v>
      </c>
      <c r="AP31" s="56">
        <v>158694.65</v>
      </c>
      <c r="AQ31" s="56">
        <v>61725.3</v>
      </c>
      <c r="AR31" s="56">
        <v>977014.94</v>
      </c>
      <c r="AS31" s="56">
        <v>472225.89</v>
      </c>
      <c r="AT31" s="56">
        <v>425714</v>
      </c>
      <c r="AU31" s="56">
        <v>458675.10000000003</v>
      </c>
      <c r="AV31" s="56">
        <v>249348.4</v>
      </c>
      <c r="AW31" s="56">
        <v>280494.15000000002</v>
      </c>
      <c r="AX31" s="56">
        <v>392159.29</v>
      </c>
      <c r="AY31" s="56">
        <v>172997.25</v>
      </c>
      <c r="AZ31" s="56">
        <v>81535.649999999994</v>
      </c>
      <c r="BA31" s="56">
        <v>7224437.6000000006</v>
      </c>
      <c r="BB31" s="56">
        <v>697787.52999999991</v>
      </c>
      <c r="BC31" s="56">
        <v>12951858.290000001</v>
      </c>
      <c r="BD31" s="56">
        <v>1681447.79</v>
      </c>
      <c r="BE31" s="56">
        <v>90080.43</v>
      </c>
      <c r="BF31" s="56">
        <v>703360.45000000007</v>
      </c>
      <c r="BG31" s="56">
        <v>21078045.079999998</v>
      </c>
      <c r="BH31" s="56">
        <v>49087.6</v>
      </c>
      <c r="BI31" s="56">
        <v>124297.65</v>
      </c>
      <c r="BJ31" s="56">
        <v>956019.75</v>
      </c>
      <c r="BK31" s="56">
        <v>1481281.1800000002</v>
      </c>
      <c r="BL31" s="56">
        <v>11524568.940000001</v>
      </c>
      <c r="BM31" s="56">
        <v>760792.75</v>
      </c>
      <c r="BN31" s="56">
        <v>268583.7</v>
      </c>
      <c r="BO31" s="56">
        <v>904613.05</v>
      </c>
      <c r="BP31" s="56">
        <v>661685.70000000007</v>
      </c>
      <c r="BQ31" s="56">
        <v>672390.05</v>
      </c>
      <c r="BR31" s="56">
        <v>10412277.57</v>
      </c>
      <c r="BS31" s="56">
        <v>319650.3</v>
      </c>
      <c r="BT31" s="56">
        <v>709021.61</v>
      </c>
      <c r="BU31" s="56">
        <v>4972324.8100000005</v>
      </c>
      <c r="BV31" s="56">
        <v>1526229.75</v>
      </c>
      <c r="BW31" s="56">
        <v>374623.48000000004</v>
      </c>
      <c r="BX31" s="56">
        <v>793787.79</v>
      </c>
      <c r="BY31" s="56">
        <v>73875.8</v>
      </c>
      <c r="BZ31" s="56">
        <v>601232.69999999995</v>
      </c>
      <c r="CA31" s="56">
        <v>1321113.25</v>
      </c>
      <c r="CB31" s="56">
        <v>953490</v>
      </c>
      <c r="CC31" s="56">
        <v>1173462.3500000001</v>
      </c>
      <c r="CD31" s="56">
        <v>885284.4</v>
      </c>
      <c r="CE31" s="56">
        <v>495645.55</v>
      </c>
      <c r="CF31" s="56">
        <v>6898.9</v>
      </c>
      <c r="CG31" s="56">
        <v>303841.2</v>
      </c>
      <c r="CH31" s="56">
        <v>164664.65</v>
      </c>
      <c r="CI31" s="56">
        <v>132205.79999999999</v>
      </c>
      <c r="CJ31" s="56">
        <v>1389373.1</v>
      </c>
      <c r="CK31" s="56">
        <v>170167.6</v>
      </c>
      <c r="CL31" s="56">
        <v>212154.75000000003</v>
      </c>
      <c r="CN31" s="89"/>
      <c r="CO31" s="89"/>
      <c r="CP31" s="89"/>
    </row>
    <row r="32" spans="1:94" hidden="1">
      <c r="A32" s="80" t="s">
        <v>483</v>
      </c>
      <c r="B32" s="81" t="s">
        <v>476</v>
      </c>
      <c r="C32" s="56">
        <v>5245807.87</v>
      </c>
      <c r="D32" s="56">
        <v>99018.559999999998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633001.37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221800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2160982.92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293522.36</v>
      </c>
      <c r="BM32" s="56">
        <v>0</v>
      </c>
      <c r="BN32" s="56">
        <v>0</v>
      </c>
      <c r="BO32" s="56">
        <v>0</v>
      </c>
      <c r="BP32" s="56">
        <v>0</v>
      </c>
      <c r="BQ32" s="56">
        <v>0</v>
      </c>
      <c r="BR32" s="56">
        <v>9348544.1999999993</v>
      </c>
      <c r="BS32" s="56">
        <v>0</v>
      </c>
      <c r="BT32" s="56">
        <v>0</v>
      </c>
      <c r="BU32" s="56">
        <v>0</v>
      </c>
      <c r="BV32" s="56">
        <v>0</v>
      </c>
      <c r="BW32" s="56">
        <v>0</v>
      </c>
      <c r="BX32" s="56">
        <v>0</v>
      </c>
      <c r="BY32" s="56">
        <v>0</v>
      </c>
      <c r="BZ32" s="56">
        <v>0</v>
      </c>
      <c r="CA32" s="56">
        <v>0</v>
      </c>
      <c r="CB32" s="56">
        <v>0</v>
      </c>
      <c r="CC32" s="56">
        <v>0</v>
      </c>
      <c r="CD32" s="56">
        <v>0</v>
      </c>
      <c r="CE32" s="56">
        <v>0</v>
      </c>
      <c r="CF32" s="56">
        <v>0</v>
      </c>
      <c r="CG32" s="56">
        <v>0</v>
      </c>
      <c r="CH32" s="56">
        <v>0</v>
      </c>
      <c r="CI32" s="56">
        <v>0</v>
      </c>
      <c r="CJ32" s="56">
        <v>0</v>
      </c>
      <c r="CK32" s="56">
        <v>0</v>
      </c>
      <c r="CL32" s="56">
        <v>0</v>
      </c>
      <c r="CN32" s="89"/>
      <c r="CO32" s="89"/>
      <c r="CP32" s="89"/>
    </row>
    <row r="33" spans="1:94" hidden="1">
      <c r="A33" s="80" t="s">
        <v>468</v>
      </c>
      <c r="B33" s="81" t="s">
        <v>342</v>
      </c>
      <c r="C33" s="56">
        <v>7824509</v>
      </c>
      <c r="D33" s="56">
        <v>7945997.0600000005</v>
      </c>
      <c r="E33" s="56">
        <v>8110807.3300000001</v>
      </c>
      <c r="F33" s="56">
        <v>4834581.1399999997</v>
      </c>
      <c r="G33" s="56">
        <v>1568167.04</v>
      </c>
      <c r="H33" s="56">
        <v>9968054.9399999995</v>
      </c>
      <c r="I33" s="56">
        <v>13759985.720000001</v>
      </c>
      <c r="J33" s="56">
        <v>7577195.3399999999</v>
      </c>
      <c r="K33" s="56">
        <v>6753899.5099999998</v>
      </c>
      <c r="L33" s="56">
        <v>6813597.5</v>
      </c>
      <c r="M33" s="56">
        <v>14987994.040000001</v>
      </c>
      <c r="N33" s="56">
        <v>1429728.5</v>
      </c>
      <c r="O33" s="56">
        <v>11188205.610000001</v>
      </c>
      <c r="P33" s="56">
        <v>11511703.32</v>
      </c>
      <c r="Q33" s="56">
        <v>16268980.630000001</v>
      </c>
      <c r="R33" s="56">
        <v>7034682.1200000001</v>
      </c>
      <c r="S33" s="56">
        <v>5125902.330000001</v>
      </c>
      <c r="T33" s="56">
        <v>4872152.8099999996</v>
      </c>
      <c r="U33" s="56">
        <v>3168394.55</v>
      </c>
      <c r="V33" s="56">
        <v>3511160.92</v>
      </c>
      <c r="W33" s="56">
        <v>11395271.950000001</v>
      </c>
      <c r="X33" s="56">
        <v>4973465.88</v>
      </c>
      <c r="Y33" s="56">
        <v>7645971.7299999995</v>
      </c>
      <c r="Z33" s="56">
        <v>18469032.200000003</v>
      </c>
      <c r="AA33" s="56">
        <v>2788801.75</v>
      </c>
      <c r="AB33" s="56">
        <v>7572622.25</v>
      </c>
      <c r="AC33" s="56">
        <v>3565786.65</v>
      </c>
      <c r="AD33" s="56">
        <v>9364116.1400000006</v>
      </c>
      <c r="AE33" s="56">
        <v>3175672.85</v>
      </c>
      <c r="AF33" s="56">
        <v>6509785.2999999998</v>
      </c>
      <c r="AG33" s="56">
        <v>8763496.2300000004</v>
      </c>
      <c r="AH33" s="56">
        <v>11679020.82</v>
      </c>
      <c r="AI33" s="56">
        <v>2827539.26</v>
      </c>
      <c r="AJ33" s="56">
        <v>3970263.5199999996</v>
      </c>
      <c r="AK33" s="56">
        <v>55108765.019999996</v>
      </c>
      <c r="AL33" s="56">
        <v>5504718.5800000001</v>
      </c>
      <c r="AM33" s="56">
        <v>2010574.55</v>
      </c>
      <c r="AN33" s="56">
        <v>15271127.669999998</v>
      </c>
      <c r="AO33" s="56">
        <v>7064548.0899999999</v>
      </c>
      <c r="AP33" s="56">
        <v>7181561.4500000002</v>
      </c>
      <c r="AQ33" s="56">
        <v>2417996.19</v>
      </c>
      <c r="AR33" s="56">
        <v>14795200.700000001</v>
      </c>
      <c r="AS33" s="56">
        <v>7235719.4200000009</v>
      </c>
      <c r="AT33" s="56">
        <v>2693877.5999999996</v>
      </c>
      <c r="AU33" s="56">
        <v>12300871.720000001</v>
      </c>
      <c r="AV33" s="56">
        <v>3875830.15</v>
      </c>
      <c r="AW33" s="56">
        <v>2065024.35</v>
      </c>
      <c r="AX33" s="56">
        <v>3799292.1399999997</v>
      </c>
      <c r="AY33" s="56">
        <v>3068779.23</v>
      </c>
      <c r="AZ33" s="56">
        <v>5291436.03</v>
      </c>
      <c r="BA33" s="56">
        <v>19158019.049999997</v>
      </c>
      <c r="BB33" s="56">
        <v>4245957.92</v>
      </c>
      <c r="BC33" s="56">
        <v>11990831.579999998</v>
      </c>
      <c r="BD33" s="56">
        <v>19021928.039999999</v>
      </c>
      <c r="BE33" s="56">
        <v>8424241.3499999996</v>
      </c>
      <c r="BF33" s="56">
        <v>5762109.1699999999</v>
      </c>
      <c r="BG33" s="56">
        <v>27936870.229999997</v>
      </c>
      <c r="BH33" s="56">
        <v>4983042.58</v>
      </c>
      <c r="BI33" s="56">
        <v>5045463.8</v>
      </c>
      <c r="BJ33" s="56">
        <v>9846029.5399999991</v>
      </c>
      <c r="BK33" s="56">
        <v>7920850.75</v>
      </c>
      <c r="BL33" s="56">
        <v>4948654.5799999991</v>
      </c>
      <c r="BM33" s="56">
        <v>10119927.639999999</v>
      </c>
      <c r="BN33" s="56">
        <v>9575598.8599999994</v>
      </c>
      <c r="BO33" s="56">
        <v>7946145.3499999996</v>
      </c>
      <c r="BP33" s="56">
        <v>7562853.2200000007</v>
      </c>
      <c r="BQ33" s="56">
        <v>5766669.9900000002</v>
      </c>
      <c r="BR33" s="56">
        <v>60672399.869999997</v>
      </c>
      <c r="BS33" s="56">
        <v>18611228.889999997</v>
      </c>
      <c r="BT33" s="56">
        <v>17245390.060000002</v>
      </c>
      <c r="BU33" s="56">
        <v>21548815.829999998</v>
      </c>
      <c r="BV33" s="56">
        <v>2440138.38</v>
      </c>
      <c r="BW33" s="56">
        <v>8308248.75</v>
      </c>
      <c r="BX33" s="56">
        <v>17853973.780000001</v>
      </c>
      <c r="BY33" s="56">
        <v>7845682.6999999993</v>
      </c>
      <c r="BZ33" s="56">
        <v>6567393.0300000003</v>
      </c>
      <c r="CA33" s="56">
        <v>11204815.560000001</v>
      </c>
      <c r="CB33" s="56">
        <v>12634166.110000001</v>
      </c>
      <c r="CC33" s="56">
        <v>19314185.43</v>
      </c>
      <c r="CD33" s="56">
        <v>8610107.9299999997</v>
      </c>
      <c r="CE33" s="56">
        <v>21508993.960000001</v>
      </c>
      <c r="CF33" s="56">
        <v>8035764.5599999996</v>
      </c>
      <c r="CG33" s="56">
        <v>6759189.6299999999</v>
      </c>
      <c r="CH33" s="56">
        <v>4162258.74</v>
      </c>
      <c r="CI33" s="56">
        <v>4734289.5</v>
      </c>
      <c r="CJ33" s="56">
        <v>18303169.080000002</v>
      </c>
      <c r="CK33" s="56">
        <v>9084112.3399999999</v>
      </c>
      <c r="CL33" s="56">
        <v>5412335.5</v>
      </c>
      <c r="CN33" s="89"/>
      <c r="CO33" s="89"/>
      <c r="CP33" s="89"/>
    </row>
    <row r="34" spans="1:94" hidden="1">
      <c r="A34" s="87"/>
      <c r="B34" s="87" t="s">
        <v>294</v>
      </c>
      <c r="C34" s="88">
        <v>806203436.83000004</v>
      </c>
      <c r="D34" s="88">
        <v>98735906.159999996</v>
      </c>
      <c r="E34" s="88">
        <v>86727131.689999998</v>
      </c>
      <c r="F34" s="88">
        <v>78888787.889999986</v>
      </c>
      <c r="G34" s="88">
        <v>51508557.299999997</v>
      </c>
      <c r="H34" s="88">
        <v>103625659.8</v>
      </c>
      <c r="I34" s="88">
        <v>113321878.63</v>
      </c>
      <c r="J34" s="88">
        <v>157164814.96000001</v>
      </c>
      <c r="K34" s="88">
        <v>79883639.719999999</v>
      </c>
      <c r="L34" s="88">
        <v>85427602.310000002</v>
      </c>
      <c r="M34" s="88">
        <v>223113397.62</v>
      </c>
      <c r="N34" s="88">
        <v>28580304.340000004</v>
      </c>
      <c r="O34" s="88">
        <v>503554376.15999997</v>
      </c>
      <c r="P34" s="88">
        <v>97839300.980000019</v>
      </c>
      <c r="Q34" s="88">
        <v>121987832.84000002</v>
      </c>
      <c r="R34" s="88">
        <v>195301777.16000003</v>
      </c>
      <c r="S34" s="88">
        <v>94321920.319999993</v>
      </c>
      <c r="T34" s="88">
        <v>93628150.080000013</v>
      </c>
      <c r="U34" s="88">
        <v>73399634.700000003</v>
      </c>
      <c r="V34" s="88">
        <v>46752903.469999999</v>
      </c>
      <c r="W34" s="88">
        <v>1008769714.6200001</v>
      </c>
      <c r="X34" s="88">
        <v>66421668.530000009</v>
      </c>
      <c r="Y34" s="88">
        <v>123361062.72000001</v>
      </c>
      <c r="Z34" s="88">
        <v>114306125.57000001</v>
      </c>
      <c r="AA34" s="88">
        <v>45249238.479999989</v>
      </c>
      <c r="AB34" s="88">
        <v>66132633.219999999</v>
      </c>
      <c r="AC34" s="88">
        <v>82655665.230000004</v>
      </c>
      <c r="AD34" s="88">
        <v>238498287.76000005</v>
      </c>
      <c r="AE34" s="88">
        <v>79237222.839999989</v>
      </c>
      <c r="AF34" s="88">
        <v>71318775.680000007</v>
      </c>
      <c r="AG34" s="88">
        <v>91646303.550000012</v>
      </c>
      <c r="AH34" s="88">
        <v>161439440.62</v>
      </c>
      <c r="AI34" s="88">
        <v>74539029.570000008</v>
      </c>
      <c r="AJ34" s="88">
        <v>55110802.659999996</v>
      </c>
      <c r="AK34" s="88">
        <v>1914117015.78</v>
      </c>
      <c r="AL34" s="88">
        <v>90284911.200000003</v>
      </c>
      <c r="AM34" s="88">
        <v>66149127.739999987</v>
      </c>
      <c r="AN34" s="88">
        <v>183787643.43999997</v>
      </c>
      <c r="AO34" s="88">
        <v>146991685.80999997</v>
      </c>
      <c r="AP34" s="88">
        <v>91912170.540000036</v>
      </c>
      <c r="AQ34" s="88">
        <v>45196914.729999997</v>
      </c>
      <c r="AR34" s="88">
        <v>314645453.73000002</v>
      </c>
      <c r="AS34" s="88">
        <v>86688531.309999987</v>
      </c>
      <c r="AT34" s="88">
        <v>148709815.84999999</v>
      </c>
      <c r="AU34" s="88">
        <v>159804677.5</v>
      </c>
      <c r="AV34" s="88">
        <v>76406490.950000003</v>
      </c>
      <c r="AW34" s="88">
        <v>55466777.93999999</v>
      </c>
      <c r="AX34" s="88">
        <v>90585704.230000004</v>
      </c>
      <c r="AY34" s="88">
        <v>75829011.620000005</v>
      </c>
      <c r="AZ34" s="88">
        <v>68000221.75999999</v>
      </c>
      <c r="BA34" s="88">
        <v>540641926.86000001</v>
      </c>
      <c r="BB34" s="88">
        <v>76849874.320000008</v>
      </c>
      <c r="BC34" s="88">
        <v>858406947.96999991</v>
      </c>
      <c r="BD34" s="88">
        <v>199369585.01999998</v>
      </c>
      <c r="BE34" s="88">
        <v>78334275.219999999</v>
      </c>
      <c r="BF34" s="88">
        <v>74619655.370000005</v>
      </c>
      <c r="BG34" s="88">
        <v>591898477.03000009</v>
      </c>
      <c r="BH34" s="88">
        <v>54268315.029999986</v>
      </c>
      <c r="BI34" s="88">
        <v>40403464.999999993</v>
      </c>
      <c r="BJ34" s="88">
        <v>68954538.789999992</v>
      </c>
      <c r="BK34" s="88">
        <v>61193857.850000009</v>
      </c>
      <c r="BL34" s="88">
        <v>646195334.23000014</v>
      </c>
      <c r="BM34" s="88">
        <v>156154753.67999998</v>
      </c>
      <c r="BN34" s="88">
        <v>109641423.37</v>
      </c>
      <c r="BO34" s="88">
        <v>177724875.53</v>
      </c>
      <c r="BP34" s="88">
        <v>113236079.22999999</v>
      </c>
      <c r="BQ34" s="88">
        <v>88529557.789999992</v>
      </c>
      <c r="BR34" s="88">
        <v>2951807321.5799994</v>
      </c>
      <c r="BS34" s="88">
        <v>124300401.56</v>
      </c>
      <c r="BT34" s="88">
        <v>111184534.44999999</v>
      </c>
      <c r="BU34" s="88">
        <v>430420326.43000001</v>
      </c>
      <c r="BV34" s="88">
        <v>33393808.09</v>
      </c>
      <c r="BW34" s="88">
        <v>91665205.480000019</v>
      </c>
      <c r="BX34" s="88">
        <v>241153110.46000001</v>
      </c>
      <c r="BY34" s="88">
        <v>74553824.539999992</v>
      </c>
      <c r="BZ34" s="88">
        <v>70676161.980000004</v>
      </c>
      <c r="CA34" s="88">
        <v>81668556.809999987</v>
      </c>
      <c r="CB34" s="88">
        <v>115090032.07000001</v>
      </c>
      <c r="CC34" s="88">
        <v>240079780.97</v>
      </c>
      <c r="CD34" s="88">
        <v>130080528.72999999</v>
      </c>
      <c r="CE34" s="88">
        <v>202290390.43999997</v>
      </c>
      <c r="CF34" s="88">
        <v>66509517.740000002</v>
      </c>
      <c r="CG34" s="88">
        <v>66056113.540000007</v>
      </c>
      <c r="CH34" s="88">
        <v>59170484.960000001</v>
      </c>
      <c r="CI34" s="88">
        <v>66434735.159999989</v>
      </c>
      <c r="CJ34" s="88">
        <v>287448491.54999995</v>
      </c>
      <c r="CK34" s="88">
        <v>47649129.209999993</v>
      </c>
      <c r="CL34" s="88">
        <v>46345681.479999997</v>
      </c>
    </row>
    <row r="35" spans="1:94" hidden="1"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</row>
    <row r="36" spans="1:94"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</row>
    <row r="37" spans="1:94" s="89" customFormat="1">
      <c r="A37" s="661" t="s">
        <v>573</v>
      </c>
      <c r="B37" s="662"/>
      <c r="C37" s="78" t="s">
        <v>13</v>
      </c>
      <c r="D37" s="79" t="s">
        <v>13</v>
      </c>
      <c r="E37" s="79" t="s">
        <v>13</v>
      </c>
      <c r="F37" s="79" t="s">
        <v>13</v>
      </c>
      <c r="G37" s="79" t="s">
        <v>13</v>
      </c>
      <c r="H37" s="79" t="s">
        <v>13</v>
      </c>
      <c r="I37" s="79" t="s">
        <v>13</v>
      </c>
      <c r="J37" s="79" t="s">
        <v>13</v>
      </c>
      <c r="K37" s="78" t="s">
        <v>13</v>
      </c>
      <c r="L37" s="78" t="s">
        <v>13</v>
      </c>
      <c r="M37" s="78" t="s">
        <v>13</v>
      </c>
      <c r="N37" s="78" t="s">
        <v>13</v>
      </c>
      <c r="O37" s="78" t="s">
        <v>22</v>
      </c>
      <c r="P37" s="78" t="s">
        <v>22</v>
      </c>
      <c r="Q37" s="78" t="s">
        <v>22</v>
      </c>
      <c r="R37" s="78" t="s">
        <v>22</v>
      </c>
      <c r="S37" s="78" t="s">
        <v>22</v>
      </c>
      <c r="T37" s="78" t="s">
        <v>22</v>
      </c>
      <c r="U37" s="78" t="s">
        <v>22</v>
      </c>
      <c r="V37" s="78" t="s">
        <v>22</v>
      </c>
      <c r="W37" s="78" t="s">
        <v>96</v>
      </c>
      <c r="X37" s="78" t="s">
        <v>96</v>
      </c>
      <c r="Y37" s="78" t="s">
        <v>96</v>
      </c>
      <c r="Z37" s="78" t="s">
        <v>96</v>
      </c>
      <c r="AA37" s="78" t="s">
        <v>96</v>
      </c>
      <c r="AB37" s="78" t="s">
        <v>96</v>
      </c>
      <c r="AC37" s="78" t="s">
        <v>96</v>
      </c>
      <c r="AD37" s="78" t="s">
        <v>96</v>
      </c>
      <c r="AE37" s="78" t="s">
        <v>96</v>
      </c>
      <c r="AF37" s="78" t="s">
        <v>96</v>
      </c>
      <c r="AG37" s="78" t="s">
        <v>96</v>
      </c>
      <c r="AH37" s="78" t="s">
        <v>96</v>
      </c>
      <c r="AI37" s="78" t="s">
        <v>96</v>
      </c>
      <c r="AJ37" s="78" t="s">
        <v>96</v>
      </c>
      <c r="AK37" s="78" t="s">
        <v>42</v>
      </c>
      <c r="AL37" s="78" t="s">
        <v>42</v>
      </c>
      <c r="AM37" s="78" t="s">
        <v>42</v>
      </c>
      <c r="AN37" s="78" t="s">
        <v>42</v>
      </c>
      <c r="AO37" s="78" t="s">
        <v>42</v>
      </c>
      <c r="AP37" s="78" t="s">
        <v>42</v>
      </c>
      <c r="AQ37" s="78" t="s">
        <v>42</v>
      </c>
      <c r="AR37" s="78" t="s">
        <v>42</v>
      </c>
      <c r="AS37" s="78" t="s">
        <v>42</v>
      </c>
      <c r="AT37" s="78" t="s">
        <v>42</v>
      </c>
      <c r="AU37" s="78" t="s">
        <v>42</v>
      </c>
      <c r="AV37" s="78" t="s">
        <v>42</v>
      </c>
      <c r="AW37" s="78" t="s">
        <v>42</v>
      </c>
      <c r="AX37" s="78" t="s">
        <v>42</v>
      </c>
      <c r="AY37" s="78" t="s">
        <v>42</v>
      </c>
      <c r="AZ37" s="78" t="s">
        <v>42</v>
      </c>
      <c r="BA37" s="78" t="s">
        <v>42</v>
      </c>
      <c r="BB37" s="78" t="s">
        <v>42</v>
      </c>
      <c r="BC37" s="78" t="s">
        <v>52</v>
      </c>
      <c r="BD37" s="78" t="s">
        <v>52</v>
      </c>
      <c r="BE37" s="78" t="s">
        <v>52</v>
      </c>
      <c r="BF37" s="78" t="s">
        <v>52</v>
      </c>
      <c r="BG37" s="78" t="s">
        <v>52</v>
      </c>
      <c r="BH37" s="78" t="s">
        <v>52</v>
      </c>
      <c r="BI37" s="78" t="s">
        <v>52</v>
      </c>
      <c r="BJ37" s="78" t="s">
        <v>52</v>
      </c>
      <c r="BK37" s="78" t="s">
        <v>52</v>
      </c>
      <c r="BL37" s="78" t="s">
        <v>59</v>
      </c>
      <c r="BM37" s="78" t="s">
        <v>59</v>
      </c>
      <c r="BN37" s="78" t="s">
        <v>59</v>
      </c>
      <c r="BO37" s="78" t="s">
        <v>59</v>
      </c>
      <c r="BP37" s="78" t="s">
        <v>59</v>
      </c>
      <c r="BQ37" s="78" t="s">
        <v>59</v>
      </c>
      <c r="BR37" s="78" t="s">
        <v>81</v>
      </c>
      <c r="BS37" s="78" t="s">
        <v>81</v>
      </c>
      <c r="BT37" s="78" t="s">
        <v>81</v>
      </c>
      <c r="BU37" s="78" t="s">
        <v>81</v>
      </c>
      <c r="BV37" s="78" t="s">
        <v>81</v>
      </c>
      <c r="BW37" s="78" t="s">
        <v>81</v>
      </c>
      <c r="BX37" s="78" t="s">
        <v>81</v>
      </c>
      <c r="BY37" s="78" t="s">
        <v>81</v>
      </c>
      <c r="BZ37" s="78" t="s">
        <v>81</v>
      </c>
      <c r="CA37" s="78" t="s">
        <v>81</v>
      </c>
      <c r="CB37" s="78" t="s">
        <v>81</v>
      </c>
      <c r="CC37" s="78" t="s">
        <v>81</v>
      </c>
      <c r="CD37" s="78" t="s">
        <v>81</v>
      </c>
      <c r="CE37" s="78" t="s">
        <v>81</v>
      </c>
      <c r="CF37" s="78" t="s">
        <v>81</v>
      </c>
      <c r="CG37" s="78" t="s">
        <v>81</v>
      </c>
      <c r="CH37" s="78" t="s">
        <v>81</v>
      </c>
      <c r="CI37" s="78" t="s">
        <v>81</v>
      </c>
      <c r="CJ37" s="78" t="s">
        <v>81</v>
      </c>
      <c r="CK37" s="78" t="s">
        <v>81</v>
      </c>
      <c r="CL37" s="78" t="s">
        <v>81</v>
      </c>
    </row>
    <row r="38" spans="1:94" s="89" customFormat="1">
      <c r="A38" s="661"/>
      <c r="B38" s="662"/>
      <c r="C38" s="78">
        <v>10711</v>
      </c>
      <c r="D38" s="79" t="s">
        <v>106</v>
      </c>
      <c r="E38" s="79" t="s">
        <v>107</v>
      </c>
      <c r="F38" s="79" t="s">
        <v>108</v>
      </c>
      <c r="G38" s="79" t="s">
        <v>109</v>
      </c>
      <c r="H38" s="79">
        <v>11108</v>
      </c>
      <c r="I38" s="79">
        <v>11109</v>
      </c>
      <c r="J38" s="79">
        <v>11110</v>
      </c>
      <c r="K38" s="78" t="s">
        <v>113</v>
      </c>
      <c r="L38" s="78">
        <v>11112</v>
      </c>
      <c r="M38" s="78">
        <v>11451</v>
      </c>
      <c r="N38" s="78">
        <v>40840</v>
      </c>
      <c r="O38" s="78">
        <v>11040</v>
      </c>
      <c r="P38" s="78">
        <v>11041</v>
      </c>
      <c r="Q38" s="78">
        <v>11043</v>
      </c>
      <c r="R38" s="78">
        <v>11046</v>
      </c>
      <c r="S38" s="78">
        <v>11047</v>
      </c>
      <c r="T38" s="78">
        <v>11048</v>
      </c>
      <c r="U38" s="78">
        <v>11049</v>
      </c>
      <c r="V38" s="78">
        <v>11050</v>
      </c>
      <c r="W38" s="78">
        <v>10705</v>
      </c>
      <c r="X38" s="78">
        <v>11030</v>
      </c>
      <c r="Y38" s="78">
        <v>11031</v>
      </c>
      <c r="Z38" s="78" t="s">
        <v>128</v>
      </c>
      <c r="AA38" s="78" t="s">
        <v>129</v>
      </c>
      <c r="AB38" s="78">
        <v>11034</v>
      </c>
      <c r="AC38" s="78">
        <v>11035</v>
      </c>
      <c r="AD38" s="78">
        <v>11036</v>
      </c>
      <c r="AE38" s="78" t="s">
        <v>133</v>
      </c>
      <c r="AF38" s="78" t="s">
        <v>134</v>
      </c>
      <c r="AG38" s="78" t="s">
        <v>135</v>
      </c>
      <c r="AH38" s="78">
        <v>11447</v>
      </c>
      <c r="AI38" s="78">
        <v>14133</v>
      </c>
      <c r="AJ38" s="78">
        <v>28861</v>
      </c>
      <c r="AK38" s="78">
        <v>10710</v>
      </c>
      <c r="AL38" s="78">
        <v>11089</v>
      </c>
      <c r="AM38" s="78">
        <v>11090</v>
      </c>
      <c r="AN38" s="78">
        <v>11091</v>
      </c>
      <c r="AO38" s="78">
        <v>11092</v>
      </c>
      <c r="AP38" s="78">
        <v>11093</v>
      </c>
      <c r="AQ38" s="78">
        <v>11094</v>
      </c>
      <c r="AR38" s="78">
        <v>11095</v>
      </c>
      <c r="AS38" s="78" t="s">
        <v>147</v>
      </c>
      <c r="AT38" s="78">
        <v>11097</v>
      </c>
      <c r="AU38" s="78">
        <v>11098</v>
      </c>
      <c r="AV38" s="78">
        <v>11099</v>
      </c>
      <c r="AW38" s="78" t="s">
        <v>151</v>
      </c>
      <c r="AX38" s="78">
        <v>11101</v>
      </c>
      <c r="AY38" s="78">
        <v>11102</v>
      </c>
      <c r="AZ38" s="78">
        <v>11103</v>
      </c>
      <c r="BA38" s="78">
        <v>11450</v>
      </c>
      <c r="BB38" s="78">
        <v>21323</v>
      </c>
      <c r="BC38" s="78">
        <v>10706</v>
      </c>
      <c r="BD38" s="78">
        <v>11042</v>
      </c>
      <c r="BE38" s="78">
        <v>11044</v>
      </c>
      <c r="BF38" s="78">
        <v>11045</v>
      </c>
      <c r="BG38" s="78">
        <v>11448</v>
      </c>
      <c r="BH38" s="78">
        <v>21356</v>
      </c>
      <c r="BI38" s="78">
        <v>28778</v>
      </c>
      <c r="BJ38" s="78">
        <v>28811</v>
      </c>
      <c r="BK38" s="78">
        <v>28815</v>
      </c>
      <c r="BL38" s="78">
        <v>10704</v>
      </c>
      <c r="BM38" s="78">
        <v>10991</v>
      </c>
      <c r="BN38" s="78">
        <v>10992</v>
      </c>
      <c r="BO38" s="78">
        <v>10993</v>
      </c>
      <c r="BP38" s="78">
        <v>10994</v>
      </c>
      <c r="BQ38" s="78">
        <v>23367</v>
      </c>
      <c r="BR38" s="78">
        <v>10671</v>
      </c>
      <c r="BS38" s="78">
        <v>11013</v>
      </c>
      <c r="BT38" s="78">
        <v>11014</v>
      </c>
      <c r="BU38" s="78">
        <v>11015</v>
      </c>
      <c r="BV38" s="78">
        <v>11016</v>
      </c>
      <c r="BW38" s="78">
        <v>11017</v>
      </c>
      <c r="BX38" s="78">
        <v>11018</v>
      </c>
      <c r="BY38" s="78">
        <v>11019</v>
      </c>
      <c r="BZ38" s="78">
        <v>11020</v>
      </c>
      <c r="CA38" s="78">
        <v>11021</v>
      </c>
      <c r="CB38" s="78">
        <v>11022</v>
      </c>
      <c r="CC38" s="78">
        <v>11023</v>
      </c>
      <c r="CD38" s="78">
        <v>11024</v>
      </c>
      <c r="CE38" s="78">
        <v>11025</v>
      </c>
      <c r="CF38" s="78">
        <v>11026</v>
      </c>
      <c r="CG38" s="78">
        <v>11027</v>
      </c>
      <c r="CH38" s="78">
        <v>11028</v>
      </c>
      <c r="CI38" s="78">
        <v>11029</v>
      </c>
      <c r="CJ38" s="78">
        <v>11446</v>
      </c>
      <c r="CK38" s="78">
        <v>25058</v>
      </c>
      <c r="CL38" s="78">
        <v>25059</v>
      </c>
    </row>
    <row r="39" spans="1:94" s="89" customFormat="1">
      <c r="A39" s="661"/>
      <c r="B39" s="662"/>
      <c r="C39" s="78" t="s">
        <v>193</v>
      </c>
      <c r="D39" s="79" t="s">
        <v>194</v>
      </c>
      <c r="E39" s="79" t="s">
        <v>195</v>
      </c>
      <c r="F39" s="79" t="s">
        <v>196</v>
      </c>
      <c r="G39" s="79" t="s">
        <v>197</v>
      </c>
      <c r="H39" s="79" t="s">
        <v>198</v>
      </c>
      <c r="I39" s="79" t="s">
        <v>199</v>
      </c>
      <c r="J39" s="79" t="s">
        <v>200</v>
      </c>
      <c r="K39" s="78" t="s">
        <v>201</v>
      </c>
      <c r="L39" s="78" t="s">
        <v>202</v>
      </c>
      <c r="M39" s="78" t="s">
        <v>425</v>
      </c>
      <c r="N39" s="78" t="s">
        <v>203</v>
      </c>
      <c r="O39" s="78" t="s">
        <v>204</v>
      </c>
      <c r="P39" s="78" t="s">
        <v>205</v>
      </c>
      <c r="Q39" s="78" t="s">
        <v>206</v>
      </c>
      <c r="R39" s="78" t="s">
        <v>207</v>
      </c>
      <c r="S39" s="78" t="s">
        <v>208</v>
      </c>
      <c r="T39" s="78" t="s">
        <v>209</v>
      </c>
      <c r="U39" s="78" t="s">
        <v>210</v>
      </c>
      <c r="V39" s="78" t="s">
        <v>426</v>
      </c>
      <c r="W39" s="78" t="s">
        <v>211</v>
      </c>
      <c r="X39" s="78" t="s">
        <v>212</v>
      </c>
      <c r="Y39" s="78" t="s">
        <v>213</v>
      </c>
      <c r="Z39" s="78" t="s">
        <v>214</v>
      </c>
      <c r="AA39" s="78" t="s">
        <v>215</v>
      </c>
      <c r="AB39" s="78" t="s">
        <v>216</v>
      </c>
      <c r="AC39" s="78" t="s">
        <v>217</v>
      </c>
      <c r="AD39" s="78" t="s">
        <v>218</v>
      </c>
      <c r="AE39" s="78" t="s">
        <v>219</v>
      </c>
      <c r="AF39" s="78" t="s">
        <v>220</v>
      </c>
      <c r="AG39" s="78" t="s">
        <v>221</v>
      </c>
      <c r="AH39" s="78" t="s">
        <v>222</v>
      </c>
      <c r="AI39" s="78" t="s">
        <v>223</v>
      </c>
      <c r="AJ39" s="78" t="s">
        <v>224</v>
      </c>
      <c r="AK39" s="78" t="s">
        <v>225</v>
      </c>
      <c r="AL39" s="78" t="s">
        <v>226</v>
      </c>
      <c r="AM39" s="78" t="s">
        <v>227</v>
      </c>
      <c r="AN39" s="78" t="s">
        <v>228</v>
      </c>
      <c r="AO39" s="78" t="s">
        <v>229</v>
      </c>
      <c r="AP39" s="78" t="s">
        <v>230</v>
      </c>
      <c r="AQ39" s="78" t="s">
        <v>231</v>
      </c>
      <c r="AR39" s="78" t="s">
        <v>232</v>
      </c>
      <c r="AS39" s="78" t="s">
        <v>233</v>
      </c>
      <c r="AT39" s="78" t="s">
        <v>234</v>
      </c>
      <c r="AU39" s="78" t="s">
        <v>235</v>
      </c>
      <c r="AV39" s="78" t="s">
        <v>236</v>
      </c>
      <c r="AW39" s="78" t="s">
        <v>237</v>
      </c>
      <c r="AX39" s="78" t="s">
        <v>238</v>
      </c>
      <c r="AY39" s="78" t="s">
        <v>239</v>
      </c>
      <c r="AZ39" s="78" t="s">
        <v>240</v>
      </c>
      <c r="BA39" s="78" t="s">
        <v>427</v>
      </c>
      <c r="BB39" s="78" t="s">
        <v>242</v>
      </c>
      <c r="BC39" s="78" t="s">
        <v>243</v>
      </c>
      <c r="BD39" s="78" t="s">
        <v>244</v>
      </c>
      <c r="BE39" s="78" t="s">
        <v>245</v>
      </c>
      <c r="BF39" s="78" t="s">
        <v>246</v>
      </c>
      <c r="BG39" s="78" t="s">
        <v>428</v>
      </c>
      <c r="BH39" s="78" t="s">
        <v>247</v>
      </c>
      <c r="BI39" s="78" t="s">
        <v>407</v>
      </c>
      <c r="BJ39" s="78" t="s">
        <v>429</v>
      </c>
      <c r="BK39" s="78" t="s">
        <v>430</v>
      </c>
      <c r="BL39" s="78" t="s">
        <v>250</v>
      </c>
      <c r="BM39" s="78" t="s">
        <v>251</v>
      </c>
      <c r="BN39" s="78" t="s">
        <v>252</v>
      </c>
      <c r="BO39" s="78" t="s">
        <v>253</v>
      </c>
      <c r="BP39" s="78" t="s">
        <v>254</v>
      </c>
      <c r="BQ39" s="78" t="s">
        <v>255</v>
      </c>
      <c r="BR39" s="78" t="s">
        <v>256</v>
      </c>
      <c r="BS39" s="78" t="s">
        <v>257</v>
      </c>
      <c r="BT39" s="78" t="s">
        <v>258</v>
      </c>
      <c r="BU39" s="78" t="s">
        <v>431</v>
      </c>
      <c r="BV39" s="78" t="s">
        <v>260</v>
      </c>
      <c r="BW39" s="78" t="s">
        <v>261</v>
      </c>
      <c r="BX39" s="78" t="s">
        <v>262</v>
      </c>
      <c r="BY39" s="78" t="s">
        <v>263</v>
      </c>
      <c r="BZ39" s="78" t="s">
        <v>264</v>
      </c>
      <c r="CA39" s="78" t="s">
        <v>265</v>
      </c>
      <c r="CB39" s="78" t="s">
        <v>266</v>
      </c>
      <c r="CC39" s="78" t="s">
        <v>267</v>
      </c>
      <c r="CD39" s="78" t="s">
        <v>268</v>
      </c>
      <c r="CE39" s="78" t="s">
        <v>269</v>
      </c>
      <c r="CF39" s="78" t="s">
        <v>270</v>
      </c>
      <c r="CG39" s="78" t="s">
        <v>271</v>
      </c>
      <c r="CH39" s="78" t="s">
        <v>272</v>
      </c>
      <c r="CI39" s="78" t="s">
        <v>273</v>
      </c>
      <c r="CJ39" s="78" t="s">
        <v>432</v>
      </c>
      <c r="CK39" s="78" t="s">
        <v>433</v>
      </c>
      <c r="CL39" s="78" t="s">
        <v>434</v>
      </c>
    </row>
    <row r="40" spans="1:94" s="89" customFormat="1">
      <c r="A40" s="663"/>
      <c r="B40" s="664"/>
      <c r="C40" s="78" t="s">
        <v>436</v>
      </c>
      <c r="D40" s="78" t="s">
        <v>436</v>
      </c>
      <c r="E40" s="78" t="s">
        <v>436</v>
      </c>
      <c r="F40" s="78" t="s">
        <v>436</v>
      </c>
      <c r="G40" s="78" t="s">
        <v>436</v>
      </c>
      <c r="H40" s="78" t="s">
        <v>436</v>
      </c>
      <c r="I40" s="78" t="s">
        <v>436</v>
      </c>
      <c r="J40" s="78" t="s">
        <v>436</v>
      </c>
      <c r="K40" s="78" t="s">
        <v>436</v>
      </c>
      <c r="L40" s="78" t="s">
        <v>436</v>
      </c>
      <c r="M40" s="78" t="s">
        <v>436</v>
      </c>
      <c r="N40" s="78" t="s">
        <v>436</v>
      </c>
      <c r="O40" s="78" t="s">
        <v>436</v>
      </c>
      <c r="P40" s="78" t="s">
        <v>436</v>
      </c>
      <c r="Q40" s="78" t="s">
        <v>436</v>
      </c>
      <c r="R40" s="78" t="s">
        <v>436</v>
      </c>
      <c r="S40" s="78" t="s">
        <v>436</v>
      </c>
      <c r="T40" s="78" t="s">
        <v>436</v>
      </c>
      <c r="U40" s="78" t="s">
        <v>436</v>
      </c>
      <c r="V40" s="78" t="s">
        <v>436</v>
      </c>
      <c r="W40" s="78" t="s">
        <v>436</v>
      </c>
      <c r="X40" s="78" t="s">
        <v>436</v>
      </c>
      <c r="Y40" s="78" t="s">
        <v>436</v>
      </c>
      <c r="Z40" s="78" t="s">
        <v>436</v>
      </c>
      <c r="AA40" s="78" t="s">
        <v>436</v>
      </c>
      <c r="AB40" s="78" t="s">
        <v>436</v>
      </c>
      <c r="AC40" s="78" t="s">
        <v>436</v>
      </c>
      <c r="AD40" s="78" t="s">
        <v>436</v>
      </c>
      <c r="AE40" s="78" t="s">
        <v>436</v>
      </c>
      <c r="AF40" s="78" t="s">
        <v>436</v>
      </c>
      <c r="AG40" s="78" t="s">
        <v>436</v>
      </c>
      <c r="AH40" s="78" t="s">
        <v>436</v>
      </c>
      <c r="AI40" s="78" t="s">
        <v>436</v>
      </c>
      <c r="AJ40" s="78" t="s">
        <v>436</v>
      </c>
      <c r="AK40" s="78" t="s">
        <v>436</v>
      </c>
      <c r="AL40" s="78" t="s">
        <v>436</v>
      </c>
      <c r="AM40" s="78" t="s">
        <v>436</v>
      </c>
      <c r="AN40" s="78" t="s">
        <v>436</v>
      </c>
      <c r="AO40" s="78" t="s">
        <v>436</v>
      </c>
      <c r="AP40" s="78" t="s">
        <v>436</v>
      </c>
      <c r="AQ40" s="78" t="s">
        <v>436</v>
      </c>
      <c r="AR40" s="78" t="s">
        <v>436</v>
      </c>
      <c r="AS40" s="78" t="s">
        <v>436</v>
      </c>
      <c r="AT40" s="78" t="s">
        <v>436</v>
      </c>
      <c r="AU40" s="78" t="s">
        <v>436</v>
      </c>
      <c r="AV40" s="78" t="s">
        <v>436</v>
      </c>
      <c r="AW40" s="78" t="s">
        <v>436</v>
      </c>
      <c r="AX40" s="78" t="s">
        <v>436</v>
      </c>
      <c r="AY40" s="78" t="s">
        <v>436</v>
      </c>
      <c r="AZ40" s="78" t="s">
        <v>436</v>
      </c>
      <c r="BA40" s="78" t="s">
        <v>436</v>
      </c>
      <c r="BB40" s="78" t="s">
        <v>436</v>
      </c>
      <c r="BC40" s="78" t="s">
        <v>436</v>
      </c>
      <c r="BD40" s="78" t="s">
        <v>436</v>
      </c>
      <c r="BE40" s="78" t="s">
        <v>436</v>
      </c>
      <c r="BF40" s="78" t="s">
        <v>436</v>
      </c>
      <c r="BG40" s="78" t="s">
        <v>436</v>
      </c>
      <c r="BH40" s="78" t="s">
        <v>436</v>
      </c>
      <c r="BI40" s="78" t="s">
        <v>436</v>
      </c>
      <c r="BJ40" s="78" t="s">
        <v>436</v>
      </c>
      <c r="BK40" s="78" t="s">
        <v>436</v>
      </c>
      <c r="BL40" s="78" t="s">
        <v>436</v>
      </c>
      <c r="BM40" s="78" t="s">
        <v>436</v>
      </c>
      <c r="BN40" s="78" t="s">
        <v>436</v>
      </c>
      <c r="BO40" s="78" t="s">
        <v>436</v>
      </c>
      <c r="BP40" s="78" t="s">
        <v>436</v>
      </c>
      <c r="BQ40" s="78" t="s">
        <v>436</v>
      </c>
      <c r="BR40" s="78" t="s">
        <v>436</v>
      </c>
      <c r="BS40" s="78" t="s">
        <v>436</v>
      </c>
      <c r="BT40" s="78" t="s">
        <v>436</v>
      </c>
      <c r="BU40" s="78" t="s">
        <v>436</v>
      </c>
      <c r="BV40" s="78" t="s">
        <v>436</v>
      </c>
      <c r="BW40" s="78" t="s">
        <v>436</v>
      </c>
      <c r="BX40" s="78" t="s">
        <v>436</v>
      </c>
      <c r="BY40" s="78" t="s">
        <v>436</v>
      </c>
      <c r="BZ40" s="78" t="s">
        <v>436</v>
      </c>
      <c r="CA40" s="78" t="s">
        <v>436</v>
      </c>
      <c r="CB40" s="78" t="s">
        <v>436</v>
      </c>
      <c r="CC40" s="78" t="s">
        <v>436</v>
      </c>
      <c r="CD40" s="78" t="s">
        <v>436</v>
      </c>
      <c r="CE40" s="78" t="s">
        <v>436</v>
      </c>
      <c r="CF40" s="78" t="s">
        <v>436</v>
      </c>
      <c r="CG40" s="78" t="s">
        <v>436</v>
      </c>
      <c r="CH40" s="78" t="s">
        <v>436</v>
      </c>
      <c r="CI40" s="78" t="s">
        <v>436</v>
      </c>
      <c r="CJ40" s="78" t="s">
        <v>436</v>
      </c>
      <c r="CK40" s="78" t="s">
        <v>436</v>
      </c>
      <c r="CL40" s="78" t="s">
        <v>436</v>
      </c>
    </row>
    <row r="41" spans="1:94">
      <c r="A41" s="80" t="s">
        <v>437</v>
      </c>
      <c r="B41" s="81" t="s">
        <v>278</v>
      </c>
      <c r="C41" s="56">
        <v>163465775.29000002</v>
      </c>
      <c r="D41" s="56">
        <v>52583664.610000014</v>
      </c>
      <c r="E41" s="56">
        <v>47933342.620000005</v>
      </c>
      <c r="F41" s="56">
        <v>38326724.960000008</v>
      </c>
      <c r="G41" s="56">
        <v>37466345.029999994</v>
      </c>
      <c r="H41" s="56">
        <v>37800122.500000007</v>
      </c>
      <c r="I41" s="56">
        <v>58522979.549999982</v>
      </c>
      <c r="J41" s="56">
        <v>90581973.450000003</v>
      </c>
      <c r="K41" s="56">
        <v>55817076.630000003</v>
      </c>
      <c r="L41" s="56">
        <v>70101985.679999992</v>
      </c>
      <c r="M41" s="56">
        <v>87183123.199999928</v>
      </c>
      <c r="N41" s="56">
        <v>28587472.539999992</v>
      </c>
      <c r="O41" s="56">
        <v>279152424.63000011</v>
      </c>
      <c r="P41" s="56">
        <v>54624167.599999994</v>
      </c>
      <c r="Q41" s="56">
        <v>80024623.410000026</v>
      </c>
      <c r="R41" s="56">
        <v>84302593.759999976</v>
      </c>
      <c r="S41" s="56">
        <v>53617099.329999998</v>
      </c>
      <c r="T41" s="56">
        <v>58792863.62000002</v>
      </c>
      <c r="U41" s="56">
        <v>72726725.069999963</v>
      </c>
      <c r="V41" s="56">
        <v>24024918.519999996</v>
      </c>
      <c r="W41" s="56">
        <v>481800404.20000017</v>
      </c>
      <c r="X41" s="56">
        <v>40298092.36999999</v>
      </c>
      <c r="Y41" s="56">
        <v>74895040.420000017</v>
      </c>
      <c r="Z41" s="56">
        <v>58997171.850000009</v>
      </c>
      <c r="AA41" s="56">
        <v>23943701.349999994</v>
      </c>
      <c r="AB41" s="56">
        <v>34331529.650000013</v>
      </c>
      <c r="AC41" s="56">
        <v>29769509.060000017</v>
      </c>
      <c r="AD41" s="56">
        <v>105228256.91999999</v>
      </c>
      <c r="AE41" s="56">
        <v>34074277.350000001</v>
      </c>
      <c r="AF41" s="56">
        <v>44157724.500000007</v>
      </c>
      <c r="AG41" s="56">
        <v>64480795.920000009</v>
      </c>
      <c r="AH41" s="56">
        <v>72042363.089999989</v>
      </c>
      <c r="AI41" s="56">
        <v>45102645.690000005</v>
      </c>
      <c r="AJ41" s="56">
        <v>33595929.170000002</v>
      </c>
      <c r="AK41" s="56">
        <v>819401221.13000011</v>
      </c>
      <c r="AL41" s="56">
        <v>71511057.300000012</v>
      </c>
      <c r="AM41" s="56">
        <v>30444737.379999995</v>
      </c>
      <c r="AN41" s="56">
        <v>63476559.620000005</v>
      </c>
      <c r="AO41" s="56">
        <v>67038357.060000025</v>
      </c>
      <c r="AP41" s="56">
        <v>41774510.639999993</v>
      </c>
      <c r="AQ41" s="56">
        <v>18166152.739999998</v>
      </c>
      <c r="AR41" s="56">
        <v>253387670.98000002</v>
      </c>
      <c r="AS41" s="56">
        <v>44594328.570000008</v>
      </c>
      <c r="AT41" s="56">
        <v>74034314.880000025</v>
      </c>
      <c r="AU41" s="56">
        <v>88383881.400000006</v>
      </c>
      <c r="AV41" s="56">
        <v>41056073.980000004</v>
      </c>
      <c r="AW41" s="56">
        <v>28092882.440000005</v>
      </c>
      <c r="AX41" s="56">
        <v>37291653.320000023</v>
      </c>
      <c r="AY41" s="56">
        <v>37362599.129999995</v>
      </c>
      <c r="AZ41" s="56">
        <v>55596005.810000002</v>
      </c>
      <c r="BA41" s="56">
        <v>212163314.74000019</v>
      </c>
      <c r="BB41" s="56">
        <v>47461548.099999994</v>
      </c>
      <c r="BC41" s="56">
        <v>372748415.66999984</v>
      </c>
      <c r="BD41" s="56">
        <v>107198470.28000005</v>
      </c>
      <c r="BE41" s="56">
        <v>35214033.359999999</v>
      </c>
      <c r="BF41" s="56">
        <v>40512073.409999996</v>
      </c>
      <c r="BG41" s="56">
        <v>215123552.24999991</v>
      </c>
      <c r="BH41" s="56">
        <v>35089673.030000001</v>
      </c>
      <c r="BI41" s="56">
        <v>20145160.560000002</v>
      </c>
      <c r="BJ41" s="56">
        <v>37960283.600000009</v>
      </c>
      <c r="BK41" s="56">
        <v>49280740.850000016</v>
      </c>
      <c r="BL41" s="56">
        <v>276486325.72999984</v>
      </c>
      <c r="BM41" s="56">
        <v>89609795.109999985</v>
      </c>
      <c r="BN41" s="56">
        <v>63517133.509999983</v>
      </c>
      <c r="BO41" s="56">
        <v>106631064.53999999</v>
      </c>
      <c r="BP41" s="56">
        <v>78485201.850000009</v>
      </c>
      <c r="BQ41" s="56">
        <v>52173726.179999985</v>
      </c>
      <c r="BR41" s="56">
        <v>1177346341.4500003</v>
      </c>
      <c r="BS41" s="56">
        <v>79279538.119999975</v>
      </c>
      <c r="BT41" s="56">
        <v>75240692.160000011</v>
      </c>
      <c r="BU41" s="56">
        <v>193826557.87000009</v>
      </c>
      <c r="BV41" s="56">
        <v>12017734.709999997</v>
      </c>
      <c r="BW41" s="56">
        <v>59861161.200000003</v>
      </c>
      <c r="BX41" s="56">
        <v>151515756.66999999</v>
      </c>
      <c r="BY41" s="56">
        <v>41288894.280000024</v>
      </c>
      <c r="BZ41" s="56">
        <v>52127550.799999997</v>
      </c>
      <c r="CA41" s="56">
        <v>56816339.00999999</v>
      </c>
      <c r="CB41" s="56">
        <v>82338920.239999995</v>
      </c>
      <c r="CC41" s="56">
        <v>144385506.45000005</v>
      </c>
      <c r="CD41" s="56">
        <v>91146290.790000007</v>
      </c>
      <c r="CE41" s="56">
        <v>123697088.94000007</v>
      </c>
      <c r="CF41" s="56">
        <v>36965014.439999998</v>
      </c>
      <c r="CG41" s="56">
        <v>31568666.329999998</v>
      </c>
      <c r="CH41" s="56">
        <v>37714935.960000008</v>
      </c>
      <c r="CI41" s="56">
        <v>34350009.810000002</v>
      </c>
      <c r="CJ41" s="56">
        <v>149675974.22999999</v>
      </c>
      <c r="CK41" s="56">
        <v>38159845.860000007</v>
      </c>
      <c r="CL41" s="56">
        <v>35230861.190000005</v>
      </c>
      <c r="CN41" s="89"/>
      <c r="CO41" s="89"/>
      <c r="CP41" s="89"/>
    </row>
    <row r="42" spans="1:94">
      <c r="A42" s="80" t="s">
        <v>438</v>
      </c>
      <c r="B42" s="81" t="s">
        <v>439</v>
      </c>
      <c r="C42" s="56">
        <v>1665000</v>
      </c>
      <c r="D42" s="56">
        <v>87300</v>
      </c>
      <c r="E42" s="56">
        <v>201850</v>
      </c>
      <c r="F42" s="56">
        <v>198650</v>
      </c>
      <c r="G42" s="56">
        <v>62350</v>
      </c>
      <c r="H42" s="56">
        <v>263000</v>
      </c>
      <c r="I42" s="56">
        <v>145000</v>
      </c>
      <c r="J42" s="56">
        <v>205950</v>
      </c>
      <c r="K42" s="56">
        <v>225000</v>
      </c>
      <c r="L42" s="56">
        <v>222900</v>
      </c>
      <c r="M42" s="56">
        <v>471400</v>
      </c>
      <c r="N42" s="56">
        <v>48000</v>
      </c>
      <c r="O42" s="56">
        <v>413700</v>
      </c>
      <c r="P42" s="56">
        <v>219650</v>
      </c>
      <c r="Q42" s="56">
        <v>186650</v>
      </c>
      <c r="R42" s="56">
        <v>37100</v>
      </c>
      <c r="S42" s="56">
        <v>106250</v>
      </c>
      <c r="T42" s="56">
        <v>112050</v>
      </c>
      <c r="U42" s="56">
        <v>165550</v>
      </c>
      <c r="V42" s="56">
        <v>114500</v>
      </c>
      <c r="W42" s="56">
        <v>931900</v>
      </c>
      <c r="X42" s="56">
        <v>235300</v>
      </c>
      <c r="Y42" s="56">
        <v>334600</v>
      </c>
      <c r="Z42" s="56">
        <v>268800</v>
      </c>
      <c r="AA42" s="56">
        <v>116200</v>
      </c>
      <c r="AB42" s="56">
        <v>113250</v>
      </c>
      <c r="AC42" s="56">
        <v>444700</v>
      </c>
      <c r="AD42" s="56">
        <v>680600</v>
      </c>
      <c r="AE42" s="56">
        <v>232350</v>
      </c>
      <c r="AF42" s="56">
        <v>141100</v>
      </c>
      <c r="AG42" s="56">
        <v>338700</v>
      </c>
      <c r="AH42" s="56">
        <v>213150</v>
      </c>
      <c r="AI42" s="56">
        <v>188220</v>
      </c>
      <c r="AJ42" s="56">
        <v>352550</v>
      </c>
      <c r="AK42" s="56">
        <v>1071950</v>
      </c>
      <c r="AL42" s="56">
        <v>100000</v>
      </c>
      <c r="AM42" s="56">
        <v>95950</v>
      </c>
      <c r="AN42" s="56">
        <v>199550</v>
      </c>
      <c r="AO42" s="56">
        <v>365600</v>
      </c>
      <c r="AP42" s="56">
        <v>416150</v>
      </c>
      <c r="AQ42" s="56">
        <v>122050</v>
      </c>
      <c r="AR42" s="56">
        <v>548600</v>
      </c>
      <c r="AS42" s="56">
        <v>257400</v>
      </c>
      <c r="AT42" s="56">
        <v>444650</v>
      </c>
      <c r="AU42" s="56">
        <v>222000</v>
      </c>
      <c r="AV42" s="56">
        <v>457550</v>
      </c>
      <c r="AW42" s="56">
        <v>63050</v>
      </c>
      <c r="AX42" s="56">
        <v>79300</v>
      </c>
      <c r="AY42" s="56">
        <v>74750</v>
      </c>
      <c r="AZ42" s="56">
        <v>45100</v>
      </c>
      <c r="BA42" s="56">
        <v>553800</v>
      </c>
      <c r="BB42" s="56">
        <v>147000</v>
      </c>
      <c r="BC42" s="56">
        <v>1150988</v>
      </c>
      <c r="BD42" s="56">
        <v>779250</v>
      </c>
      <c r="BE42" s="56">
        <v>69350</v>
      </c>
      <c r="BF42" s="56">
        <v>16350</v>
      </c>
      <c r="BG42" s="56">
        <v>166900</v>
      </c>
      <c r="BH42" s="56">
        <v>111350</v>
      </c>
      <c r="BI42" s="56">
        <v>16850</v>
      </c>
      <c r="BJ42" s="56">
        <v>294250</v>
      </c>
      <c r="BK42" s="56">
        <v>347550</v>
      </c>
      <c r="BL42" s="56">
        <v>966100</v>
      </c>
      <c r="BM42" s="56">
        <v>247950</v>
      </c>
      <c r="BN42" s="56">
        <v>164200</v>
      </c>
      <c r="BO42" s="56">
        <v>199850</v>
      </c>
      <c r="BP42" s="56">
        <v>161450</v>
      </c>
      <c r="BQ42" s="56">
        <v>118250</v>
      </c>
      <c r="BR42" s="56">
        <v>1614550</v>
      </c>
      <c r="BS42" s="56">
        <v>107100</v>
      </c>
      <c r="BT42" s="56">
        <v>90800</v>
      </c>
      <c r="BU42" s="56">
        <v>578950</v>
      </c>
      <c r="BV42" s="56">
        <v>0</v>
      </c>
      <c r="BW42" s="56">
        <v>177750</v>
      </c>
      <c r="BX42" s="56">
        <v>242050</v>
      </c>
      <c r="BY42" s="56">
        <v>198500</v>
      </c>
      <c r="BZ42" s="56">
        <v>117200</v>
      </c>
      <c r="CA42" s="56">
        <v>161500</v>
      </c>
      <c r="CB42" s="56">
        <v>50000</v>
      </c>
      <c r="CC42" s="56">
        <v>165300</v>
      </c>
      <c r="CD42" s="56">
        <v>126900</v>
      </c>
      <c r="CE42" s="56">
        <v>188700</v>
      </c>
      <c r="CF42" s="56">
        <v>69250</v>
      </c>
      <c r="CG42" s="56">
        <v>24300</v>
      </c>
      <c r="CH42" s="56">
        <v>98850</v>
      </c>
      <c r="CI42" s="56">
        <v>38700</v>
      </c>
      <c r="CJ42" s="56">
        <v>254550</v>
      </c>
      <c r="CK42" s="56">
        <v>63800</v>
      </c>
      <c r="CL42" s="56">
        <v>30650</v>
      </c>
      <c r="CN42" s="89"/>
      <c r="CO42" s="89"/>
      <c r="CP42" s="89"/>
    </row>
    <row r="43" spans="1:94">
      <c r="A43" s="80" t="s">
        <v>440</v>
      </c>
      <c r="B43" s="81" t="s">
        <v>338</v>
      </c>
      <c r="C43" s="56">
        <v>3041560.79</v>
      </c>
      <c r="D43" s="56">
        <v>0</v>
      </c>
      <c r="E43" s="56">
        <v>0</v>
      </c>
      <c r="F43" s="56">
        <v>56559</v>
      </c>
      <c r="G43" s="56">
        <v>93064</v>
      </c>
      <c r="H43" s="56">
        <v>496080</v>
      </c>
      <c r="I43" s="56">
        <v>24621.5</v>
      </c>
      <c r="J43" s="56">
        <v>9697776.25</v>
      </c>
      <c r="K43" s="56">
        <v>5121</v>
      </c>
      <c r="L43" s="56">
        <v>68066</v>
      </c>
      <c r="M43" s="56">
        <v>174375</v>
      </c>
      <c r="N43" s="56">
        <v>-50</v>
      </c>
      <c r="O43" s="56">
        <v>2005910.5</v>
      </c>
      <c r="P43" s="56">
        <v>105595.65</v>
      </c>
      <c r="Q43" s="56">
        <v>24419</v>
      </c>
      <c r="R43" s="56">
        <v>190213.05000000002</v>
      </c>
      <c r="S43" s="56">
        <v>0</v>
      </c>
      <c r="T43" s="56">
        <v>75516.5</v>
      </c>
      <c r="U43" s="56">
        <v>20</v>
      </c>
      <c r="V43" s="56">
        <v>63627.5</v>
      </c>
      <c r="W43" s="56">
        <v>3033201.72</v>
      </c>
      <c r="X43" s="56">
        <v>4361</v>
      </c>
      <c r="Y43" s="56">
        <v>27404</v>
      </c>
      <c r="Z43" s="56">
        <v>0</v>
      </c>
      <c r="AA43" s="56">
        <v>36670</v>
      </c>
      <c r="AB43" s="56">
        <v>47059.5</v>
      </c>
      <c r="AC43" s="56">
        <v>207302</v>
      </c>
      <c r="AD43" s="56">
        <v>227023</v>
      </c>
      <c r="AE43" s="56">
        <v>19010</v>
      </c>
      <c r="AF43" s="56">
        <v>0</v>
      </c>
      <c r="AG43" s="56">
        <v>0</v>
      </c>
      <c r="AH43" s="56">
        <v>141302</v>
      </c>
      <c r="AI43" s="56">
        <v>188628</v>
      </c>
      <c r="AJ43" s="56">
        <v>19918</v>
      </c>
      <c r="AK43" s="56">
        <v>11242463.529999999</v>
      </c>
      <c r="AL43" s="56">
        <v>0</v>
      </c>
      <c r="AM43" s="56">
        <v>0</v>
      </c>
      <c r="AN43" s="56">
        <v>240201</v>
      </c>
      <c r="AO43" s="56">
        <v>821471</v>
      </c>
      <c r="AP43" s="56">
        <v>207108</v>
      </c>
      <c r="AQ43" s="56">
        <v>19792</v>
      </c>
      <c r="AR43" s="56">
        <v>464646</v>
      </c>
      <c r="AS43" s="56">
        <v>187237.75</v>
      </c>
      <c r="AT43" s="56">
        <v>14682</v>
      </c>
      <c r="AU43" s="56">
        <v>25227</v>
      </c>
      <c r="AV43" s="56">
        <v>54622</v>
      </c>
      <c r="AW43" s="56">
        <v>7004</v>
      </c>
      <c r="AX43" s="56">
        <v>74491.47</v>
      </c>
      <c r="AY43" s="56">
        <v>13306</v>
      </c>
      <c r="AZ43" s="56">
        <v>0</v>
      </c>
      <c r="BA43" s="56">
        <v>1115220</v>
      </c>
      <c r="BB43" s="56">
        <v>69375</v>
      </c>
      <c r="BC43" s="56">
        <v>4347979.6500000004</v>
      </c>
      <c r="BD43" s="56">
        <v>341015.3</v>
      </c>
      <c r="BE43" s="56">
        <v>6268.25</v>
      </c>
      <c r="BF43" s="56">
        <v>18682</v>
      </c>
      <c r="BG43" s="56">
        <v>5079214.8899999997</v>
      </c>
      <c r="BH43" s="56">
        <v>20395</v>
      </c>
      <c r="BI43" s="56">
        <v>0</v>
      </c>
      <c r="BJ43" s="56">
        <v>0</v>
      </c>
      <c r="BK43" s="56">
        <v>21588</v>
      </c>
      <c r="BL43" s="56">
        <v>3982123.5</v>
      </c>
      <c r="BM43" s="56">
        <v>60761</v>
      </c>
      <c r="BN43" s="56">
        <v>23259</v>
      </c>
      <c r="BO43" s="56">
        <v>113778</v>
      </c>
      <c r="BP43" s="56">
        <v>35580.04</v>
      </c>
      <c r="BQ43" s="56">
        <v>3495</v>
      </c>
      <c r="BR43" s="56">
        <v>11881163.939999999</v>
      </c>
      <c r="BS43" s="56">
        <v>110120</v>
      </c>
      <c r="BT43" s="56">
        <v>8527.02</v>
      </c>
      <c r="BU43" s="56">
        <v>1191106.68</v>
      </c>
      <c r="BV43" s="56">
        <v>0</v>
      </c>
      <c r="BW43" s="56">
        <v>143262.5</v>
      </c>
      <c r="BX43" s="56">
        <v>262916.75</v>
      </c>
      <c r="BY43" s="56">
        <v>37006</v>
      </c>
      <c r="BZ43" s="56">
        <v>7328</v>
      </c>
      <c r="CA43" s="56">
        <v>49981</v>
      </c>
      <c r="CB43" s="56">
        <v>239774</v>
      </c>
      <c r="CC43" s="56">
        <v>509459</v>
      </c>
      <c r="CD43" s="56">
        <v>71675</v>
      </c>
      <c r="CE43" s="56">
        <v>301274.5</v>
      </c>
      <c r="CF43" s="56">
        <v>32128</v>
      </c>
      <c r="CG43" s="56">
        <v>0</v>
      </c>
      <c r="CH43" s="56">
        <v>0</v>
      </c>
      <c r="CI43" s="56">
        <v>62638</v>
      </c>
      <c r="CJ43" s="56">
        <v>423369.5</v>
      </c>
      <c r="CK43" s="56">
        <v>0</v>
      </c>
      <c r="CL43" s="56">
        <v>0</v>
      </c>
      <c r="CN43" s="89"/>
      <c r="CO43" s="89"/>
      <c r="CP43" s="89"/>
    </row>
    <row r="44" spans="1:94">
      <c r="A44" s="80" t="s">
        <v>441</v>
      </c>
      <c r="B44" s="81" t="s">
        <v>279</v>
      </c>
      <c r="C44" s="56">
        <v>16489287.789999999</v>
      </c>
      <c r="D44" s="56">
        <v>1970438.91</v>
      </c>
      <c r="E44" s="56">
        <v>779795.82</v>
      </c>
      <c r="F44" s="56">
        <v>788383.39999999991</v>
      </c>
      <c r="G44" s="56">
        <v>377563.38</v>
      </c>
      <c r="H44" s="56">
        <v>2299838.3200000003</v>
      </c>
      <c r="I44" s="56">
        <v>730963.16999999993</v>
      </c>
      <c r="J44" s="56">
        <v>4692249.1400000006</v>
      </c>
      <c r="K44" s="56">
        <v>578077.65999999992</v>
      </c>
      <c r="L44" s="56">
        <v>923679.38</v>
      </c>
      <c r="M44" s="56">
        <v>3339185.59</v>
      </c>
      <c r="N44" s="56">
        <v>388439.63999999996</v>
      </c>
      <c r="O44" s="56">
        <v>11540171.76</v>
      </c>
      <c r="P44" s="56">
        <v>879309.18</v>
      </c>
      <c r="Q44" s="56">
        <v>784533.86</v>
      </c>
      <c r="R44" s="56">
        <v>3138833.0500000003</v>
      </c>
      <c r="S44" s="56">
        <v>703654.83</v>
      </c>
      <c r="T44" s="56">
        <v>1248314.3399999999</v>
      </c>
      <c r="U44" s="56">
        <v>1393742.3900000001</v>
      </c>
      <c r="V44" s="56">
        <v>411934.58</v>
      </c>
      <c r="W44" s="56">
        <v>23600096.789999995</v>
      </c>
      <c r="X44" s="56">
        <v>743564.77</v>
      </c>
      <c r="Y44" s="56">
        <v>1115859.28</v>
      </c>
      <c r="Z44" s="56">
        <v>575567.93999999994</v>
      </c>
      <c r="AA44" s="56">
        <v>533165.04</v>
      </c>
      <c r="AB44" s="56">
        <v>774640.4</v>
      </c>
      <c r="AC44" s="56">
        <v>946499.41</v>
      </c>
      <c r="AD44" s="56">
        <v>4450748.29</v>
      </c>
      <c r="AE44" s="56">
        <v>612021.15999999992</v>
      </c>
      <c r="AF44" s="56">
        <v>1002906.24</v>
      </c>
      <c r="AG44" s="56">
        <v>540149.86</v>
      </c>
      <c r="AH44" s="56">
        <v>1691259.1199999999</v>
      </c>
      <c r="AI44" s="56">
        <v>756631.84</v>
      </c>
      <c r="AJ44" s="56">
        <v>553051.43999999994</v>
      </c>
      <c r="AK44" s="56">
        <v>54929779.870000005</v>
      </c>
      <c r="AL44" s="56">
        <v>681717.71</v>
      </c>
      <c r="AM44" s="56">
        <v>919389.80999999994</v>
      </c>
      <c r="AN44" s="56">
        <v>1764034.71</v>
      </c>
      <c r="AO44" s="56">
        <v>2782096.17</v>
      </c>
      <c r="AP44" s="56">
        <v>1837198.2799999998</v>
      </c>
      <c r="AQ44" s="56">
        <v>419071.74</v>
      </c>
      <c r="AR44" s="56">
        <v>10095980</v>
      </c>
      <c r="AS44" s="56">
        <v>1126780.1499999999</v>
      </c>
      <c r="AT44" s="56">
        <v>2364672.48</v>
      </c>
      <c r="AU44" s="56">
        <v>2272124.87</v>
      </c>
      <c r="AV44" s="56">
        <v>749540.74</v>
      </c>
      <c r="AW44" s="56">
        <v>344450.2</v>
      </c>
      <c r="AX44" s="56">
        <v>924854.44000000006</v>
      </c>
      <c r="AY44" s="56">
        <v>599677.86</v>
      </c>
      <c r="AZ44" s="56">
        <v>943338.2300000001</v>
      </c>
      <c r="BA44" s="56">
        <v>12334542.859999999</v>
      </c>
      <c r="BB44" s="56">
        <v>528514.59000000008</v>
      </c>
      <c r="BC44" s="56">
        <v>24936889.560000002</v>
      </c>
      <c r="BD44" s="56">
        <v>2938373.87</v>
      </c>
      <c r="BE44" s="56">
        <v>760052.77</v>
      </c>
      <c r="BF44" s="56">
        <v>914428.3600000001</v>
      </c>
      <c r="BG44" s="56">
        <v>16801840.18</v>
      </c>
      <c r="BH44" s="56">
        <v>347067.19</v>
      </c>
      <c r="BI44" s="56">
        <v>714476.39</v>
      </c>
      <c r="BJ44" s="56">
        <v>484459.33999999997</v>
      </c>
      <c r="BK44" s="56">
        <v>591382.62</v>
      </c>
      <c r="BL44" s="56">
        <v>16774505.380000001</v>
      </c>
      <c r="BM44" s="56">
        <v>1098532.3599999999</v>
      </c>
      <c r="BN44" s="56">
        <v>954743.99999999988</v>
      </c>
      <c r="BO44" s="56">
        <v>1447569.95</v>
      </c>
      <c r="BP44" s="56">
        <v>1247132.1600000001</v>
      </c>
      <c r="BQ44" s="56">
        <v>856194.96000000008</v>
      </c>
      <c r="BR44" s="56">
        <v>69307926.719999999</v>
      </c>
      <c r="BS44" s="56">
        <v>1413366.58</v>
      </c>
      <c r="BT44" s="56">
        <v>1179735.72</v>
      </c>
      <c r="BU44" s="56">
        <v>12396090.669999998</v>
      </c>
      <c r="BV44" s="56">
        <v>662077</v>
      </c>
      <c r="BW44" s="56">
        <v>601197.94000000006</v>
      </c>
      <c r="BX44" s="56">
        <v>2749670.0500000003</v>
      </c>
      <c r="BY44" s="56">
        <v>787811.25999999989</v>
      </c>
      <c r="BZ44" s="56">
        <v>544496.29</v>
      </c>
      <c r="CA44" s="56">
        <v>1184487.24</v>
      </c>
      <c r="CB44" s="56">
        <v>1329169.47</v>
      </c>
      <c r="CC44" s="56">
        <v>4972412.8499999996</v>
      </c>
      <c r="CD44" s="56">
        <v>1085228.6200000001</v>
      </c>
      <c r="CE44" s="56">
        <v>2306825.5299999998</v>
      </c>
      <c r="CF44" s="56">
        <v>992020.6</v>
      </c>
      <c r="CG44" s="56">
        <v>357980.27</v>
      </c>
      <c r="CH44" s="56">
        <v>345293.26</v>
      </c>
      <c r="CI44" s="56">
        <v>742843.05999999994</v>
      </c>
      <c r="CJ44" s="56">
        <v>4317645.6900000004</v>
      </c>
      <c r="CK44" s="56">
        <v>428936.76</v>
      </c>
      <c r="CL44" s="56">
        <v>190509.55</v>
      </c>
      <c r="CN44" s="89"/>
      <c r="CO44" s="89"/>
      <c r="CP44" s="89"/>
    </row>
    <row r="45" spans="1:94">
      <c r="A45" s="80" t="s">
        <v>442</v>
      </c>
      <c r="B45" s="81" t="s">
        <v>280</v>
      </c>
      <c r="C45" s="56">
        <v>116512876.87</v>
      </c>
      <c r="D45" s="56">
        <v>11844971.42</v>
      </c>
      <c r="E45" s="56">
        <v>5270650.43</v>
      </c>
      <c r="F45" s="56">
        <v>4669931.4099999992</v>
      </c>
      <c r="G45" s="56">
        <v>2422203.02</v>
      </c>
      <c r="H45" s="56">
        <v>15642269.9</v>
      </c>
      <c r="I45" s="56">
        <v>5514403.7800000003</v>
      </c>
      <c r="J45" s="56">
        <v>17390193.100000001</v>
      </c>
      <c r="K45" s="56">
        <v>4764696.6899999995</v>
      </c>
      <c r="L45" s="56">
        <v>4794294.21</v>
      </c>
      <c r="M45" s="56">
        <v>27727423.409999996</v>
      </c>
      <c r="N45" s="56">
        <v>1401796.7300000002</v>
      </c>
      <c r="O45" s="56">
        <v>67705766.120000005</v>
      </c>
      <c r="P45" s="56">
        <v>5124796.2300000004</v>
      </c>
      <c r="Q45" s="56">
        <v>5075091.7299999995</v>
      </c>
      <c r="R45" s="56">
        <v>19734240.93</v>
      </c>
      <c r="S45" s="56">
        <v>4738641.7500000009</v>
      </c>
      <c r="T45" s="56">
        <v>7706945.7199999997</v>
      </c>
      <c r="U45" s="56">
        <v>6208156.7800000003</v>
      </c>
      <c r="V45" s="56">
        <v>2565708.5299999998</v>
      </c>
      <c r="W45" s="56">
        <v>153589748.56</v>
      </c>
      <c r="X45" s="56">
        <v>2839603.26</v>
      </c>
      <c r="Y45" s="56">
        <v>7295368.3600000003</v>
      </c>
      <c r="Z45" s="56">
        <v>3463751.5799999996</v>
      </c>
      <c r="AA45" s="56">
        <v>2727743.16</v>
      </c>
      <c r="AB45" s="56">
        <v>2903743.39</v>
      </c>
      <c r="AC45" s="56">
        <v>6229906.25</v>
      </c>
      <c r="AD45" s="56">
        <v>19259195.990000002</v>
      </c>
      <c r="AE45" s="56">
        <v>3498859.81</v>
      </c>
      <c r="AF45" s="56">
        <v>3686307.8999999994</v>
      </c>
      <c r="AG45" s="56">
        <v>3741202.73</v>
      </c>
      <c r="AH45" s="56">
        <v>17641702.719999999</v>
      </c>
      <c r="AI45" s="56">
        <v>3825139.08</v>
      </c>
      <c r="AJ45" s="56">
        <v>2758806.56</v>
      </c>
      <c r="AK45" s="56">
        <v>417106971.71000004</v>
      </c>
      <c r="AL45" s="56">
        <v>4336571.8100000005</v>
      </c>
      <c r="AM45" s="56">
        <v>4913255.54</v>
      </c>
      <c r="AN45" s="56">
        <v>12015340.470000001</v>
      </c>
      <c r="AO45" s="56">
        <v>14732623.040000001</v>
      </c>
      <c r="AP45" s="56">
        <v>7501897.0599999996</v>
      </c>
      <c r="AQ45" s="56">
        <v>1524971.87</v>
      </c>
      <c r="AR45" s="56">
        <v>46516721.720000006</v>
      </c>
      <c r="AS45" s="56">
        <v>5030379.3600000003</v>
      </c>
      <c r="AT45" s="56">
        <v>14469861.880000001</v>
      </c>
      <c r="AU45" s="56">
        <v>13359823.84</v>
      </c>
      <c r="AV45" s="56">
        <v>3362920.0700000003</v>
      </c>
      <c r="AW45" s="56">
        <v>2407715.8900000006</v>
      </c>
      <c r="AX45" s="56">
        <v>7271127.4199999999</v>
      </c>
      <c r="AY45" s="56">
        <v>3183327.0599999996</v>
      </c>
      <c r="AZ45" s="56">
        <v>4176548.56</v>
      </c>
      <c r="BA45" s="56">
        <v>68858983.370000005</v>
      </c>
      <c r="BB45" s="56">
        <v>4267712.1899999995</v>
      </c>
      <c r="BC45" s="56">
        <v>160115005.08999997</v>
      </c>
      <c r="BD45" s="56">
        <v>18111461.690000005</v>
      </c>
      <c r="BE45" s="56">
        <v>4348695.8899999997</v>
      </c>
      <c r="BF45" s="56">
        <v>6367523.6899999985</v>
      </c>
      <c r="BG45" s="56">
        <v>80738552.669999987</v>
      </c>
      <c r="BH45" s="56">
        <v>2301457.2400000002</v>
      </c>
      <c r="BI45" s="56">
        <v>2224716.84</v>
      </c>
      <c r="BJ45" s="56">
        <v>2434798.58</v>
      </c>
      <c r="BK45" s="56">
        <v>2796706.5300000003</v>
      </c>
      <c r="BL45" s="56">
        <v>83838467.049999997</v>
      </c>
      <c r="BM45" s="56">
        <v>9095694.1099999994</v>
      </c>
      <c r="BN45" s="56">
        <v>7064377.040000001</v>
      </c>
      <c r="BO45" s="56">
        <v>9848678.4199999999</v>
      </c>
      <c r="BP45" s="56">
        <v>4822148.8499999996</v>
      </c>
      <c r="BQ45" s="56">
        <v>5038781.83</v>
      </c>
      <c r="BR45" s="56">
        <v>587998482.18999994</v>
      </c>
      <c r="BS45" s="56">
        <v>6740756.0999999996</v>
      </c>
      <c r="BT45" s="56">
        <v>7201933.6000000006</v>
      </c>
      <c r="BU45" s="56">
        <v>80911736.180000007</v>
      </c>
      <c r="BV45" s="56">
        <v>4166276</v>
      </c>
      <c r="BW45" s="56">
        <v>4554289.84</v>
      </c>
      <c r="BX45" s="56">
        <v>29679441.539999999</v>
      </c>
      <c r="BY45" s="56">
        <v>2984087.96</v>
      </c>
      <c r="BZ45" s="56">
        <v>3951066.51</v>
      </c>
      <c r="CA45" s="56">
        <v>7440762.6200000001</v>
      </c>
      <c r="CB45" s="56">
        <v>7445071.6799999988</v>
      </c>
      <c r="CC45" s="56">
        <v>21515532.810000002</v>
      </c>
      <c r="CD45" s="56">
        <v>5577908.6299999999</v>
      </c>
      <c r="CE45" s="56">
        <v>17549128.91</v>
      </c>
      <c r="CF45" s="56">
        <v>4467541.38</v>
      </c>
      <c r="CG45" s="56">
        <v>2724635.15</v>
      </c>
      <c r="CH45" s="56">
        <v>1721048.44</v>
      </c>
      <c r="CI45" s="56">
        <v>3778580.6199999996</v>
      </c>
      <c r="CJ45" s="56">
        <v>28757736.720000003</v>
      </c>
      <c r="CK45" s="56">
        <v>2139508.4699999997</v>
      </c>
      <c r="CL45" s="56">
        <v>2241420.42</v>
      </c>
      <c r="CN45" s="89"/>
      <c r="CO45" s="89"/>
      <c r="CP45" s="89"/>
    </row>
    <row r="46" spans="1:94">
      <c r="A46" s="80" t="s">
        <v>443</v>
      </c>
      <c r="B46" s="81" t="s">
        <v>281</v>
      </c>
      <c r="C46" s="56">
        <v>121530238.89999999</v>
      </c>
      <c r="D46" s="56">
        <v>25144646.130000003</v>
      </c>
      <c r="E46" s="56">
        <v>5836262.6499999994</v>
      </c>
      <c r="F46" s="56">
        <v>6649217.3799999999</v>
      </c>
      <c r="G46" s="56">
        <v>7059898.6699999999</v>
      </c>
      <c r="H46" s="56">
        <v>8579172.8200000022</v>
      </c>
      <c r="I46" s="56">
        <v>1871931.83</v>
      </c>
      <c r="J46" s="56">
        <v>16518696.4</v>
      </c>
      <c r="K46" s="56">
        <v>7371566.8599999994</v>
      </c>
      <c r="L46" s="56">
        <v>605139.35999999987</v>
      </c>
      <c r="M46" s="56">
        <v>25014742.710000005</v>
      </c>
      <c r="N46" s="56">
        <v>4785636</v>
      </c>
      <c r="O46" s="56">
        <v>72827786.709999993</v>
      </c>
      <c r="P46" s="56">
        <v>9706252.5600000005</v>
      </c>
      <c r="Q46" s="56">
        <v>3273640.23</v>
      </c>
      <c r="R46" s="56">
        <v>5086676.4099999992</v>
      </c>
      <c r="S46" s="56">
        <v>6869064.79</v>
      </c>
      <c r="T46" s="56">
        <v>5650214.2300000004</v>
      </c>
      <c r="U46" s="56">
        <v>1649260.9099999997</v>
      </c>
      <c r="V46" s="56">
        <v>1308985.3899999999</v>
      </c>
      <c r="W46" s="56">
        <v>52199889.070000008</v>
      </c>
      <c r="X46" s="56">
        <v>7640671.1299999999</v>
      </c>
      <c r="Y46" s="56">
        <v>8904006.2299999967</v>
      </c>
      <c r="Z46" s="56">
        <v>2109296.61</v>
      </c>
      <c r="AA46" s="56">
        <v>1636993.17</v>
      </c>
      <c r="AB46" s="56">
        <v>2107547.3800000004</v>
      </c>
      <c r="AC46" s="56">
        <v>2713714.98</v>
      </c>
      <c r="AD46" s="56">
        <v>6310445.46</v>
      </c>
      <c r="AE46" s="56">
        <v>4717537.74</v>
      </c>
      <c r="AF46" s="56">
        <v>2760850.2600000002</v>
      </c>
      <c r="AG46" s="56">
        <v>7868581.4800000004</v>
      </c>
      <c r="AH46" s="56">
        <v>5482651.9600000009</v>
      </c>
      <c r="AI46" s="56">
        <v>4492448.82</v>
      </c>
      <c r="AJ46" s="56">
        <v>3346332.56</v>
      </c>
      <c r="AK46" s="56">
        <v>173568246.27000001</v>
      </c>
      <c r="AL46" s="56">
        <v>29431127.98</v>
      </c>
      <c r="AM46" s="56">
        <v>12027506.539999997</v>
      </c>
      <c r="AN46" s="56">
        <v>38036556.729999997</v>
      </c>
      <c r="AO46" s="56">
        <v>8643039.3900000006</v>
      </c>
      <c r="AP46" s="56">
        <v>1985031.52</v>
      </c>
      <c r="AQ46" s="56">
        <v>6206145.0200000005</v>
      </c>
      <c r="AR46" s="56">
        <v>91787177.939999983</v>
      </c>
      <c r="AS46" s="56">
        <v>16372170.229999999</v>
      </c>
      <c r="AT46" s="56">
        <v>10189160.82</v>
      </c>
      <c r="AU46" s="56">
        <v>31116418</v>
      </c>
      <c r="AV46" s="56">
        <v>557709.22</v>
      </c>
      <c r="AW46" s="56">
        <v>6640816.7599999998</v>
      </c>
      <c r="AX46" s="56">
        <v>18722481.309999999</v>
      </c>
      <c r="AY46" s="56">
        <v>3933984.0900000003</v>
      </c>
      <c r="AZ46" s="56">
        <v>27906872.259999994</v>
      </c>
      <c r="BA46" s="56">
        <v>54614383.979999997</v>
      </c>
      <c r="BB46" s="56">
        <v>13319559.930000002</v>
      </c>
      <c r="BC46" s="56">
        <v>88209406.540000007</v>
      </c>
      <c r="BD46" s="56">
        <v>15717510.309999999</v>
      </c>
      <c r="BE46" s="56">
        <v>2012610.0199999998</v>
      </c>
      <c r="BF46" s="56">
        <v>5032009.3</v>
      </c>
      <c r="BG46" s="56">
        <v>36629585.409999996</v>
      </c>
      <c r="BH46" s="56">
        <v>9596211.7599999979</v>
      </c>
      <c r="BI46" s="56">
        <v>2944213.6900000004</v>
      </c>
      <c r="BJ46" s="56">
        <v>5102444.67</v>
      </c>
      <c r="BK46" s="56">
        <v>481093.06999999989</v>
      </c>
      <c r="BL46" s="56">
        <v>69598781.129999995</v>
      </c>
      <c r="BM46" s="56">
        <v>10414096.619999999</v>
      </c>
      <c r="BN46" s="56">
        <v>18863740.639999997</v>
      </c>
      <c r="BO46" s="56">
        <v>15190967.429999998</v>
      </c>
      <c r="BP46" s="56">
        <v>13739076.01</v>
      </c>
      <c r="BQ46" s="56">
        <v>6404478.5999999996</v>
      </c>
      <c r="BR46" s="56">
        <v>335986681.85000008</v>
      </c>
      <c r="BS46" s="56">
        <v>6783159.7799999993</v>
      </c>
      <c r="BT46" s="56">
        <v>1755973.6700000002</v>
      </c>
      <c r="BU46" s="56">
        <v>66409552.909999996</v>
      </c>
      <c r="BV46" s="56">
        <v>330203</v>
      </c>
      <c r="BW46" s="56">
        <v>10420330.1</v>
      </c>
      <c r="BX46" s="56">
        <v>22908894.900000002</v>
      </c>
      <c r="BY46" s="56">
        <v>2870332.5</v>
      </c>
      <c r="BZ46" s="56">
        <v>4001296.9999999995</v>
      </c>
      <c r="CA46" s="56">
        <v>5014414.1999999993</v>
      </c>
      <c r="CB46" s="56">
        <v>9693465.290000001</v>
      </c>
      <c r="CC46" s="56">
        <v>17877336.5</v>
      </c>
      <c r="CD46" s="56">
        <v>9527697.3200000003</v>
      </c>
      <c r="CE46" s="56">
        <v>10301068.18</v>
      </c>
      <c r="CF46" s="56">
        <v>2029493.4</v>
      </c>
      <c r="CG46" s="56">
        <v>6333609.7999999998</v>
      </c>
      <c r="CH46" s="56">
        <v>2695048.0700000003</v>
      </c>
      <c r="CI46" s="56">
        <v>5899162.7999999998</v>
      </c>
      <c r="CJ46" s="56">
        <v>14119553.439999999</v>
      </c>
      <c r="CK46" s="56">
        <v>6848246.5599999996</v>
      </c>
      <c r="CL46" s="56">
        <v>4836353.2899999991</v>
      </c>
      <c r="CN46" s="89"/>
      <c r="CO46" s="89"/>
      <c r="CP46" s="89"/>
    </row>
    <row r="47" spans="1:94">
      <c r="A47" s="80" t="s">
        <v>444</v>
      </c>
      <c r="B47" s="81" t="s">
        <v>339</v>
      </c>
      <c r="C47" s="56">
        <v>564838.77</v>
      </c>
      <c r="D47" s="56">
        <v>238210</v>
      </c>
      <c r="E47" s="56">
        <v>627516</v>
      </c>
      <c r="F47" s="56">
        <v>551394.86</v>
      </c>
      <c r="G47" s="56">
        <v>58658</v>
      </c>
      <c r="H47" s="56">
        <v>324158</v>
      </c>
      <c r="I47" s="56">
        <v>166113.45000000001</v>
      </c>
      <c r="J47" s="56">
        <v>244559</v>
      </c>
      <c r="K47" s="56">
        <v>83351.570000000007</v>
      </c>
      <c r="L47" s="56">
        <v>49210</v>
      </c>
      <c r="M47" s="56">
        <v>326409.82999999996</v>
      </c>
      <c r="N47" s="56">
        <v>3000</v>
      </c>
      <c r="O47" s="56">
        <v>2114833.73</v>
      </c>
      <c r="P47" s="56">
        <v>61563.69</v>
      </c>
      <c r="Q47" s="56">
        <v>133209</v>
      </c>
      <c r="R47" s="56">
        <v>100769.94999999998</v>
      </c>
      <c r="S47" s="56">
        <v>75201.049999999988</v>
      </c>
      <c r="T47" s="56">
        <v>36824.589999999997</v>
      </c>
      <c r="U47" s="56">
        <v>104225.59</v>
      </c>
      <c r="V47" s="56">
        <v>94525.36</v>
      </c>
      <c r="W47" s="56">
        <v>1495431.69</v>
      </c>
      <c r="X47" s="56">
        <v>40445.660000000003</v>
      </c>
      <c r="Y47" s="56">
        <v>218953.87</v>
      </c>
      <c r="Z47" s="56">
        <v>201956.41</v>
      </c>
      <c r="AA47" s="56">
        <v>9036.59</v>
      </c>
      <c r="AB47" s="56">
        <v>262765.56999999995</v>
      </c>
      <c r="AC47" s="56">
        <v>7147</v>
      </c>
      <c r="AD47" s="56">
        <v>435562.64</v>
      </c>
      <c r="AE47" s="56">
        <v>23451.84</v>
      </c>
      <c r="AF47" s="56">
        <v>9850</v>
      </c>
      <c r="AG47" s="56">
        <v>55074.67</v>
      </c>
      <c r="AH47" s="56">
        <v>237640.63</v>
      </c>
      <c r="AI47" s="56">
        <v>306752</v>
      </c>
      <c r="AJ47" s="56">
        <v>40927.910000000003</v>
      </c>
      <c r="AK47" s="56">
        <v>695302.6</v>
      </c>
      <c r="AL47" s="56">
        <v>19248.459999999992</v>
      </c>
      <c r="AM47" s="56">
        <v>9647.25</v>
      </c>
      <c r="AN47" s="56">
        <v>70926.33</v>
      </c>
      <c r="AO47" s="56">
        <v>135252.6</v>
      </c>
      <c r="AP47" s="56">
        <v>53972.160000000003</v>
      </c>
      <c r="AQ47" s="56">
        <v>33066</v>
      </c>
      <c r="AR47" s="56">
        <v>109176.61999999998</v>
      </c>
      <c r="AS47" s="56">
        <v>49877.760000000009</v>
      </c>
      <c r="AT47" s="56">
        <v>76426</v>
      </c>
      <c r="AU47" s="56">
        <v>519724</v>
      </c>
      <c r="AV47" s="56">
        <v>13285</v>
      </c>
      <c r="AW47" s="56">
        <v>32910.03</v>
      </c>
      <c r="AX47" s="56">
        <v>85307.07</v>
      </c>
      <c r="AY47" s="56">
        <v>27321.929999999993</v>
      </c>
      <c r="AZ47" s="56">
        <v>19547.189999999999</v>
      </c>
      <c r="BA47" s="56">
        <v>215291.79</v>
      </c>
      <c r="BB47" s="56">
        <v>243529.63</v>
      </c>
      <c r="BC47" s="56">
        <v>1131029.83</v>
      </c>
      <c r="BD47" s="56">
        <v>44531.76999999999</v>
      </c>
      <c r="BE47" s="56">
        <v>395290.03</v>
      </c>
      <c r="BF47" s="56">
        <v>94642.17</v>
      </c>
      <c r="BG47" s="56">
        <v>484114.98</v>
      </c>
      <c r="BH47" s="56">
        <v>0</v>
      </c>
      <c r="BI47" s="56">
        <v>93983</v>
      </c>
      <c r="BJ47" s="56">
        <v>0</v>
      </c>
      <c r="BK47" s="56">
        <v>11657.5</v>
      </c>
      <c r="BL47" s="56">
        <v>202127.87</v>
      </c>
      <c r="BM47" s="56">
        <v>64161.02</v>
      </c>
      <c r="BN47" s="56">
        <v>11640</v>
      </c>
      <c r="BO47" s="56">
        <v>36597.31</v>
      </c>
      <c r="BP47" s="56">
        <v>51462.860000000015</v>
      </c>
      <c r="BQ47" s="56">
        <v>50608</v>
      </c>
      <c r="BR47" s="56">
        <v>5709800.8799999999</v>
      </c>
      <c r="BS47" s="56">
        <v>8300</v>
      </c>
      <c r="BT47" s="56">
        <v>0</v>
      </c>
      <c r="BU47" s="56">
        <v>252320.68</v>
      </c>
      <c r="BV47" s="56">
        <v>0</v>
      </c>
      <c r="BW47" s="56">
        <v>5856</v>
      </c>
      <c r="BX47" s="56">
        <v>48747</v>
      </c>
      <c r="BY47" s="56">
        <v>18763</v>
      </c>
      <c r="BZ47" s="56">
        <v>14140</v>
      </c>
      <c r="CA47" s="56">
        <v>11359.15</v>
      </c>
      <c r="CB47" s="56">
        <v>500</v>
      </c>
      <c r="CC47" s="56">
        <v>94581.97</v>
      </c>
      <c r="CD47" s="56">
        <v>69916</v>
      </c>
      <c r="CE47" s="56">
        <v>85876.08</v>
      </c>
      <c r="CF47" s="56">
        <v>4960</v>
      </c>
      <c r="CG47" s="56">
        <v>52054.35</v>
      </c>
      <c r="CH47" s="56">
        <v>33203.919999999998</v>
      </c>
      <c r="CI47" s="56">
        <v>2640</v>
      </c>
      <c r="CJ47" s="56">
        <v>45582.899999999994</v>
      </c>
      <c r="CK47" s="56">
        <v>6247</v>
      </c>
      <c r="CL47" s="56">
        <v>82134.720000000001</v>
      </c>
      <c r="CN47" s="89"/>
      <c r="CO47" s="89"/>
      <c r="CP47" s="89"/>
    </row>
    <row r="48" spans="1:94">
      <c r="A48" s="80" t="s">
        <v>445</v>
      </c>
      <c r="B48" s="81" t="s">
        <v>340</v>
      </c>
      <c r="C48" s="56">
        <v>131988755.24000001</v>
      </c>
      <c r="D48" s="56">
        <v>10744912.120000001</v>
      </c>
      <c r="E48" s="56">
        <v>19088874.25</v>
      </c>
      <c r="F48" s="56">
        <v>8288535.9299999997</v>
      </c>
      <c r="G48" s="56">
        <v>2397791.4700000002</v>
      </c>
      <c r="H48" s="56">
        <v>16379182.030000001</v>
      </c>
      <c r="I48" s="56">
        <v>19071529.18</v>
      </c>
      <c r="J48" s="56">
        <v>33480735.099999998</v>
      </c>
      <c r="K48" s="56">
        <v>18973799.450000003</v>
      </c>
      <c r="L48" s="56">
        <v>30115004.130000003</v>
      </c>
      <c r="M48" s="56">
        <v>52103611.859999999</v>
      </c>
      <c r="N48" s="56">
        <v>2627018.98</v>
      </c>
      <c r="O48" s="56">
        <v>126518806.39</v>
      </c>
      <c r="P48" s="56">
        <v>13504198.800000001</v>
      </c>
      <c r="Q48" s="56">
        <v>27311987.129999999</v>
      </c>
      <c r="R48" s="56">
        <v>43721458.950000003</v>
      </c>
      <c r="S48" s="56">
        <v>4954990.41</v>
      </c>
      <c r="T48" s="56">
        <v>11055044.02</v>
      </c>
      <c r="U48" s="56">
        <v>8891917.5099999998</v>
      </c>
      <c r="V48" s="56">
        <v>7985139.2000000002</v>
      </c>
      <c r="W48" s="56">
        <v>108202603.60999998</v>
      </c>
      <c r="X48" s="56">
        <v>12083597.380000001</v>
      </c>
      <c r="Y48" s="56">
        <v>13192836.99</v>
      </c>
      <c r="Z48" s="56">
        <v>4822477.4300000006</v>
      </c>
      <c r="AA48" s="56">
        <v>3573961.0200000005</v>
      </c>
      <c r="AB48" s="56">
        <v>5352893.53</v>
      </c>
      <c r="AC48" s="56">
        <v>14480484.549999999</v>
      </c>
      <c r="AD48" s="56">
        <v>51486866.270000003</v>
      </c>
      <c r="AE48" s="56">
        <v>4339144.7699999996</v>
      </c>
      <c r="AF48" s="56">
        <v>3787989.77</v>
      </c>
      <c r="AG48" s="56">
        <v>10335903.949999999</v>
      </c>
      <c r="AH48" s="56">
        <v>12846106.830000002</v>
      </c>
      <c r="AI48" s="56">
        <v>8094966.1000000006</v>
      </c>
      <c r="AJ48" s="56">
        <v>3917502.2100000004</v>
      </c>
      <c r="AK48" s="56">
        <v>315603866.57999998</v>
      </c>
      <c r="AL48" s="56">
        <v>7008752.2400000002</v>
      </c>
      <c r="AM48" s="56">
        <v>3482947.39</v>
      </c>
      <c r="AN48" s="56">
        <v>58190763.119999997</v>
      </c>
      <c r="AO48" s="56">
        <v>26318640.810000002</v>
      </c>
      <c r="AP48" s="56">
        <v>21928041.890000001</v>
      </c>
      <c r="AQ48" s="56">
        <v>2612200.2200000002</v>
      </c>
      <c r="AR48" s="56">
        <v>57606533.189999998</v>
      </c>
      <c r="AS48" s="56">
        <v>22230508.780000001</v>
      </c>
      <c r="AT48" s="56">
        <v>54812525.950000003</v>
      </c>
      <c r="AU48" s="56">
        <v>36231090.299999997</v>
      </c>
      <c r="AV48" s="56">
        <v>21183651.73</v>
      </c>
      <c r="AW48" s="56">
        <v>5525642.5899999999</v>
      </c>
      <c r="AX48" s="56">
        <v>7511373.1900000004</v>
      </c>
      <c r="AY48" s="56">
        <v>13930399.52</v>
      </c>
      <c r="AZ48" s="56">
        <v>9004412.8300000001</v>
      </c>
      <c r="BA48" s="56">
        <v>141332890.12</v>
      </c>
      <c r="BB48" s="56">
        <v>6079043.8200000003</v>
      </c>
      <c r="BC48" s="56">
        <v>166584875.35000002</v>
      </c>
      <c r="BD48" s="56">
        <v>26247519.560000002</v>
      </c>
      <c r="BE48" s="56">
        <v>5622720.1299999999</v>
      </c>
      <c r="BF48" s="56">
        <v>10191889.92</v>
      </c>
      <c r="BG48" s="56">
        <v>104424106.13000001</v>
      </c>
      <c r="BH48" s="56">
        <v>5979145.46</v>
      </c>
      <c r="BI48" s="56">
        <v>2752123.6</v>
      </c>
      <c r="BJ48" s="56">
        <v>2836078.11</v>
      </c>
      <c r="BK48" s="56">
        <v>6413400.2299999995</v>
      </c>
      <c r="BL48" s="56">
        <v>159157632.99000001</v>
      </c>
      <c r="BM48" s="56">
        <v>19889598.109999999</v>
      </c>
      <c r="BN48" s="56">
        <v>9431205.5100000016</v>
      </c>
      <c r="BO48" s="56">
        <v>7459357.1699999999</v>
      </c>
      <c r="BP48" s="56">
        <v>16417123.140000001</v>
      </c>
      <c r="BQ48" s="56">
        <v>22915762.380000003</v>
      </c>
      <c r="BR48" s="56">
        <v>888729208.67000008</v>
      </c>
      <c r="BS48" s="56">
        <v>20094818.23</v>
      </c>
      <c r="BT48" s="56">
        <v>22564144.580000002</v>
      </c>
      <c r="BU48" s="56">
        <v>154450257.56999999</v>
      </c>
      <c r="BV48" s="56">
        <v>25307146.800000001</v>
      </c>
      <c r="BW48" s="56">
        <v>10392033.26</v>
      </c>
      <c r="BX48" s="56">
        <v>39530016.170000002</v>
      </c>
      <c r="BY48" s="56">
        <v>6246509.2599999998</v>
      </c>
      <c r="BZ48" s="56">
        <v>8285915.8300000001</v>
      </c>
      <c r="CA48" s="56">
        <v>11449770.629999999</v>
      </c>
      <c r="CB48" s="56">
        <v>5581873.6600000001</v>
      </c>
      <c r="CC48" s="56">
        <v>39895836.340000004</v>
      </c>
      <c r="CD48" s="56">
        <v>8630329.3500000015</v>
      </c>
      <c r="CE48" s="56">
        <v>31666575.5</v>
      </c>
      <c r="CF48" s="56">
        <v>5153110.8900000006</v>
      </c>
      <c r="CG48" s="56">
        <v>7097493.1500000004</v>
      </c>
      <c r="CH48" s="56">
        <v>6994632.5199999996</v>
      </c>
      <c r="CI48" s="56">
        <v>8838932.3300000001</v>
      </c>
      <c r="CJ48" s="56">
        <v>71543011.50999999</v>
      </c>
      <c r="CK48" s="56">
        <v>3162149.1399999997</v>
      </c>
      <c r="CL48" s="56">
        <v>11227783.99</v>
      </c>
      <c r="CN48" s="89"/>
      <c r="CO48" s="89"/>
      <c r="CP48" s="89"/>
    </row>
    <row r="49" spans="1:94">
      <c r="A49" s="80" t="s">
        <v>446</v>
      </c>
      <c r="B49" s="81" t="s">
        <v>282</v>
      </c>
      <c r="C49" s="56">
        <v>284269246.19999999</v>
      </c>
      <c r="D49" s="56">
        <v>35521513.82</v>
      </c>
      <c r="E49" s="56">
        <v>41587588.93</v>
      </c>
      <c r="F49" s="56">
        <v>41181121.840000004</v>
      </c>
      <c r="G49" s="56">
        <v>23599251.449999999</v>
      </c>
      <c r="H49" s="56">
        <v>43731593.420000002</v>
      </c>
      <c r="I49" s="56">
        <v>57437345.350000001</v>
      </c>
      <c r="J49" s="56">
        <v>58918436.82</v>
      </c>
      <c r="K49" s="56">
        <v>36700894.090000004</v>
      </c>
      <c r="L49" s="56">
        <v>32016170.579999998</v>
      </c>
      <c r="M49" s="56">
        <v>80350165.939999998</v>
      </c>
      <c r="N49" s="56">
        <v>7136010</v>
      </c>
      <c r="O49" s="56">
        <v>127524464.27</v>
      </c>
      <c r="P49" s="56">
        <v>31689717.82</v>
      </c>
      <c r="Q49" s="56">
        <v>36929430.049999997</v>
      </c>
      <c r="R49" s="56">
        <v>56074816.649999999</v>
      </c>
      <c r="S49" s="56">
        <v>38097304.469999999</v>
      </c>
      <c r="T49" s="56">
        <v>30379975.09</v>
      </c>
      <c r="U49" s="56">
        <v>34395976.07</v>
      </c>
      <c r="V49" s="56">
        <v>18622254.890000001</v>
      </c>
      <c r="W49" s="56">
        <v>319023080.85000002</v>
      </c>
      <c r="X49" s="56">
        <v>23940029.140000001</v>
      </c>
      <c r="Y49" s="56">
        <v>43769225.399999999</v>
      </c>
      <c r="Z49" s="56">
        <v>29247899.129999999</v>
      </c>
      <c r="AA49" s="56">
        <v>19255621.07</v>
      </c>
      <c r="AB49" s="56">
        <v>29176191.239999998</v>
      </c>
      <c r="AC49" s="56">
        <v>31533344.670000002</v>
      </c>
      <c r="AD49" s="56">
        <v>91757804.840000004</v>
      </c>
      <c r="AE49" s="56">
        <v>32928581.57</v>
      </c>
      <c r="AF49" s="56">
        <v>28748699.809999999</v>
      </c>
      <c r="AG49" s="56">
        <v>31317408.18</v>
      </c>
      <c r="AH49" s="56">
        <v>54673344.420000002</v>
      </c>
      <c r="AI49" s="56">
        <v>27632594.57</v>
      </c>
      <c r="AJ49" s="56">
        <v>17825662.260000002</v>
      </c>
      <c r="AK49" s="56">
        <v>488815141.12</v>
      </c>
      <c r="AL49" s="56">
        <v>34478098.560000002</v>
      </c>
      <c r="AM49" s="56">
        <v>27841967.98</v>
      </c>
      <c r="AN49" s="56">
        <v>65443132.670000002</v>
      </c>
      <c r="AO49" s="56">
        <v>62744979.850000001</v>
      </c>
      <c r="AP49" s="56">
        <v>36746096.520000003</v>
      </c>
      <c r="AQ49" s="56">
        <v>19910571.73</v>
      </c>
      <c r="AR49" s="56">
        <v>86631259.5</v>
      </c>
      <c r="AS49" s="56">
        <v>33182229.32</v>
      </c>
      <c r="AT49" s="56">
        <v>51311739.060000002</v>
      </c>
      <c r="AU49" s="56">
        <v>63853466.119999997</v>
      </c>
      <c r="AV49" s="56">
        <v>32250804.050000001</v>
      </c>
      <c r="AW49" s="56">
        <v>26355751.640000001</v>
      </c>
      <c r="AX49" s="56">
        <v>42319684.439999998</v>
      </c>
      <c r="AY49" s="56">
        <v>30401200.27</v>
      </c>
      <c r="AZ49" s="56">
        <v>26234595.379999999</v>
      </c>
      <c r="BA49" s="56">
        <v>141800276.69</v>
      </c>
      <c r="BB49" s="56">
        <v>27985225.059999999</v>
      </c>
      <c r="BC49" s="56">
        <v>295432877.60000002</v>
      </c>
      <c r="BD49" s="56">
        <v>77512730.560000002</v>
      </c>
      <c r="BE49" s="56">
        <v>35458222.689999998</v>
      </c>
      <c r="BF49" s="56">
        <v>26795474.329999998</v>
      </c>
      <c r="BG49" s="56">
        <v>141980511.22</v>
      </c>
      <c r="BH49" s="56">
        <v>22198930</v>
      </c>
      <c r="BI49" s="56">
        <v>10932683.220000001</v>
      </c>
      <c r="BJ49" s="56">
        <v>16629947.9</v>
      </c>
      <c r="BK49" s="56">
        <v>14228513.33</v>
      </c>
      <c r="BL49" s="56">
        <v>201699581.5</v>
      </c>
      <c r="BM49" s="56">
        <v>54474314.460000001</v>
      </c>
      <c r="BN49" s="56">
        <v>40898546.039999999</v>
      </c>
      <c r="BO49" s="56">
        <v>59904080.119999997</v>
      </c>
      <c r="BP49" s="56">
        <v>38840202.75</v>
      </c>
      <c r="BQ49" s="56">
        <v>22517449.739999998</v>
      </c>
      <c r="BR49" s="56">
        <v>736149774.30999994</v>
      </c>
      <c r="BS49" s="56">
        <v>43143823.460000001</v>
      </c>
      <c r="BT49" s="56">
        <v>46298541.520000003</v>
      </c>
      <c r="BU49" s="56">
        <v>125896278.28</v>
      </c>
      <c r="BV49" s="56">
        <v>13824092.26</v>
      </c>
      <c r="BW49" s="56">
        <v>35732854.210000001</v>
      </c>
      <c r="BX49" s="56">
        <v>84545934.099999994</v>
      </c>
      <c r="BY49" s="56">
        <v>32992738.48</v>
      </c>
      <c r="BZ49" s="56">
        <v>24351588.079999998</v>
      </c>
      <c r="CA49" s="56">
        <v>33481066.77</v>
      </c>
      <c r="CB49" s="56">
        <v>44523322.140000001</v>
      </c>
      <c r="CC49" s="56">
        <v>73210835.310000002</v>
      </c>
      <c r="CD49" s="56">
        <v>48181062.439999998</v>
      </c>
      <c r="CE49" s="56">
        <v>62308691.460000001</v>
      </c>
      <c r="CF49" s="56">
        <v>24541534.050000001</v>
      </c>
      <c r="CG49" s="56">
        <v>28326449.899999999</v>
      </c>
      <c r="CH49" s="56">
        <v>16165553.199999999</v>
      </c>
      <c r="CI49" s="56">
        <v>27473666.77</v>
      </c>
      <c r="CJ49" s="56">
        <v>77041385.930000007</v>
      </c>
      <c r="CK49" s="56">
        <v>11255010.279999999</v>
      </c>
      <c r="CL49" s="56">
        <v>12935556.640000001</v>
      </c>
      <c r="CN49" s="89"/>
      <c r="CO49" s="89"/>
      <c r="CP49" s="89"/>
    </row>
    <row r="50" spans="1:94">
      <c r="A50" s="80" t="s">
        <v>447</v>
      </c>
      <c r="B50" s="81" t="s">
        <v>341</v>
      </c>
      <c r="C50" s="56">
        <v>83581002.589999989</v>
      </c>
      <c r="D50" s="56">
        <v>3627362.85</v>
      </c>
      <c r="E50" s="56">
        <v>10276175.84</v>
      </c>
      <c r="F50" s="56">
        <v>10804817.140000001</v>
      </c>
      <c r="G50" s="56">
        <v>13518496.49</v>
      </c>
      <c r="H50" s="56">
        <v>6637373.6600000001</v>
      </c>
      <c r="I50" s="56">
        <v>15426014.370000001</v>
      </c>
      <c r="J50" s="56">
        <v>18089853.239999998</v>
      </c>
      <c r="K50" s="56">
        <v>6482398.2800000003</v>
      </c>
      <c r="L50" s="56">
        <v>26324712.98</v>
      </c>
      <c r="M50" s="56">
        <v>35445828.560000002</v>
      </c>
      <c r="N50" s="56">
        <v>4472828.01</v>
      </c>
      <c r="O50" s="56">
        <v>94351629.13000001</v>
      </c>
      <c r="P50" s="56">
        <v>12707650.010000002</v>
      </c>
      <c r="Q50" s="56">
        <v>10638852.91</v>
      </c>
      <c r="R50" s="56">
        <v>20286136.370000001</v>
      </c>
      <c r="S50" s="56">
        <v>11736327.32</v>
      </c>
      <c r="T50" s="56">
        <v>14081563.719999999</v>
      </c>
      <c r="U50" s="56">
        <v>12499502.389999999</v>
      </c>
      <c r="V50" s="56">
        <v>4026811.32</v>
      </c>
      <c r="W50" s="56">
        <v>103981289.78</v>
      </c>
      <c r="X50" s="56">
        <v>9407927.1899999995</v>
      </c>
      <c r="Y50" s="56">
        <v>9154884.879999999</v>
      </c>
      <c r="Z50" s="56">
        <v>4750747.1099999994</v>
      </c>
      <c r="AA50" s="56">
        <v>7072531.2400000002</v>
      </c>
      <c r="AB50" s="56">
        <v>6721702.5099999998</v>
      </c>
      <c r="AC50" s="56">
        <v>2406873.0700000003</v>
      </c>
      <c r="AD50" s="56">
        <v>28593430.579999998</v>
      </c>
      <c r="AE50" s="56">
        <v>6705978.7699999996</v>
      </c>
      <c r="AF50" s="56">
        <v>10481819.26</v>
      </c>
      <c r="AG50" s="56">
        <v>16156910.58</v>
      </c>
      <c r="AH50" s="56">
        <v>24195350.590000004</v>
      </c>
      <c r="AI50" s="56">
        <v>8811926.3999999985</v>
      </c>
      <c r="AJ50" s="56">
        <v>5678901.7800000003</v>
      </c>
      <c r="AK50" s="56">
        <v>194358151.27999997</v>
      </c>
      <c r="AL50" s="56">
        <v>9972738.2400000002</v>
      </c>
      <c r="AM50" s="56">
        <v>6945990.7599999998</v>
      </c>
      <c r="AN50" s="56">
        <v>13956299.68</v>
      </c>
      <c r="AO50" s="56">
        <v>16017285.469999999</v>
      </c>
      <c r="AP50" s="56">
        <v>14568037.439999999</v>
      </c>
      <c r="AQ50" s="56">
        <v>4302244.1900000004</v>
      </c>
      <c r="AR50" s="56">
        <v>50605078.780000001</v>
      </c>
      <c r="AS50" s="56">
        <v>7668907.8900000006</v>
      </c>
      <c r="AT50" s="56">
        <v>14778631.779999999</v>
      </c>
      <c r="AU50" s="56">
        <v>16739734.129999999</v>
      </c>
      <c r="AV50" s="56">
        <v>12046166.109999999</v>
      </c>
      <c r="AW50" s="56">
        <v>7333882.0800000001</v>
      </c>
      <c r="AX50" s="56">
        <v>18920998.920000002</v>
      </c>
      <c r="AY50" s="56">
        <v>9245728.7699999996</v>
      </c>
      <c r="AZ50" s="56">
        <v>9401764.3499999996</v>
      </c>
      <c r="BA50" s="56">
        <v>43564064.769999996</v>
      </c>
      <c r="BB50" s="56">
        <v>16492588.189999999</v>
      </c>
      <c r="BC50" s="56">
        <v>70692072.189999998</v>
      </c>
      <c r="BD50" s="56">
        <v>26743798.93</v>
      </c>
      <c r="BE50" s="56">
        <v>8352521.1500000004</v>
      </c>
      <c r="BF50" s="56">
        <v>19122831.400000002</v>
      </c>
      <c r="BG50" s="56">
        <v>93974419.819999993</v>
      </c>
      <c r="BH50" s="56">
        <v>7967976.2800000003</v>
      </c>
      <c r="BI50" s="56">
        <v>8292078.6400000006</v>
      </c>
      <c r="BJ50" s="56">
        <v>7999349.9800000004</v>
      </c>
      <c r="BK50" s="56">
        <v>6447776.0700000003</v>
      </c>
      <c r="BL50" s="56">
        <v>103553500.34999999</v>
      </c>
      <c r="BM50" s="56">
        <v>23504021.73</v>
      </c>
      <c r="BN50" s="56">
        <v>17355454.079999998</v>
      </c>
      <c r="BO50" s="56">
        <v>21544775.5</v>
      </c>
      <c r="BP50" s="56">
        <v>14360386.330000002</v>
      </c>
      <c r="BQ50" s="56">
        <v>12790118.539999999</v>
      </c>
      <c r="BR50" s="56">
        <v>297831977.90999997</v>
      </c>
      <c r="BS50" s="56">
        <v>23484327.009999998</v>
      </c>
      <c r="BT50" s="56">
        <v>12162478.800000001</v>
      </c>
      <c r="BU50" s="56">
        <v>80684085.299999997</v>
      </c>
      <c r="BV50" s="56">
        <v>4231614.6399999997</v>
      </c>
      <c r="BW50" s="56">
        <v>10748302.600000001</v>
      </c>
      <c r="BX50" s="56">
        <v>26395781.149999999</v>
      </c>
      <c r="BY50" s="56">
        <v>8880649.3399999999</v>
      </c>
      <c r="BZ50" s="56">
        <v>11493661.210000001</v>
      </c>
      <c r="CA50" s="56">
        <v>12827263.17</v>
      </c>
      <c r="CB50" s="56">
        <v>17130387.57</v>
      </c>
      <c r="CC50" s="56">
        <v>31503253.57</v>
      </c>
      <c r="CD50" s="56">
        <v>16256973.969999999</v>
      </c>
      <c r="CE50" s="56">
        <v>29733727.600000001</v>
      </c>
      <c r="CF50" s="56">
        <v>6583327.8000000007</v>
      </c>
      <c r="CG50" s="56">
        <v>9023609.0500000007</v>
      </c>
      <c r="CH50" s="56">
        <v>7793066.8399999999</v>
      </c>
      <c r="CI50" s="56">
        <v>7747146.0500000007</v>
      </c>
      <c r="CJ50" s="56">
        <v>33833474.399999999</v>
      </c>
      <c r="CK50" s="56">
        <v>14471785.17</v>
      </c>
      <c r="CL50" s="56">
        <v>7977091.7400000002</v>
      </c>
      <c r="CN50" s="89"/>
      <c r="CO50" s="89"/>
      <c r="CP50" s="89"/>
    </row>
    <row r="51" spans="1:94">
      <c r="A51" s="80" t="s">
        <v>482</v>
      </c>
      <c r="B51" s="81" t="s">
        <v>475</v>
      </c>
      <c r="C51" s="142">
        <v>1384683</v>
      </c>
      <c r="D51" s="142">
        <v>0</v>
      </c>
      <c r="E51" s="142">
        <v>0</v>
      </c>
      <c r="F51" s="142">
        <v>0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42">
        <v>0</v>
      </c>
      <c r="O51" s="142">
        <v>0</v>
      </c>
      <c r="P51" s="142">
        <v>0</v>
      </c>
      <c r="Q51" s="142">
        <v>0</v>
      </c>
      <c r="R51" s="142">
        <v>0</v>
      </c>
      <c r="S51" s="142">
        <v>0</v>
      </c>
      <c r="T51" s="142">
        <v>0</v>
      </c>
      <c r="U51" s="142">
        <v>0</v>
      </c>
      <c r="V51" s="142">
        <v>0</v>
      </c>
      <c r="W51" s="142">
        <v>0</v>
      </c>
      <c r="X51" s="142">
        <v>0</v>
      </c>
      <c r="Y51" s="142">
        <v>0</v>
      </c>
      <c r="Z51" s="142">
        <v>0</v>
      </c>
      <c r="AA51" s="142">
        <v>0</v>
      </c>
      <c r="AB51" s="142">
        <v>0</v>
      </c>
      <c r="AC51" s="142">
        <v>0</v>
      </c>
      <c r="AD51" s="142">
        <v>0</v>
      </c>
      <c r="AE51" s="142">
        <v>0</v>
      </c>
      <c r="AF51" s="142">
        <v>0</v>
      </c>
      <c r="AG51" s="142">
        <v>0</v>
      </c>
      <c r="AH51" s="142">
        <v>0</v>
      </c>
      <c r="AI51" s="142">
        <v>0</v>
      </c>
      <c r="AJ51" s="142">
        <v>0</v>
      </c>
      <c r="AK51" s="142">
        <v>0</v>
      </c>
      <c r="AL51" s="142">
        <v>0</v>
      </c>
      <c r="AM51" s="142">
        <v>0</v>
      </c>
      <c r="AN51" s="142">
        <v>0</v>
      </c>
      <c r="AO51" s="142">
        <v>0</v>
      </c>
      <c r="AP51" s="142">
        <v>0</v>
      </c>
      <c r="AQ51" s="142">
        <v>0</v>
      </c>
      <c r="AR51" s="142">
        <v>0</v>
      </c>
      <c r="AS51" s="142">
        <v>0</v>
      </c>
      <c r="AT51" s="142">
        <v>0</v>
      </c>
      <c r="AU51" s="142">
        <v>0</v>
      </c>
      <c r="AV51" s="142">
        <v>0</v>
      </c>
      <c r="AW51" s="142">
        <v>0</v>
      </c>
      <c r="AX51" s="142">
        <v>0</v>
      </c>
      <c r="AY51" s="142">
        <v>0</v>
      </c>
      <c r="AZ51" s="142">
        <v>0</v>
      </c>
      <c r="BA51" s="142">
        <v>0</v>
      </c>
      <c r="BB51" s="142">
        <v>0</v>
      </c>
      <c r="BC51" s="142">
        <v>0</v>
      </c>
      <c r="BD51" s="142">
        <v>0</v>
      </c>
      <c r="BE51" s="142">
        <v>0</v>
      </c>
      <c r="BF51" s="142">
        <v>0</v>
      </c>
      <c r="BG51" s="142">
        <v>0</v>
      </c>
      <c r="BH51" s="142">
        <v>0</v>
      </c>
      <c r="BI51" s="142">
        <v>0</v>
      </c>
      <c r="BJ51" s="142">
        <v>0</v>
      </c>
      <c r="BK51" s="142">
        <v>0</v>
      </c>
      <c r="BL51" s="142">
        <v>2016230.48</v>
      </c>
      <c r="BM51" s="142">
        <v>0</v>
      </c>
      <c r="BN51" s="142">
        <v>0</v>
      </c>
      <c r="BO51" s="142">
        <v>0</v>
      </c>
      <c r="BP51" s="142">
        <v>0</v>
      </c>
      <c r="BQ51" s="142">
        <v>0</v>
      </c>
      <c r="BR51" s="142">
        <v>6352644.1500000004</v>
      </c>
      <c r="BS51" s="142">
        <v>0</v>
      </c>
      <c r="BT51" s="142">
        <v>0</v>
      </c>
      <c r="BU51" s="142">
        <v>0</v>
      </c>
      <c r="BV51" s="142">
        <v>0</v>
      </c>
      <c r="BW51" s="142">
        <v>0</v>
      </c>
      <c r="BX51" s="142">
        <v>0</v>
      </c>
      <c r="BY51" s="142">
        <v>0</v>
      </c>
      <c r="BZ51" s="142">
        <v>0</v>
      </c>
      <c r="CA51" s="142">
        <v>0</v>
      </c>
      <c r="CB51" s="142">
        <v>0</v>
      </c>
      <c r="CC51" s="142">
        <v>0</v>
      </c>
      <c r="CD51" s="142">
        <v>0</v>
      </c>
      <c r="CE51" s="142">
        <v>0</v>
      </c>
      <c r="CF51" s="142">
        <v>0</v>
      </c>
      <c r="CG51" s="142">
        <v>0</v>
      </c>
      <c r="CH51" s="142">
        <v>0</v>
      </c>
      <c r="CI51" s="142">
        <v>0</v>
      </c>
      <c r="CJ51" s="142">
        <v>0</v>
      </c>
      <c r="CK51" s="142">
        <v>0</v>
      </c>
      <c r="CL51" s="142">
        <v>0</v>
      </c>
      <c r="CN51" s="89"/>
      <c r="CO51" s="89"/>
      <c r="CP51" s="89"/>
    </row>
    <row r="52" spans="1:94">
      <c r="A52" s="80" t="s">
        <v>448</v>
      </c>
      <c r="B52" s="81" t="s">
        <v>283</v>
      </c>
      <c r="C52" s="56">
        <v>114110326.63</v>
      </c>
      <c r="D52" s="56">
        <v>6068991.5</v>
      </c>
      <c r="E52" s="56">
        <v>1402937.65</v>
      </c>
      <c r="F52" s="56">
        <v>3243200.54</v>
      </c>
      <c r="G52" s="56">
        <v>4395227.4399999995</v>
      </c>
      <c r="H52" s="56">
        <v>1634546</v>
      </c>
      <c r="I52" s="56">
        <v>4677255</v>
      </c>
      <c r="J52" s="56">
        <v>8567035.5899999999</v>
      </c>
      <c r="K52" s="56">
        <v>2517012.27</v>
      </c>
      <c r="L52" s="56">
        <v>2051366.9</v>
      </c>
      <c r="M52" s="56">
        <v>26311512.23</v>
      </c>
      <c r="N52" s="56">
        <v>571748.31000000006</v>
      </c>
      <c r="O52" s="56">
        <v>40122730.439999998</v>
      </c>
      <c r="P52" s="56">
        <v>4476696.95</v>
      </c>
      <c r="Q52" s="56">
        <v>1543779.92</v>
      </c>
      <c r="R52" s="56">
        <v>2443040.84</v>
      </c>
      <c r="S52" s="56">
        <v>8200524.1899999995</v>
      </c>
      <c r="T52" s="56">
        <v>2181049.85</v>
      </c>
      <c r="U52" s="56">
        <v>1010719.65</v>
      </c>
      <c r="V52" s="56">
        <v>3077194.51</v>
      </c>
      <c r="W52" s="56">
        <v>85454605.260000005</v>
      </c>
      <c r="X52" s="56">
        <v>2315064.9</v>
      </c>
      <c r="Y52" s="56">
        <v>3469160.08</v>
      </c>
      <c r="Z52" s="56">
        <v>1952569.11</v>
      </c>
      <c r="AA52" s="56">
        <v>723388.68</v>
      </c>
      <c r="AB52" s="56">
        <v>1301575.46</v>
      </c>
      <c r="AC52" s="56">
        <v>2144292.2999999998</v>
      </c>
      <c r="AD52" s="56">
        <v>9505065</v>
      </c>
      <c r="AE52" s="56">
        <v>1863501.8</v>
      </c>
      <c r="AF52" s="56">
        <v>2099610.37</v>
      </c>
      <c r="AG52" s="56">
        <v>2871301.77</v>
      </c>
      <c r="AH52" s="56">
        <v>2945756.75</v>
      </c>
      <c r="AI52" s="56">
        <v>1748261.34</v>
      </c>
      <c r="AJ52" s="56">
        <v>1627730.39</v>
      </c>
      <c r="AK52" s="56">
        <v>94946335.579999998</v>
      </c>
      <c r="AL52" s="56">
        <v>2874440.55</v>
      </c>
      <c r="AM52" s="56">
        <v>2070834.23</v>
      </c>
      <c r="AN52" s="56">
        <v>3554234.42</v>
      </c>
      <c r="AO52" s="56">
        <v>3956560.4</v>
      </c>
      <c r="AP52" s="56">
        <v>7259924.1400000006</v>
      </c>
      <c r="AQ52" s="56">
        <v>3445705.41</v>
      </c>
      <c r="AR52" s="56">
        <v>7824681.5599999996</v>
      </c>
      <c r="AS52" s="56">
        <v>2796687.65</v>
      </c>
      <c r="AT52" s="56">
        <v>4316855.4800000004</v>
      </c>
      <c r="AU52" s="56">
        <v>15394753.27</v>
      </c>
      <c r="AV52" s="56">
        <v>3434233.68</v>
      </c>
      <c r="AW52" s="56">
        <v>2095822.21</v>
      </c>
      <c r="AX52" s="56">
        <v>2108681.1800000002</v>
      </c>
      <c r="AY52" s="56">
        <v>3098256.05</v>
      </c>
      <c r="AZ52" s="56">
        <v>7969414.7400000002</v>
      </c>
      <c r="BA52" s="56">
        <v>24701613.77</v>
      </c>
      <c r="BB52" s="56">
        <v>5647210.2199999997</v>
      </c>
      <c r="BC52" s="56">
        <v>27630648.75</v>
      </c>
      <c r="BD52" s="56">
        <v>23968321.259999998</v>
      </c>
      <c r="BE52" s="56">
        <v>6880043.7999999998</v>
      </c>
      <c r="BF52" s="56">
        <v>5433062.25</v>
      </c>
      <c r="BG52" s="56">
        <v>97951494.930000007</v>
      </c>
      <c r="BH52" s="56">
        <v>982672.26</v>
      </c>
      <c r="BI52" s="56">
        <v>6672926.6100000003</v>
      </c>
      <c r="BJ52" s="56">
        <v>2252795.44</v>
      </c>
      <c r="BK52" s="56">
        <v>5757874.9900000002</v>
      </c>
      <c r="BL52" s="56">
        <v>24601064.559999999</v>
      </c>
      <c r="BM52" s="56">
        <v>10948960</v>
      </c>
      <c r="BN52" s="56">
        <v>6837054</v>
      </c>
      <c r="BO52" s="56">
        <v>3982841.19</v>
      </c>
      <c r="BP52" s="56">
        <v>6565552.1299999999</v>
      </c>
      <c r="BQ52" s="56">
        <v>5148645.58</v>
      </c>
      <c r="BR52" s="56">
        <v>113284819.81</v>
      </c>
      <c r="BS52" s="56">
        <v>3396461.7</v>
      </c>
      <c r="BT52" s="56">
        <v>2071597.68</v>
      </c>
      <c r="BU52" s="56">
        <v>30310451.629999999</v>
      </c>
      <c r="BV52" s="56">
        <v>2086840.15</v>
      </c>
      <c r="BW52" s="56">
        <v>7920573.6399999997</v>
      </c>
      <c r="BX52" s="56">
        <v>59694350.5</v>
      </c>
      <c r="BY52" s="56">
        <v>6623500</v>
      </c>
      <c r="BZ52" s="56">
        <v>5057498</v>
      </c>
      <c r="CA52" s="56">
        <v>5218300</v>
      </c>
      <c r="CB52" s="56">
        <v>233450</v>
      </c>
      <c r="CC52" s="56">
        <v>31094249</v>
      </c>
      <c r="CD52" s="56">
        <v>3939346.48</v>
      </c>
      <c r="CE52" s="56">
        <v>15720484.880000001</v>
      </c>
      <c r="CF52" s="56">
        <v>4996692.88</v>
      </c>
      <c r="CG52" s="56">
        <v>1061042.03</v>
      </c>
      <c r="CH52" s="56">
        <v>958031.55</v>
      </c>
      <c r="CI52" s="56">
        <v>1416828.26</v>
      </c>
      <c r="CJ52" s="56">
        <v>28153583.59</v>
      </c>
      <c r="CK52" s="56">
        <v>1610720.39</v>
      </c>
      <c r="CL52" s="56">
        <v>864664.61</v>
      </c>
      <c r="CN52" s="89"/>
      <c r="CO52" s="89"/>
      <c r="CP52" s="89"/>
    </row>
    <row r="53" spans="1:94" ht="13.8" thickBot="1">
      <c r="A53" s="143" t="s">
        <v>449</v>
      </c>
      <c r="B53" s="144" t="s">
        <v>450</v>
      </c>
      <c r="C53" s="145">
        <v>1038603592.0699999</v>
      </c>
      <c r="D53" s="145">
        <v>147832011.36000001</v>
      </c>
      <c r="E53" s="145">
        <v>133004994.19000003</v>
      </c>
      <c r="F53" s="145">
        <v>114758536.46000001</v>
      </c>
      <c r="G53" s="145">
        <v>91450848.949999988</v>
      </c>
      <c r="H53" s="145">
        <v>133787336.65000001</v>
      </c>
      <c r="I53" s="145">
        <v>163588157.17999998</v>
      </c>
      <c r="J53" s="145">
        <v>258387458.09</v>
      </c>
      <c r="K53" s="145">
        <v>133518994.5</v>
      </c>
      <c r="L53" s="145">
        <v>167272529.21999997</v>
      </c>
      <c r="M53" s="145">
        <v>338447778.32999998</v>
      </c>
      <c r="N53" s="145">
        <v>50021900.209999993</v>
      </c>
      <c r="O53" s="145">
        <v>824278223.68000007</v>
      </c>
      <c r="P53" s="145">
        <v>133099598.49000001</v>
      </c>
      <c r="Q53" s="145">
        <v>165926217.24000001</v>
      </c>
      <c r="R53" s="145">
        <v>235115879.95999998</v>
      </c>
      <c r="S53" s="145">
        <v>129099058.13999999</v>
      </c>
      <c r="T53" s="145">
        <v>131320361.68000002</v>
      </c>
      <c r="U53" s="145">
        <v>139045796.35999995</v>
      </c>
      <c r="V53" s="145">
        <v>62295599.799999997</v>
      </c>
      <c r="W53" s="145">
        <v>1333312251.5300002</v>
      </c>
      <c r="X53" s="145">
        <v>99548656.799999997</v>
      </c>
      <c r="Y53" s="145">
        <v>162377339.51000002</v>
      </c>
      <c r="Z53" s="145">
        <v>106390237.17</v>
      </c>
      <c r="AA53" s="145">
        <v>59629011.319999993</v>
      </c>
      <c r="AB53" s="145">
        <v>83092898.63000001</v>
      </c>
      <c r="AC53" s="145">
        <v>90883773.290000007</v>
      </c>
      <c r="AD53" s="145">
        <v>317934998.98999995</v>
      </c>
      <c r="AE53" s="145">
        <v>89014714.810000002</v>
      </c>
      <c r="AF53" s="145">
        <v>96876858.110000014</v>
      </c>
      <c r="AG53" s="145">
        <v>137706029.14000005</v>
      </c>
      <c r="AH53" s="145">
        <v>192110628.10999998</v>
      </c>
      <c r="AI53" s="145">
        <v>101148213.84</v>
      </c>
      <c r="AJ53" s="145">
        <v>69717312.280000001</v>
      </c>
      <c r="AK53" s="145">
        <v>2571739429.6700001</v>
      </c>
      <c r="AL53" s="145">
        <v>160413752.85000002</v>
      </c>
      <c r="AM53" s="145">
        <v>88752226.88000001</v>
      </c>
      <c r="AN53" s="145">
        <v>256947598.74999997</v>
      </c>
      <c r="AO53" s="145">
        <v>203555905.79000005</v>
      </c>
      <c r="AP53" s="145">
        <v>134277967.64999998</v>
      </c>
      <c r="AQ53" s="145">
        <v>56761970.919999987</v>
      </c>
      <c r="AR53" s="145">
        <v>605577526.28999996</v>
      </c>
      <c r="AS53" s="145">
        <v>133496507.46000002</v>
      </c>
      <c r="AT53" s="145">
        <v>226813520.33000004</v>
      </c>
      <c r="AU53" s="145">
        <v>268118242.93000004</v>
      </c>
      <c r="AV53" s="145">
        <v>115166556.58000001</v>
      </c>
      <c r="AW53" s="145">
        <v>78899927.840000004</v>
      </c>
      <c r="AX53" s="145">
        <v>135309952.76000002</v>
      </c>
      <c r="AY53" s="145">
        <v>101870550.67999999</v>
      </c>
      <c r="AZ53" s="145">
        <v>141297599.34999999</v>
      </c>
      <c r="BA53" s="145">
        <v>701254382.09000015</v>
      </c>
      <c r="BB53" s="145">
        <v>122241306.72999999</v>
      </c>
      <c r="BC53" s="145">
        <v>1212980188.23</v>
      </c>
      <c r="BD53" s="145">
        <v>299602983.53000003</v>
      </c>
      <c r="BE53" s="145">
        <v>99119808.090000018</v>
      </c>
      <c r="BF53" s="145">
        <v>114498966.83</v>
      </c>
      <c r="BG53" s="145">
        <v>793354292.48000002</v>
      </c>
      <c r="BH53" s="145">
        <v>84594878.220000014</v>
      </c>
      <c r="BI53" s="145">
        <v>54789212.550000004</v>
      </c>
      <c r="BJ53" s="145">
        <v>75994407.620000005</v>
      </c>
      <c r="BK53" s="145">
        <v>86378283.190000013</v>
      </c>
      <c r="BL53" s="145">
        <v>942876440.53999984</v>
      </c>
      <c r="BM53" s="145">
        <v>219407884.51999998</v>
      </c>
      <c r="BN53" s="145">
        <v>165121353.81999999</v>
      </c>
      <c r="BO53" s="145">
        <v>226359559.63</v>
      </c>
      <c r="BP53" s="145">
        <v>174725316.12000003</v>
      </c>
      <c r="BQ53" s="145">
        <v>128017510.80999999</v>
      </c>
      <c r="BR53" s="145">
        <v>4232193371.8800001</v>
      </c>
      <c r="BS53" s="145">
        <v>184561770.97999996</v>
      </c>
      <c r="BT53" s="145">
        <v>168574424.75000003</v>
      </c>
      <c r="BU53" s="145">
        <v>746907387.76999998</v>
      </c>
      <c r="BV53" s="145">
        <v>62625984.559999995</v>
      </c>
      <c r="BW53" s="145">
        <v>140557611.28999999</v>
      </c>
      <c r="BX53" s="145">
        <v>417573558.82999992</v>
      </c>
      <c r="BY53" s="145">
        <v>102928792.08000003</v>
      </c>
      <c r="BZ53" s="145">
        <v>109951741.72</v>
      </c>
      <c r="CA53" s="145">
        <v>133655243.78999999</v>
      </c>
      <c r="CB53" s="145">
        <v>168565934.04999998</v>
      </c>
      <c r="CC53" s="145">
        <v>365224303.80000001</v>
      </c>
      <c r="CD53" s="145">
        <v>184613328.59999999</v>
      </c>
      <c r="CE53" s="145">
        <v>293859441.5800001</v>
      </c>
      <c r="CF53" s="145">
        <v>85835073.439999998</v>
      </c>
      <c r="CG53" s="145">
        <v>86569840.029999986</v>
      </c>
      <c r="CH53" s="145">
        <v>74519663.760000005</v>
      </c>
      <c r="CI53" s="145">
        <v>90351147.700000003</v>
      </c>
      <c r="CJ53" s="145">
        <v>408165867.90999997</v>
      </c>
      <c r="CK53" s="145">
        <v>78146249.63000001</v>
      </c>
      <c r="CL53" s="145">
        <v>75617026.150000006</v>
      </c>
      <c r="CN53" s="89"/>
      <c r="CO53" s="89"/>
      <c r="CP53" s="89"/>
    </row>
    <row r="54" spans="1:94" ht="13.8" thickTop="1">
      <c r="A54" s="80" t="s">
        <v>451</v>
      </c>
      <c r="B54" s="81" t="s">
        <v>284</v>
      </c>
      <c r="C54" s="56">
        <v>138003311.87</v>
      </c>
      <c r="D54" s="56">
        <v>11391270.640000001</v>
      </c>
      <c r="E54" s="56">
        <v>6760949.5</v>
      </c>
      <c r="F54" s="56">
        <v>8921924.9199999999</v>
      </c>
      <c r="G54" s="56">
        <v>4742641.2699999996</v>
      </c>
      <c r="H54" s="56">
        <v>13423902.66</v>
      </c>
      <c r="I54" s="56">
        <v>11979252.83</v>
      </c>
      <c r="J54" s="56">
        <v>34212612.869999997</v>
      </c>
      <c r="K54" s="56">
        <v>17337433.690000001</v>
      </c>
      <c r="L54" s="56">
        <v>23362241.989999998</v>
      </c>
      <c r="M54" s="56">
        <v>28464846.260000002</v>
      </c>
      <c r="N54" s="56">
        <v>4139045.38</v>
      </c>
      <c r="O54" s="56">
        <v>94036272.650000006</v>
      </c>
      <c r="P54" s="56">
        <v>13408385.41</v>
      </c>
      <c r="Q54" s="56">
        <v>13781836.609999999</v>
      </c>
      <c r="R54" s="56">
        <v>29283706.460000001</v>
      </c>
      <c r="S54" s="56">
        <v>9279560.2599999998</v>
      </c>
      <c r="T54" s="56">
        <v>11480974.460000001</v>
      </c>
      <c r="U54" s="56">
        <v>10935497.18</v>
      </c>
      <c r="V54" s="56">
        <v>5213663.99</v>
      </c>
      <c r="W54" s="56">
        <v>209505354.43000001</v>
      </c>
      <c r="X54" s="56">
        <v>5795876.7800000003</v>
      </c>
      <c r="Y54" s="56">
        <v>25350077.550000001</v>
      </c>
      <c r="Z54" s="56">
        <v>8706102.7699999996</v>
      </c>
      <c r="AA54" s="56">
        <v>4358313.7300000004</v>
      </c>
      <c r="AB54" s="56">
        <v>5920433.6500000004</v>
      </c>
      <c r="AC54" s="56">
        <v>10755345.189999999</v>
      </c>
      <c r="AD54" s="56">
        <v>46479802.049999997</v>
      </c>
      <c r="AE54" s="56">
        <v>5467668.1799999997</v>
      </c>
      <c r="AF54" s="56">
        <v>4996645.5199999996</v>
      </c>
      <c r="AG54" s="56">
        <v>9277793.9399999995</v>
      </c>
      <c r="AH54" s="56">
        <v>24856431.050000001</v>
      </c>
      <c r="AI54" s="56">
        <v>7489677.0499999998</v>
      </c>
      <c r="AJ54" s="56">
        <v>5610453.2800000003</v>
      </c>
      <c r="AK54" s="56">
        <v>521423243.88999999</v>
      </c>
      <c r="AL54" s="56">
        <v>8287901.7300000004</v>
      </c>
      <c r="AM54" s="56">
        <v>6087687.5199999996</v>
      </c>
      <c r="AN54" s="56">
        <v>22675864.02</v>
      </c>
      <c r="AO54" s="56">
        <v>15229356.699999999</v>
      </c>
      <c r="AP54" s="56">
        <v>11680385.57</v>
      </c>
      <c r="AQ54" s="56">
        <v>2959946.08</v>
      </c>
      <c r="AR54" s="56">
        <v>54021658.420000002</v>
      </c>
      <c r="AS54" s="56">
        <v>8268694.7000000002</v>
      </c>
      <c r="AT54" s="56">
        <v>18233646.09</v>
      </c>
      <c r="AU54" s="56">
        <v>20029436.170000002</v>
      </c>
      <c r="AV54" s="56">
        <v>6921157.3499999996</v>
      </c>
      <c r="AW54" s="56">
        <v>3982884.19</v>
      </c>
      <c r="AX54" s="56">
        <v>8508949.3499999996</v>
      </c>
      <c r="AY54" s="56">
        <v>8797352.4600000009</v>
      </c>
      <c r="AZ54" s="56">
        <v>7089960.8399999999</v>
      </c>
      <c r="BA54" s="56">
        <v>112496039.11</v>
      </c>
      <c r="BB54" s="56">
        <v>6583313.9199999999</v>
      </c>
      <c r="BC54" s="56">
        <v>229642701.28</v>
      </c>
      <c r="BD54" s="56">
        <v>27629771.719999999</v>
      </c>
      <c r="BE54" s="56">
        <v>7095649.2300000004</v>
      </c>
      <c r="BF54" s="56">
        <v>8374101.2400000002</v>
      </c>
      <c r="BG54" s="56">
        <v>70189830.569999993</v>
      </c>
      <c r="BH54" s="56">
        <v>5057893.46</v>
      </c>
      <c r="BI54" s="56">
        <v>1896603.99</v>
      </c>
      <c r="BJ54" s="56">
        <v>8383663.7599999998</v>
      </c>
      <c r="BK54" s="56">
        <v>7580868.6799999997</v>
      </c>
      <c r="BL54" s="56">
        <v>96388091.180000007</v>
      </c>
      <c r="BM54" s="56">
        <v>17948335.120000001</v>
      </c>
      <c r="BN54" s="56">
        <v>12479993.93</v>
      </c>
      <c r="BO54" s="56">
        <v>19521014.350000001</v>
      </c>
      <c r="BP54" s="56">
        <v>17126877.109999999</v>
      </c>
      <c r="BQ54" s="56">
        <v>8737986.6099999994</v>
      </c>
      <c r="BR54" s="56">
        <v>863806934.98000002</v>
      </c>
      <c r="BS54" s="56">
        <v>14166921.84</v>
      </c>
      <c r="BT54" s="56">
        <v>12513029.25</v>
      </c>
      <c r="BU54" s="56">
        <v>83765337.239999995</v>
      </c>
      <c r="BV54" s="56">
        <v>3645858.13</v>
      </c>
      <c r="BW54" s="56">
        <v>11058477.140000001</v>
      </c>
      <c r="BX54" s="56">
        <v>41717129.859999999</v>
      </c>
      <c r="BY54" s="56">
        <v>7562021.4199999999</v>
      </c>
      <c r="BZ54" s="56">
        <v>7064680.5</v>
      </c>
      <c r="CA54" s="56">
        <v>9390946.2599999998</v>
      </c>
      <c r="CB54" s="56">
        <v>10952564.869999999</v>
      </c>
      <c r="CC54" s="56">
        <v>36778314.649999999</v>
      </c>
      <c r="CD54" s="56">
        <v>15313076.42</v>
      </c>
      <c r="CE54" s="56">
        <v>30941213.16</v>
      </c>
      <c r="CF54" s="56">
        <v>4320702.63</v>
      </c>
      <c r="CG54" s="56">
        <v>5170477.9400000004</v>
      </c>
      <c r="CH54" s="56">
        <v>6157709.2199999997</v>
      </c>
      <c r="CI54" s="56">
        <v>5459589.4000000004</v>
      </c>
      <c r="CJ54" s="56">
        <v>36446345.350000001</v>
      </c>
      <c r="CK54" s="56">
        <v>3776168.25</v>
      </c>
      <c r="CL54" s="56">
        <v>3713684.76</v>
      </c>
      <c r="CN54" s="89"/>
      <c r="CO54" s="89"/>
      <c r="CP54" s="89"/>
    </row>
    <row r="55" spans="1:94">
      <c r="A55" s="80" t="s">
        <v>452</v>
      </c>
      <c r="B55" s="81" t="s">
        <v>285</v>
      </c>
      <c r="C55" s="56">
        <v>71788481.159999996</v>
      </c>
      <c r="D55" s="56">
        <v>6391300.0999999996</v>
      </c>
      <c r="E55" s="56">
        <v>3774918.63</v>
      </c>
      <c r="F55" s="56">
        <v>1440888.45</v>
      </c>
      <c r="G55" s="56">
        <v>2552697.9700000002</v>
      </c>
      <c r="H55" s="56">
        <v>6876261.7199999997</v>
      </c>
      <c r="I55" s="56">
        <v>3363236.18</v>
      </c>
      <c r="J55" s="56">
        <v>10780596.699999999</v>
      </c>
      <c r="K55" s="56">
        <v>2041336.56</v>
      </c>
      <c r="L55" s="56">
        <v>2987076.35</v>
      </c>
      <c r="M55" s="56">
        <v>15645442.84</v>
      </c>
      <c r="N55" s="56">
        <v>885933.43</v>
      </c>
      <c r="O55" s="56">
        <v>62320094.450000003</v>
      </c>
      <c r="P55" s="56">
        <v>4866795.7300000004</v>
      </c>
      <c r="Q55" s="56">
        <v>5751034.9699999997</v>
      </c>
      <c r="R55" s="56">
        <v>13140595.85</v>
      </c>
      <c r="S55" s="56">
        <v>2562257.12</v>
      </c>
      <c r="T55" s="56">
        <v>4161965.84</v>
      </c>
      <c r="U55" s="56">
        <v>2272669.08</v>
      </c>
      <c r="V55" s="56">
        <v>1438040.46</v>
      </c>
      <c r="W55" s="56">
        <v>131211467.91000001</v>
      </c>
      <c r="X55" s="56">
        <v>3154104.74</v>
      </c>
      <c r="Y55" s="56">
        <v>6184351.6100000003</v>
      </c>
      <c r="Z55" s="56">
        <v>4701822.0999999996</v>
      </c>
      <c r="AA55" s="56">
        <v>1438869.64</v>
      </c>
      <c r="AB55" s="56">
        <v>2123488.98</v>
      </c>
      <c r="AC55" s="56">
        <v>3373583.14</v>
      </c>
      <c r="AD55" s="56">
        <v>10138784.300000001</v>
      </c>
      <c r="AE55" s="56">
        <v>3124060.32</v>
      </c>
      <c r="AF55" s="56">
        <v>3405018.51</v>
      </c>
      <c r="AG55" s="56">
        <v>5419497.3200000003</v>
      </c>
      <c r="AH55" s="56">
        <v>7498655.1600000001</v>
      </c>
      <c r="AI55" s="56">
        <v>3880326.75</v>
      </c>
      <c r="AJ55" s="56">
        <v>2100633.7999999998</v>
      </c>
      <c r="AK55" s="56">
        <v>298113918.10000002</v>
      </c>
      <c r="AL55" s="56">
        <v>6038290.5999999996</v>
      </c>
      <c r="AM55" s="56">
        <v>3263980.45</v>
      </c>
      <c r="AN55" s="56">
        <v>11792286.229999999</v>
      </c>
      <c r="AO55" s="56">
        <v>8553787.0899999999</v>
      </c>
      <c r="AP55" s="56">
        <v>3106854.58</v>
      </c>
      <c r="AQ55" s="56">
        <v>935937.71</v>
      </c>
      <c r="AR55" s="56">
        <v>30466353.73</v>
      </c>
      <c r="AS55" s="56">
        <v>2291047.5499999998</v>
      </c>
      <c r="AT55" s="56">
        <v>8365670.1100000003</v>
      </c>
      <c r="AU55" s="56">
        <v>10966636.33</v>
      </c>
      <c r="AV55" s="56">
        <v>3635444.64</v>
      </c>
      <c r="AW55" s="56">
        <v>2314214.3699999996</v>
      </c>
      <c r="AX55" s="56">
        <v>2793953.22</v>
      </c>
      <c r="AY55" s="56">
        <v>3794777.29</v>
      </c>
      <c r="AZ55" s="56">
        <v>3375949.67</v>
      </c>
      <c r="BA55" s="56">
        <v>27126078.710000001</v>
      </c>
      <c r="BB55" s="56">
        <v>4583087.68</v>
      </c>
      <c r="BC55" s="56">
        <v>92429760.219999999</v>
      </c>
      <c r="BD55" s="56">
        <v>10122989.85</v>
      </c>
      <c r="BE55" s="56">
        <v>2635480.2400000002</v>
      </c>
      <c r="BF55" s="56">
        <v>2538171.38</v>
      </c>
      <c r="BG55" s="56">
        <v>74373839.480000004</v>
      </c>
      <c r="BH55" s="56">
        <v>1884901.87</v>
      </c>
      <c r="BI55" s="56">
        <v>1456574.11</v>
      </c>
      <c r="BJ55" s="56">
        <v>3417208.3800000004</v>
      </c>
      <c r="BK55" s="56">
        <v>3941485.83</v>
      </c>
      <c r="BL55" s="56">
        <v>57961425.420000002</v>
      </c>
      <c r="BM55" s="56">
        <v>6364335.0899999999</v>
      </c>
      <c r="BN55" s="56">
        <v>3814476.08</v>
      </c>
      <c r="BO55" s="56">
        <v>10405119.74</v>
      </c>
      <c r="BP55" s="56">
        <v>4802525.67</v>
      </c>
      <c r="BQ55" s="56">
        <v>2740605.35</v>
      </c>
      <c r="BR55" s="56">
        <v>451472850.38</v>
      </c>
      <c r="BS55" s="56">
        <v>6347238.25</v>
      </c>
      <c r="BT55" s="56">
        <v>6312437.6100000003</v>
      </c>
      <c r="BU55" s="56">
        <v>38331125.699999996</v>
      </c>
      <c r="BV55" s="56">
        <v>929622.65</v>
      </c>
      <c r="BW55" s="56">
        <v>4157801.76</v>
      </c>
      <c r="BX55" s="56">
        <v>15632195.560000001</v>
      </c>
      <c r="BY55" s="56">
        <v>3115917.14</v>
      </c>
      <c r="BZ55" s="56">
        <v>4779068.3099999996</v>
      </c>
      <c r="CA55" s="56">
        <v>3865137.28</v>
      </c>
      <c r="CB55" s="56">
        <v>4876210.33</v>
      </c>
      <c r="CC55" s="56">
        <v>12702784.15</v>
      </c>
      <c r="CD55" s="56">
        <v>6312377.7300000004</v>
      </c>
      <c r="CE55" s="56">
        <v>13632889.640000001</v>
      </c>
      <c r="CF55" s="56">
        <v>3423956.34</v>
      </c>
      <c r="CG55" s="56">
        <v>2082864.75</v>
      </c>
      <c r="CH55" s="56">
        <v>2204914.14</v>
      </c>
      <c r="CI55" s="56">
        <v>3672860.23</v>
      </c>
      <c r="CJ55" s="56">
        <v>20748634.390000001</v>
      </c>
      <c r="CK55" s="56">
        <v>3257253.36</v>
      </c>
      <c r="CL55" s="56">
        <v>3356540.64</v>
      </c>
      <c r="CN55" s="89"/>
      <c r="CO55" s="89"/>
      <c r="CP55" s="89"/>
    </row>
    <row r="56" spans="1:94">
      <c r="A56" s="80" t="s">
        <v>453</v>
      </c>
      <c r="B56" s="81" t="s">
        <v>286</v>
      </c>
      <c r="C56" s="56">
        <v>2196535.91</v>
      </c>
      <c r="D56" s="56">
        <v>200859.87</v>
      </c>
      <c r="E56" s="56">
        <v>310791.61</v>
      </c>
      <c r="F56" s="56">
        <v>210155.51999999999</v>
      </c>
      <c r="G56" s="56">
        <v>354692.53</v>
      </c>
      <c r="H56" s="56">
        <v>546230.91</v>
      </c>
      <c r="I56" s="56">
        <v>671093.1</v>
      </c>
      <c r="J56" s="56">
        <v>250198.06</v>
      </c>
      <c r="K56" s="56">
        <v>397708.08</v>
      </c>
      <c r="L56" s="56">
        <v>119860.71</v>
      </c>
      <c r="M56" s="56">
        <v>1754155.2</v>
      </c>
      <c r="N56" s="56">
        <v>97456.639999999999</v>
      </c>
      <c r="O56" s="56">
        <v>1986150.12</v>
      </c>
      <c r="P56" s="56">
        <v>513164.67</v>
      </c>
      <c r="Q56" s="56">
        <v>464151.03</v>
      </c>
      <c r="R56" s="56">
        <v>471975</v>
      </c>
      <c r="S56" s="56">
        <v>333161.52</v>
      </c>
      <c r="T56" s="56">
        <v>887834.94</v>
      </c>
      <c r="U56" s="56">
        <v>418730.07</v>
      </c>
      <c r="V56" s="56">
        <v>215230.02</v>
      </c>
      <c r="W56" s="56">
        <v>1087008.68</v>
      </c>
      <c r="X56" s="56">
        <v>359003</v>
      </c>
      <c r="Y56" s="56">
        <v>663121.37</v>
      </c>
      <c r="Z56" s="56">
        <v>321619.86</v>
      </c>
      <c r="AA56" s="56">
        <v>373945.51</v>
      </c>
      <c r="AB56" s="56">
        <v>250445.3</v>
      </c>
      <c r="AC56" s="56">
        <v>618042.09</v>
      </c>
      <c r="AD56" s="56">
        <v>487681.63</v>
      </c>
      <c r="AE56" s="56">
        <v>199264.84</v>
      </c>
      <c r="AF56" s="56">
        <v>163388.84</v>
      </c>
      <c r="AG56" s="56">
        <v>507646.38</v>
      </c>
      <c r="AH56" s="56">
        <v>468295.41</v>
      </c>
      <c r="AI56" s="56">
        <v>376827.15</v>
      </c>
      <c r="AJ56" s="56">
        <v>259335.44</v>
      </c>
      <c r="AK56" s="56">
        <v>2866913.05</v>
      </c>
      <c r="AL56" s="56">
        <v>251132.49</v>
      </c>
      <c r="AM56" s="56">
        <v>145551.5</v>
      </c>
      <c r="AN56" s="56">
        <v>831913.68</v>
      </c>
      <c r="AO56" s="56">
        <v>492314</v>
      </c>
      <c r="AP56" s="56">
        <v>328866.13</v>
      </c>
      <c r="AQ56" s="56">
        <v>208423.66</v>
      </c>
      <c r="AR56" s="56">
        <v>2530791.5699999998</v>
      </c>
      <c r="AS56" s="56">
        <v>725427.92</v>
      </c>
      <c r="AT56" s="56">
        <v>515947.07</v>
      </c>
      <c r="AU56" s="56">
        <v>701824.42</v>
      </c>
      <c r="AV56" s="56">
        <v>488646.08</v>
      </c>
      <c r="AW56" s="56">
        <v>335917.61</v>
      </c>
      <c r="AX56" s="56">
        <v>221032.41</v>
      </c>
      <c r="AY56" s="56">
        <v>509564.03</v>
      </c>
      <c r="AZ56" s="56">
        <v>229031.38</v>
      </c>
      <c r="BA56" s="56">
        <v>2691482.34</v>
      </c>
      <c r="BB56" s="56">
        <v>358567.15</v>
      </c>
      <c r="BC56" s="56">
        <v>977716.39</v>
      </c>
      <c r="BD56" s="56">
        <v>336169.89</v>
      </c>
      <c r="BE56" s="56">
        <v>254605.2</v>
      </c>
      <c r="BF56" s="56">
        <v>76608.5</v>
      </c>
      <c r="BG56" s="56">
        <v>1406193.89</v>
      </c>
      <c r="BH56" s="56">
        <v>181262.39</v>
      </c>
      <c r="BI56" s="56">
        <v>230167.06</v>
      </c>
      <c r="BJ56" s="56">
        <v>79243.490000000005</v>
      </c>
      <c r="BK56" s="56">
        <v>223619</v>
      </c>
      <c r="BL56" s="56">
        <v>895647.44</v>
      </c>
      <c r="BM56" s="56">
        <v>736933.96</v>
      </c>
      <c r="BN56" s="56">
        <v>394981.91</v>
      </c>
      <c r="BO56" s="56">
        <v>1553740.5</v>
      </c>
      <c r="BP56" s="56">
        <v>408459.81</v>
      </c>
      <c r="BQ56" s="56">
        <v>289082.08</v>
      </c>
      <c r="BR56" s="56">
        <v>1677173.44</v>
      </c>
      <c r="BS56" s="56">
        <v>245488.57</v>
      </c>
      <c r="BT56" s="56">
        <v>516799.47</v>
      </c>
      <c r="BU56" s="56">
        <v>1129486.2</v>
      </c>
      <c r="BV56" s="56">
        <v>10328</v>
      </c>
      <c r="BW56" s="56">
        <v>306986.15000000002</v>
      </c>
      <c r="BX56" s="56">
        <v>972382.11</v>
      </c>
      <c r="BY56" s="56">
        <v>433114.78</v>
      </c>
      <c r="BZ56" s="56">
        <v>457128.03</v>
      </c>
      <c r="CA56" s="56">
        <v>308838.23</v>
      </c>
      <c r="CB56" s="56">
        <v>831590.48</v>
      </c>
      <c r="CC56" s="56">
        <v>690483.18</v>
      </c>
      <c r="CD56" s="56">
        <v>274055</v>
      </c>
      <c r="CE56" s="56">
        <v>848060.75</v>
      </c>
      <c r="CF56" s="56">
        <v>242884.05</v>
      </c>
      <c r="CG56" s="56">
        <v>365546.44</v>
      </c>
      <c r="CH56" s="56">
        <v>142851</v>
      </c>
      <c r="CI56" s="56">
        <v>164328.09</v>
      </c>
      <c r="CJ56" s="56">
        <v>889364.22</v>
      </c>
      <c r="CK56" s="56">
        <v>169470</v>
      </c>
      <c r="CL56" s="56">
        <v>263280.09999999998</v>
      </c>
      <c r="CN56" s="89"/>
      <c r="CO56" s="89"/>
      <c r="CP56" s="89"/>
    </row>
    <row r="57" spans="1:94">
      <c r="A57" s="80" t="s">
        <v>454</v>
      </c>
      <c r="B57" s="81" t="s">
        <v>287</v>
      </c>
      <c r="C57" s="56">
        <v>53403903.390000001</v>
      </c>
      <c r="D57" s="56">
        <v>2700473.25</v>
      </c>
      <c r="E57" s="56">
        <v>5466826.4000000004</v>
      </c>
      <c r="F57" s="56">
        <v>4924884.2</v>
      </c>
      <c r="G57" s="56">
        <v>2338642</v>
      </c>
      <c r="H57" s="56">
        <v>4717361.5</v>
      </c>
      <c r="I57" s="56">
        <v>6037246.4900000002</v>
      </c>
      <c r="J57" s="56">
        <v>7471679.1500000004</v>
      </c>
      <c r="K57" s="56">
        <v>6125438.0199999996</v>
      </c>
      <c r="L57" s="56">
        <v>7725538.2999999998</v>
      </c>
      <c r="M57" s="56">
        <v>10029005.5</v>
      </c>
      <c r="N57" s="56">
        <v>3021662.75</v>
      </c>
      <c r="O57" s="56">
        <v>24592911.170000002</v>
      </c>
      <c r="P57" s="56">
        <v>4348959.5</v>
      </c>
      <c r="Q57" s="56">
        <v>4877042.0999999996</v>
      </c>
      <c r="R57" s="56">
        <v>10589540.310000001</v>
      </c>
      <c r="S57" s="56">
        <v>3608783</v>
      </c>
      <c r="T57" s="56">
        <v>2593438.65</v>
      </c>
      <c r="U57" s="56">
        <v>3464367</v>
      </c>
      <c r="V57" s="56">
        <v>1104729.75</v>
      </c>
      <c r="W57" s="56">
        <v>31930436.260000002</v>
      </c>
      <c r="X57" s="56">
        <v>2324682.6800000002</v>
      </c>
      <c r="Y57" s="56">
        <v>5583798.2999999998</v>
      </c>
      <c r="Z57" s="56">
        <v>3469848.6</v>
      </c>
      <c r="AA57" s="56">
        <v>2623978.9500000002</v>
      </c>
      <c r="AB57" s="56">
        <v>1996834</v>
      </c>
      <c r="AC57" s="56">
        <v>4516133.75</v>
      </c>
      <c r="AD57" s="56">
        <v>12180946.550000001</v>
      </c>
      <c r="AE57" s="56">
        <v>2136540</v>
      </c>
      <c r="AF57" s="56">
        <v>3133246.24</v>
      </c>
      <c r="AG57" s="56">
        <v>6340966.4500000002</v>
      </c>
      <c r="AH57" s="56">
        <v>4256468.17</v>
      </c>
      <c r="AI57" s="56">
        <v>3132197.25</v>
      </c>
      <c r="AJ57" s="56">
        <v>2098043.44</v>
      </c>
      <c r="AK57" s="56">
        <v>83492961.980000004</v>
      </c>
      <c r="AL57" s="56">
        <v>4525396.6500000004</v>
      </c>
      <c r="AM57" s="56">
        <v>2767089</v>
      </c>
      <c r="AN57" s="56">
        <v>5951324.2199999997</v>
      </c>
      <c r="AO57" s="56">
        <v>7991311.5800000001</v>
      </c>
      <c r="AP57" s="56">
        <v>4025743.5</v>
      </c>
      <c r="AQ57" s="56">
        <v>1193532</v>
      </c>
      <c r="AR57" s="56">
        <v>18275005.219999999</v>
      </c>
      <c r="AS57" s="56">
        <v>3533837.43</v>
      </c>
      <c r="AT57" s="56">
        <v>4977293.6500000004</v>
      </c>
      <c r="AU57" s="56">
        <v>7490274.9699999997</v>
      </c>
      <c r="AV57" s="56">
        <v>2692531</v>
      </c>
      <c r="AW57" s="56">
        <v>2550358.85</v>
      </c>
      <c r="AX57" s="56">
        <v>4213972.9000000004</v>
      </c>
      <c r="AY57" s="56">
        <v>3826817.75</v>
      </c>
      <c r="AZ57" s="56">
        <v>3044714.15</v>
      </c>
      <c r="BA57" s="56">
        <v>35585979.890000001</v>
      </c>
      <c r="BB57" s="56">
        <v>2549902.46</v>
      </c>
      <c r="BC57" s="56">
        <v>43359582.700000003</v>
      </c>
      <c r="BD57" s="56">
        <v>8496650.4900000002</v>
      </c>
      <c r="BE57" s="56">
        <v>2301892.35</v>
      </c>
      <c r="BF57" s="56">
        <v>3631751.6</v>
      </c>
      <c r="BG57" s="56">
        <v>16650074.390000001</v>
      </c>
      <c r="BH57" s="56">
        <v>2707483.22</v>
      </c>
      <c r="BI57" s="56">
        <v>1417636.49</v>
      </c>
      <c r="BJ57" s="56">
        <v>2693493.64</v>
      </c>
      <c r="BK57" s="56">
        <v>2745522.5</v>
      </c>
      <c r="BL57" s="56">
        <v>46039035.25</v>
      </c>
      <c r="BM57" s="56">
        <v>6736874.2199999997</v>
      </c>
      <c r="BN57" s="56">
        <v>4133964.07</v>
      </c>
      <c r="BO57" s="56">
        <v>6314480.9199999999</v>
      </c>
      <c r="BP57" s="56">
        <v>3849958.8</v>
      </c>
      <c r="BQ57" s="56">
        <v>4689016.53</v>
      </c>
      <c r="BR57" s="56">
        <v>149264342.88</v>
      </c>
      <c r="BS57" s="56">
        <v>7149183</v>
      </c>
      <c r="BT57" s="56">
        <v>5201304.8</v>
      </c>
      <c r="BU57" s="56">
        <v>30581182.420000002</v>
      </c>
      <c r="BV57" s="56">
        <v>205016</v>
      </c>
      <c r="BW57" s="56">
        <v>5570043.75</v>
      </c>
      <c r="BX57" s="56">
        <v>14930745.960000001</v>
      </c>
      <c r="BY57" s="56">
        <v>3713939.1</v>
      </c>
      <c r="BZ57" s="56">
        <v>5268713</v>
      </c>
      <c r="CA57" s="56">
        <v>5266988.2300000004</v>
      </c>
      <c r="CB57" s="56">
        <v>6567585</v>
      </c>
      <c r="CC57" s="56">
        <v>16203005.130000001</v>
      </c>
      <c r="CD57" s="56">
        <v>5346969.51</v>
      </c>
      <c r="CE57" s="56">
        <v>9252153.9499999993</v>
      </c>
      <c r="CF57" s="56">
        <v>2448069</v>
      </c>
      <c r="CG57" s="56">
        <v>3580829.06</v>
      </c>
      <c r="CH57" s="56">
        <v>4401378.4000000004</v>
      </c>
      <c r="CI57" s="56">
        <v>3142891.53</v>
      </c>
      <c r="CJ57" s="56">
        <v>20178179.059999999</v>
      </c>
      <c r="CK57" s="56">
        <v>2395410.06</v>
      </c>
      <c r="CL57" s="56">
        <v>2411659.61</v>
      </c>
      <c r="CN57" s="89"/>
      <c r="CO57" s="89"/>
      <c r="CP57" s="89"/>
    </row>
    <row r="58" spans="1:94">
      <c r="A58" s="80" t="s">
        <v>455</v>
      </c>
      <c r="B58" s="81" t="s">
        <v>288</v>
      </c>
      <c r="C58" s="56">
        <v>274559302.90999997</v>
      </c>
      <c r="D58" s="56">
        <v>35521513.820000008</v>
      </c>
      <c r="E58" s="56">
        <v>41623663.210000001</v>
      </c>
      <c r="F58" s="56">
        <v>41181121.839999996</v>
      </c>
      <c r="G58" s="56">
        <v>23573751.450000003</v>
      </c>
      <c r="H58" s="56">
        <v>43731593.419999994</v>
      </c>
      <c r="I58" s="56">
        <v>57467749.150000006</v>
      </c>
      <c r="J58" s="56">
        <v>58918436.820000008</v>
      </c>
      <c r="K58" s="56">
        <v>36700894.089999996</v>
      </c>
      <c r="L58" s="56">
        <v>32016170.579999998</v>
      </c>
      <c r="M58" s="56">
        <v>80390293.799999997</v>
      </c>
      <c r="N58" s="56">
        <v>7136010</v>
      </c>
      <c r="O58" s="56">
        <v>127436657.27000003</v>
      </c>
      <c r="P58" s="56">
        <v>31689717.82</v>
      </c>
      <c r="Q58" s="56">
        <v>36964147.369999997</v>
      </c>
      <c r="R58" s="56">
        <v>56095102.789999999</v>
      </c>
      <c r="S58" s="56">
        <v>38098042.589999996</v>
      </c>
      <c r="T58" s="56">
        <v>30386135.890000001</v>
      </c>
      <c r="U58" s="56">
        <v>34395976.07</v>
      </c>
      <c r="V58" s="56">
        <v>18622254.890000004</v>
      </c>
      <c r="W58" s="56">
        <v>319163158.60000002</v>
      </c>
      <c r="X58" s="56">
        <v>23940029.139999997</v>
      </c>
      <c r="Y58" s="56">
        <v>43794580.989999995</v>
      </c>
      <c r="Z58" s="56">
        <v>29247899.129999999</v>
      </c>
      <c r="AA58" s="56">
        <v>19255621.07</v>
      </c>
      <c r="AB58" s="56">
        <v>29176191.239999995</v>
      </c>
      <c r="AC58" s="56">
        <v>31558741.470000003</v>
      </c>
      <c r="AD58" s="56">
        <v>91715314.309999987</v>
      </c>
      <c r="AE58" s="56">
        <v>32952437.569999997</v>
      </c>
      <c r="AF58" s="56">
        <v>28748699.810000002</v>
      </c>
      <c r="AG58" s="56">
        <v>31336734.18</v>
      </c>
      <c r="AH58" s="56">
        <v>54701474.520000003</v>
      </c>
      <c r="AI58" s="56">
        <v>27632594.57</v>
      </c>
      <c r="AJ58" s="56">
        <v>17825662.259999998</v>
      </c>
      <c r="AK58" s="56">
        <v>489296798.32999998</v>
      </c>
      <c r="AL58" s="56">
        <v>34478938.959999993</v>
      </c>
      <c r="AM58" s="56">
        <v>27841967.98</v>
      </c>
      <c r="AN58" s="56">
        <v>65443132.670000002</v>
      </c>
      <c r="AO58" s="56">
        <v>62776728.079999991</v>
      </c>
      <c r="AP58" s="56">
        <v>36765928.380000003</v>
      </c>
      <c r="AQ58" s="56">
        <v>19909101.73</v>
      </c>
      <c r="AR58" s="56">
        <v>86705721.109999999</v>
      </c>
      <c r="AS58" s="56">
        <v>33239850.48</v>
      </c>
      <c r="AT58" s="56">
        <v>51363460.729999989</v>
      </c>
      <c r="AU58" s="56">
        <v>63896726.400000006</v>
      </c>
      <c r="AV58" s="56">
        <v>32280585.59</v>
      </c>
      <c r="AW58" s="56">
        <v>26360373.84</v>
      </c>
      <c r="AX58" s="56">
        <v>42319684.439999998</v>
      </c>
      <c r="AY58" s="56">
        <v>30424916.270000003</v>
      </c>
      <c r="AZ58" s="56">
        <v>26234595.379999999</v>
      </c>
      <c r="BA58" s="56">
        <v>141912227.08999997</v>
      </c>
      <c r="BB58" s="56">
        <v>28015700.029999997</v>
      </c>
      <c r="BC58" s="56">
        <v>295531785.62</v>
      </c>
      <c r="BD58" s="56">
        <v>77513757.359999999</v>
      </c>
      <c r="BE58" s="56">
        <v>35446222.689999998</v>
      </c>
      <c r="BF58" s="56">
        <v>26795474.330000002</v>
      </c>
      <c r="BG58" s="56">
        <v>141983412.74000004</v>
      </c>
      <c r="BH58" s="56">
        <v>22198930</v>
      </c>
      <c r="BI58" s="56">
        <v>10932683.219999999</v>
      </c>
      <c r="BJ58" s="56">
        <v>16629947.9</v>
      </c>
      <c r="BK58" s="56">
        <v>14228513.33</v>
      </c>
      <c r="BL58" s="56">
        <v>201596552.54000002</v>
      </c>
      <c r="BM58" s="56">
        <v>54493835.040000007</v>
      </c>
      <c r="BN58" s="56">
        <v>40910864.760000005</v>
      </c>
      <c r="BO58" s="56">
        <v>59920852.32</v>
      </c>
      <c r="BP58" s="56">
        <v>38840202.75</v>
      </c>
      <c r="BQ58" s="56">
        <v>22517449.739999998</v>
      </c>
      <c r="BR58" s="56">
        <v>736614936.56000006</v>
      </c>
      <c r="BS58" s="56">
        <v>43143723.460000001</v>
      </c>
      <c r="BT58" s="56">
        <v>46298541.519999996</v>
      </c>
      <c r="BU58" s="56">
        <v>125787094.19</v>
      </c>
      <c r="BV58" s="56">
        <v>13824092.26</v>
      </c>
      <c r="BW58" s="56">
        <v>35760083.510000005</v>
      </c>
      <c r="BX58" s="56">
        <v>84545934.099999994</v>
      </c>
      <c r="BY58" s="56">
        <v>32992738.48</v>
      </c>
      <c r="BZ58" s="56">
        <v>24378315.02</v>
      </c>
      <c r="CA58" s="56">
        <v>33481066.77</v>
      </c>
      <c r="CB58" s="56">
        <v>44523322.139999993</v>
      </c>
      <c r="CC58" s="56">
        <v>73246169.310000002</v>
      </c>
      <c r="CD58" s="56">
        <v>48178154.960000001</v>
      </c>
      <c r="CE58" s="56">
        <v>62338289.460000001</v>
      </c>
      <c r="CF58" s="56">
        <v>24547694.850000005</v>
      </c>
      <c r="CG58" s="56">
        <v>28326449.899999999</v>
      </c>
      <c r="CH58" s="56">
        <v>16165553.199999999</v>
      </c>
      <c r="CI58" s="56">
        <v>27473666.77</v>
      </c>
      <c r="CJ58" s="56">
        <v>77071643.090000018</v>
      </c>
      <c r="CK58" s="56">
        <v>11255010.280000001</v>
      </c>
      <c r="CL58" s="56">
        <v>12954795.339999998</v>
      </c>
      <c r="CN58" s="89"/>
      <c r="CO58" s="89"/>
      <c r="CP58" s="89"/>
    </row>
    <row r="59" spans="1:94">
      <c r="A59" s="80" t="s">
        <v>456</v>
      </c>
      <c r="B59" s="85" t="s">
        <v>457</v>
      </c>
      <c r="C59" s="56">
        <v>62019906.850000001</v>
      </c>
      <c r="D59" s="56">
        <v>11196940</v>
      </c>
      <c r="E59" s="56">
        <v>10053650.85</v>
      </c>
      <c r="F59" s="56">
        <v>7969975</v>
      </c>
      <c r="G59" s="56">
        <v>7485941.46</v>
      </c>
      <c r="H59" s="56">
        <v>10434700.85</v>
      </c>
      <c r="I59" s="56">
        <v>6922767.25</v>
      </c>
      <c r="J59" s="56">
        <v>16049453.84</v>
      </c>
      <c r="K59" s="56">
        <v>9544301</v>
      </c>
      <c r="L59" s="56">
        <v>11659145.1</v>
      </c>
      <c r="M59" s="56">
        <v>17209987.289999999</v>
      </c>
      <c r="N59" s="56">
        <v>3549500</v>
      </c>
      <c r="O59" s="56">
        <v>52352835.619999997</v>
      </c>
      <c r="P59" s="56">
        <v>8841564</v>
      </c>
      <c r="Q59" s="56">
        <v>10783144.879999999</v>
      </c>
      <c r="R59" s="56">
        <v>13567050.1</v>
      </c>
      <c r="S59" s="56">
        <v>9198597.4699999988</v>
      </c>
      <c r="T59" s="56">
        <v>8843827</v>
      </c>
      <c r="U59" s="56">
        <v>8127012</v>
      </c>
      <c r="V59" s="56">
        <v>4872153</v>
      </c>
      <c r="W59" s="56">
        <v>73493983.939999998</v>
      </c>
      <c r="X59" s="56">
        <v>6835823.5</v>
      </c>
      <c r="Y59" s="56">
        <v>14371995.93</v>
      </c>
      <c r="Z59" s="56">
        <v>8841618</v>
      </c>
      <c r="AA59" s="56">
        <v>5170853.5</v>
      </c>
      <c r="AB59" s="56">
        <v>6426459.5</v>
      </c>
      <c r="AC59" s="56">
        <v>6143174</v>
      </c>
      <c r="AD59" s="56">
        <v>20479745</v>
      </c>
      <c r="AE59" s="56">
        <v>5373642.5</v>
      </c>
      <c r="AF59" s="56">
        <v>5935985</v>
      </c>
      <c r="AG59" s="56">
        <v>7738920.4900000002</v>
      </c>
      <c r="AH59" s="56">
        <v>15579624</v>
      </c>
      <c r="AI59" s="56">
        <v>7187748</v>
      </c>
      <c r="AJ59" s="56">
        <v>5144490.6400000006</v>
      </c>
      <c r="AK59" s="56">
        <v>156257607.30000001</v>
      </c>
      <c r="AL59" s="56">
        <v>9845253.9100000001</v>
      </c>
      <c r="AM59" s="56">
        <v>7792063.1600000001</v>
      </c>
      <c r="AN59" s="56">
        <v>18446215.279999997</v>
      </c>
      <c r="AO59" s="56">
        <v>14922621.32</v>
      </c>
      <c r="AP59" s="56">
        <v>10424656.030000001</v>
      </c>
      <c r="AQ59" s="56">
        <v>6523150.5</v>
      </c>
      <c r="AR59" s="56">
        <v>37788826</v>
      </c>
      <c r="AS59" s="56">
        <v>11490075</v>
      </c>
      <c r="AT59" s="56">
        <v>21529984.09</v>
      </c>
      <c r="AU59" s="56">
        <v>17395693.07</v>
      </c>
      <c r="AV59" s="56">
        <v>10077776</v>
      </c>
      <c r="AW59" s="56">
        <v>5821501.5200000005</v>
      </c>
      <c r="AX59" s="56">
        <v>10900308.440000001</v>
      </c>
      <c r="AY59" s="56">
        <v>8118599.04</v>
      </c>
      <c r="AZ59" s="56">
        <v>9356525</v>
      </c>
      <c r="BA59" s="56">
        <v>36686227.200000003</v>
      </c>
      <c r="BB59" s="56">
        <v>8467803.5</v>
      </c>
      <c r="BC59" s="56">
        <v>58820651.060000002</v>
      </c>
      <c r="BD59" s="56">
        <v>15443121</v>
      </c>
      <c r="BE59" s="56">
        <v>6180061.3399999999</v>
      </c>
      <c r="BF59" s="56">
        <v>11551629.859999999</v>
      </c>
      <c r="BG59" s="56">
        <v>56968804</v>
      </c>
      <c r="BH59" s="56">
        <v>6345373.3700000001</v>
      </c>
      <c r="BI59" s="56">
        <v>5287439.2300000004</v>
      </c>
      <c r="BJ59" s="56">
        <v>8277735.5600000005</v>
      </c>
      <c r="BK59" s="56">
        <v>8700851.9400000013</v>
      </c>
      <c r="BL59" s="56">
        <v>37375522</v>
      </c>
      <c r="BM59" s="56">
        <v>12429684.1</v>
      </c>
      <c r="BN59" s="56">
        <v>8901935.2699999996</v>
      </c>
      <c r="BO59" s="56">
        <v>13786207.18</v>
      </c>
      <c r="BP59" s="56">
        <v>6392768.2599999998</v>
      </c>
      <c r="BQ59" s="56">
        <v>10617656.619999999</v>
      </c>
      <c r="BR59" s="56">
        <v>192136548</v>
      </c>
      <c r="BS59" s="56">
        <v>12746157.710000001</v>
      </c>
      <c r="BT59" s="56">
        <v>12613088.66</v>
      </c>
      <c r="BU59" s="56">
        <v>39753097.590000004</v>
      </c>
      <c r="BV59" s="56">
        <v>3209886.23</v>
      </c>
      <c r="BW59" s="56">
        <v>9339429</v>
      </c>
      <c r="BX59" s="56">
        <v>24543812.220000003</v>
      </c>
      <c r="BY59" s="56">
        <v>7494674</v>
      </c>
      <c r="BZ59" s="56">
        <v>8505807.1600000001</v>
      </c>
      <c r="CA59" s="56">
        <v>8291299</v>
      </c>
      <c r="CB59" s="56">
        <v>11265659.32</v>
      </c>
      <c r="CC59" s="56">
        <v>24294553.859999999</v>
      </c>
      <c r="CD59" s="56">
        <v>11349215.859999999</v>
      </c>
      <c r="CE59" s="56">
        <v>24937407.539999999</v>
      </c>
      <c r="CF59" s="56">
        <v>7694232.6500000004</v>
      </c>
      <c r="CG59" s="56">
        <v>6342633.6699999999</v>
      </c>
      <c r="CH59" s="56">
        <v>7663125.8499999996</v>
      </c>
      <c r="CI59" s="56">
        <v>6171948</v>
      </c>
      <c r="CJ59" s="56">
        <v>28459738.940000001</v>
      </c>
      <c r="CK59" s="56">
        <v>6069247.5199999996</v>
      </c>
      <c r="CL59" s="56">
        <v>6232874.5499999998</v>
      </c>
      <c r="CN59" s="89"/>
      <c r="CO59" s="89"/>
      <c r="CP59" s="89"/>
    </row>
    <row r="60" spans="1:94">
      <c r="A60" s="80" t="s">
        <v>458</v>
      </c>
      <c r="B60" s="81" t="s">
        <v>289</v>
      </c>
      <c r="C60" s="56">
        <v>133343317.00999999</v>
      </c>
      <c r="D60" s="56">
        <v>15141186</v>
      </c>
      <c r="E60" s="56">
        <v>16026023</v>
      </c>
      <c r="F60" s="56">
        <v>18077797.5</v>
      </c>
      <c r="G60" s="56">
        <v>12103777.5</v>
      </c>
      <c r="H60" s="56">
        <v>19854180.75</v>
      </c>
      <c r="I60" s="56">
        <v>24374347.509999998</v>
      </c>
      <c r="J60" s="56">
        <v>34452987.280000001</v>
      </c>
      <c r="K60" s="56">
        <v>18553067.5</v>
      </c>
      <c r="L60" s="56">
        <v>18147449.5</v>
      </c>
      <c r="M60" s="56">
        <v>43968155.439999998</v>
      </c>
      <c r="N60" s="56">
        <v>10167697.5</v>
      </c>
      <c r="O60" s="56">
        <v>93496929.63000001</v>
      </c>
      <c r="P60" s="56">
        <v>19637282.5</v>
      </c>
      <c r="Q60" s="56">
        <v>31572209.559999999</v>
      </c>
      <c r="R60" s="56">
        <v>43785528.170000002</v>
      </c>
      <c r="S60" s="56">
        <v>19524351.75</v>
      </c>
      <c r="T60" s="56">
        <v>23171301.649999999</v>
      </c>
      <c r="U60" s="56">
        <v>20594181.920000002</v>
      </c>
      <c r="V60" s="56">
        <v>11689137.16</v>
      </c>
      <c r="W60" s="56">
        <v>165058368.86000001</v>
      </c>
      <c r="X60" s="56">
        <v>14637239</v>
      </c>
      <c r="Y60" s="56">
        <v>25893399.420000002</v>
      </c>
      <c r="Z60" s="56">
        <v>21321733.039999999</v>
      </c>
      <c r="AA60" s="56">
        <v>13066501.5</v>
      </c>
      <c r="AB60" s="56">
        <v>13015265.5</v>
      </c>
      <c r="AC60" s="56">
        <v>15601558</v>
      </c>
      <c r="AD60" s="56">
        <v>42929585.960000001</v>
      </c>
      <c r="AE60" s="56">
        <v>18141597.5</v>
      </c>
      <c r="AF60" s="56">
        <v>16905331</v>
      </c>
      <c r="AG60" s="56">
        <v>25833391.5</v>
      </c>
      <c r="AH60" s="56">
        <v>30371439.75</v>
      </c>
      <c r="AI60" s="56">
        <v>17269883.5</v>
      </c>
      <c r="AJ60" s="56">
        <v>13753355</v>
      </c>
      <c r="AK60" s="56">
        <v>299854154.13</v>
      </c>
      <c r="AL60" s="56">
        <v>18957406.75</v>
      </c>
      <c r="AM60" s="56">
        <v>14522289.5</v>
      </c>
      <c r="AN60" s="56">
        <v>29642525</v>
      </c>
      <c r="AO60" s="56">
        <v>28774230.670000002</v>
      </c>
      <c r="AP60" s="56">
        <v>18102210.5</v>
      </c>
      <c r="AQ60" s="56">
        <v>9823927</v>
      </c>
      <c r="AR60" s="56">
        <v>60847393</v>
      </c>
      <c r="AS60" s="56">
        <v>16537760.5</v>
      </c>
      <c r="AT60" s="56">
        <v>32641655.899999999</v>
      </c>
      <c r="AU60" s="56">
        <v>25651828</v>
      </c>
      <c r="AV60" s="56">
        <v>15136446.5</v>
      </c>
      <c r="AW60" s="56">
        <v>12265540.699999999</v>
      </c>
      <c r="AX60" s="56">
        <v>16567929</v>
      </c>
      <c r="AY60" s="56">
        <v>15202781</v>
      </c>
      <c r="AZ60" s="56">
        <v>15201772</v>
      </c>
      <c r="BA60" s="56">
        <v>79596237.5</v>
      </c>
      <c r="BB60" s="56">
        <v>14614809.5</v>
      </c>
      <c r="BC60" s="56">
        <v>155690988.07999998</v>
      </c>
      <c r="BD60" s="56">
        <v>46328354</v>
      </c>
      <c r="BE60" s="56">
        <v>15501960</v>
      </c>
      <c r="BF60" s="56">
        <v>19952605</v>
      </c>
      <c r="BG60" s="56">
        <v>112304667</v>
      </c>
      <c r="BH60" s="56">
        <v>16176788</v>
      </c>
      <c r="BI60" s="56">
        <v>12545127.75</v>
      </c>
      <c r="BJ60" s="56">
        <v>18398834</v>
      </c>
      <c r="BK60" s="56">
        <v>14308458.949999999</v>
      </c>
      <c r="BL60" s="56">
        <v>120629064.89</v>
      </c>
      <c r="BM60" s="56">
        <v>34312001.5</v>
      </c>
      <c r="BN60" s="56">
        <v>19715504</v>
      </c>
      <c r="BO60" s="56">
        <v>44850158.399999999</v>
      </c>
      <c r="BP60" s="56">
        <v>25635292.5</v>
      </c>
      <c r="BQ60" s="56">
        <v>18239172.5</v>
      </c>
      <c r="BR60" s="56">
        <v>524889513.05000001</v>
      </c>
      <c r="BS60" s="56">
        <v>20885466</v>
      </c>
      <c r="BT60" s="56">
        <v>26171649.600000001</v>
      </c>
      <c r="BU60" s="56">
        <v>92156171.930000007</v>
      </c>
      <c r="BV60" s="56">
        <v>5331216.5</v>
      </c>
      <c r="BW60" s="56">
        <v>22171131.5</v>
      </c>
      <c r="BX60" s="56">
        <v>54001336.759999998</v>
      </c>
      <c r="BY60" s="56">
        <v>15451693</v>
      </c>
      <c r="BZ60" s="56">
        <v>20044606.25</v>
      </c>
      <c r="CA60" s="56">
        <v>18828853.75</v>
      </c>
      <c r="CB60" s="56">
        <v>22859454.5</v>
      </c>
      <c r="CC60" s="56">
        <v>47310587</v>
      </c>
      <c r="CD60" s="56">
        <v>28704971.5</v>
      </c>
      <c r="CE60" s="56">
        <v>46242871</v>
      </c>
      <c r="CF60" s="56">
        <v>16943508.5</v>
      </c>
      <c r="CG60" s="56">
        <v>16337008</v>
      </c>
      <c r="CH60" s="56">
        <v>16818036</v>
      </c>
      <c r="CI60" s="56">
        <v>16339414</v>
      </c>
      <c r="CJ60" s="56">
        <v>63269183.5</v>
      </c>
      <c r="CK60" s="56">
        <v>12911786.42</v>
      </c>
      <c r="CL60" s="56">
        <v>12823176.5</v>
      </c>
      <c r="CN60" s="89"/>
      <c r="CO60" s="89"/>
      <c r="CP60" s="89"/>
    </row>
    <row r="61" spans="1:94">
      <c r="A61" s="80" t="s">
        <v>459</v>
      </c>
      <c r="B61" s="81" t="s">
        <v>460</v>
      </c>
      <c r="C61" s="56">
        <v>19039326.060000002</v>
      </c>
      <c r="D61" s="56">
        <v>1702318.6700000002</v>
      </c>
      <c r="E61" s="56">
        <v>5356928.32</v>
      </c>
      <c r="F61" s="56">
        <v>5984576.2599999998</v>
      </c>
      <c r="G61" s="56">
        <v>3711606.94</v>
      </c>
      <c r="H61" s="56">
        <v>4970082.1300000008</v>
      </c>
      <c r="I61" s="56">
        <v>8170922.7699999996</v>
      </c>
      <c r="J61" s="56">
        <v>4541224.2100000009</v>
      </c>
      <c r="K61" s="56">
        <v>5357402.88</v>
      </c>
      <c r="L61" s="56">
        <v>2112677.96</v>
      </c>
      <c r="M61" s="56">
        <v>13562445.6</v>
      </c>
      <c r="N61" s="56">
        <v>5239005.4000000004</v>
      </c>
      <c r="O61" s="56">
        <v>9149737.540000001</v>
      </c>
      <c r="P61" s="56">
        <v>1769181.58</v>
      </c>
      <c r="Q61" s="56">
        <v>2319352.0099999998</v>
      </c>
      <c r="R61" s="56">
        <v>3509890.92</v>
      </c>
      <c r="S61" s="56">
        <v>2241767.81</v>
      </c>
      <c r="T61" s="56">
        <v>1722166.8900000001</v>
      </c>
      <c r="U61" s="56">
        <v>2077737.1099999999</v>
      </c>
      <c r="V61" s="56">
        <v>980416.29</v>
      </c>
      <c r="W61" s="56">
        <v>20355171.07</v>
      </c>
      <c r="X61" s="56">
        <v>1414438.29</v>
      </c>
      <c r="Y61" s="56">
        <v>3019762.54</v>
      </c>
      <c r="Z61" s="56">
        <v>1809488.7999999998</v>
      </c>
      <c r="AA61" s="56">
        <v>1902437.9</v>
      </c>
      <c r="AB61" s="56">
        <v>1439774.53</v>
      </c>
      <c r="AC61" s="56">
        <v>1139862.75</v>
      </c>
      <c r="AD61" s="56">
        <v>4753130.6799999988</v>
      </c>
      <c r="AE61" s="56">
        <v>1337498.83</v>
      </c>
      <c r="AF61" s="56">
        <v>1656593.78</v>
      </c>
      <c r="AG61" s="56">
        <v>2109319.58</v>
      </c>
      <c r="AH61" s="56">
        <v>3204528.37</v>
      </c>
      <c r="AI61" s="56">
        <v>1492901.95</v>
      </c>
      <c r="AJ61" s="56">
        <v>982436.92</v>
      </c>
      <c r="AK61" s="56">
        <v>32819038.739999995</v>
      </c>
      <c r="AL61" s="56">
        <v>2033639.95</v>
      </c>
      <c r="AM61" s="56">
        <v>1770778.47</v>
      </c>
      <c r="AN61" s="56">
        <v>3685149.39</v>
      </c>
      <c r="AO61" s="56">
        <v>5857509.2800000003</v>
      </c>
      <c r="AP61" s="56">
        <v>7696454</v>
      </c>
      <c r="AQ61" s="56">
        <v>1660367</v>
      </c>
      <c r="AR61" s="56">
        <v>6752299.9299999997</v>
      </c>
      <c r="AS61" s="56">
        <v>3150582.1100000003</v>
      </c>
      <c r="AT61" s="56">
        <v>3785796.0300000003</v>
      </c>
      <c r="AU61" s="56">
        <v>5757234.1600000001</v>
      </c>
      <c r="AV61" s="56">
        <v>3197448.5700000003</v>
      </c>
      <c r="AW61" s="56">
        <v>1539941.29</v>
      </c>
      <c r="AX61" s="56">
        <v>2599549.83</v>
      </c>
      <c r="AY61" s="56">
        <v>2158712.9</v>
      </c>
      <c r="AZ61" s="56">
        <v>3000786.4000000004</v>
      </c>
      <c r="BA61" s="56">
        <v>11908822.529999999</v>
      </c>
      <c r="BB61" s="56">
        <v>2704492.66</v>
      </c>
      <c r="BC61" s="56">
        <v>19904851.210000001</v>
      </c>
      <c r="BD61" s="56">
        <v>9360910.25</v>
      </c>
      <c r="BE61" s="56">
        <v>3730203.63</v>
      </c>
      <c r="BF61" s="56">
        <v>3479328.04</v>
      </c>
      <c r="BG61" s="56">
        <v>15271640.08</v>
      </c>
      <c r="BH61" s="56">
        <v>2284619</v>
      </c>
      <c r="BI61" s="56">
        <v>1638307.38</v>
      </c>
      <c r="BJ61" s="56">
        <v>1206185.9400000002</v>
      </c>
      <c r="BK61" s="56">
        <v>1160982.3</v>
      </c>
      <c r="BL61" s="56">
        <v>17107606.939999998</v>
      </c>
      <c r="BM61" s="56">
        <v>8844571.1400000006</v>
      </c>
      <c r="BN61" s="56">
        <v>7216089</v>
      </c>
      <c r="BO61" s="56">
        <v>9409635.9499999993</v>
      </c>
      <c r="BP61" s="56">
        <v>4686875.2</v>
      </c>
      <c r="BQ61" s="56">
        <v>3195903.86</v>
      </c>
      <c r="BR61" s="56">
        <v>77907805.25999999</v>
      </c>
      <c r="BS61" s="56">
        <v>10287528.74</v>
      </c>
      <c r="BT61" s="56">
        <v>2883093.64</v>
      </c>
      <c r="BU61" s="56">
        <v>24422546.41</v>
      </c>
      <c r="BV61" s="56">
        <v>792876.57</v>
      </c>
      <c r="BW61" s="56">
        <v>2573562.62</v>
      </c>
      <c r="BX61" s="56">
        <v>5278283.7200000007</v>
      </c>
      <c r="BY61" s="56">
        <v>2155154.9300000002</v>
      </c>
      <c r="BZ61" s="56">
        <v>1656306.0899999999</v>
      </c>
      <c r="CA61" s="56">
        <v>4371787.58</v>
      </c>
      <c r="CB61" s="56">
        <v>2651511.2800000003</v>
      </c>
      <c r="CC61" s="56">
        <v>14490563.370000001</v>
      </c>
      <c r="CD61" s="56">
        <v>5715165.2400000002</v>
      </c>
      <c r="CE61" s="56">
        <v>3735335.25</v>
      </c>
      <c r="CF61" s="56">
        <v>1509044.42</v>
      </c>
      <c r="CG61" s="56">
        <v>2810813.93</v>
      </c>
      <c r="CH61" s="56">
        <v>1171600.02</v>
      </c>
      <c r="CI61" s="56">
        <v>1462224.7599999998</v>
      </c>
      <c r="CJ61" s="56">
        <v>6433536.0199999996</v>
      </c>
      <c r="CK61" s="56">
        <v>2675518.9500000002</v>
      </c>
      <c r="CL61" s="56">
        <v>912041.96000000008</v>
      </c>
      <c r="CN61" s="89"/>
      <c r="CO61" s="89"/>
      <c r="CP61" s="89"/>
    </row>
    <row r="62" spans="1:94">
      <c r="A62" s="80" t="s">
        <v>461</v>
      </c>
      <c r="B62" s="81" t="s">
        <v>290</v>
      </c>
      <c r="C62" s="56">
        <v>66051356.850000001</v>
      </c>
      <c r="D62" s="56">
        <v>6461345.1799999997</v>
      </c>
      <c r="E62" s="56">
        <v>5672827.0499999998</v>
      </c>
      <c r="F62" s="56">
        <v>4515037.55</v>
      </c>
      <c r="G62" s="56">
        <v>2870182.4799999995</v>
      </c>
      <c r="H62" s="56">
        <v>3407800.92</v>
      </c>
      <c r="I62" s="56">
        <v>6687573.9000000004</v>
      </c>
      <c r="J62" s="56">
        <v>23047983.719999999</v>
      </c>
      <c r="K62" s="56">
        <v>6155958.9399999995</v>
      </c>
      <c r="L62" s="56">
        <v>6524729.5499999998</v>
      </c>
      <c r="M62" s="56">
        <v>24936081.250000004</v>
      </c>
      <c r="N62" s="56">
        <v>1784228.11</v>
      </c>
      <c r="O62" s="56">
        <v>68610384.279999986</v>
      </c>
      <c r="P62" s="56">
        <v>8226369</v>
      </c>
      <c r="Q62" s="56">
        <v>11070332.76</v>
      </c>
      <c r="R62" s="56">
        <v>13594440.799999999</v>
      </c>
      <c r="S62" s="56">
        <v>5112764.99</v>
      </c>
      <c r="T62" s="56">
        <v>9332142.2600000016</v>
      </c>
      <c r="U62" s="56">
        <v>4568625.5399999991</v>
      </c>
      <c r="V62" s="56">
        <v>2956404.2</v>
      </c>
      <c r="W62" s="56">
        <v>106761108.72</v>
      </c>
      <c r="X62" s="56">
        <v>2311076.5699999998</v>
      </c>
      <c r="Y62" s="56">
        <v>5545968.3899999997</v>
      </c>
      <c r="Z62" s="56">
        <v>6748250</v>
      </c>
      <c r="AA62" s="56">
        <v>1708622.1700000002</v>
      </c>
      <c r="AB62" s="56">
        <v>1939870.41</v>
      </c>
      <c r="AC62" s="56">
        <v>1866427.3</v>
      </c>
      <c r="AD62" s="56">
        <v>11491393.23</v>
      </c>
      <c r="AE62" s="56">
        <v>2051004.19</v>
      </c>
      <c r="AF62" s="56">
        <v>5669541.1600000001</v>
      </c>
      <c r="AG62" s="56">
        <v>7962607.1299999999</v>
      </c>
      <c r="AH62" s="56">
        <v>13347699.390000001</v>
      </c>
      <c r="AI62" s="56">
        <v>3635421.5799999996</v>
      </c>
      <c r="AJ62" s="56">
        <v>3108000.14</v>
      </c>
      <c r="AK62" s="56">
        <v>185363594.83999997</v>
      </c>
      <c r="AL62" s="56">
        <v>3319904.6500000004</v>
      </c>
      <c r="AM62" s="56">
        <v>2297022.42</v>
      </c>
      <c r="AN62" s="56">
        <v>5262963.26</v>
      </c>
      <c r="AO62" s="56">
        <v>4958116.34</v>
      </c>
      <c r="AP62" s="56">
        <v>2951214.91</v>
      </c>
      <c r="AQ62" s="56">
        <v>2260843.38</v>
      </c>
      <c r="AR62" s="56">
        <v>56593325.359999999</v>
      </c>
      <c r="AS62" s="56">
        <v>3297915.49</v>
      </c>
      <c r="AT62" s="56">
        <v>9706100.209999999</v>
      </c>
      <c r="AU62" s="56">
        <v>14508172.92</v>
      </c>
      <c r="AV62" s="56">
        <v>3367037.85</v>
      </c>
      <c r="AW62" s="56">
        <v>2444211.6599999997</v>
      </c>
      <c r="AX62" s="56">
        <v>3972600.53</v>
      </c>
      <c r="AY62" s="56">
        <v>5177308.7499999991</v>
      </c>
      <c r="AZ62" s="56">
        <v>4059668.4499999997</v>
      </c>
      <c r="BA62" s="56">
        <v>58320889.109999999</v>
      </c>
      <c r="BB62" s="56">
        <v>2990824.7199999997</v>
      </c>
      <c r="BC62" s="56">
        <v>82760437.450000003</v>
      </c>
      <c r="BD62" s="56">
        <v>24325078.699999999</v>
      </c>
      <c r="BE62" s="56">
        <v>3344357.82</v>
      </c>
      <c r="BF62" s="56">
        <v>2626766.0699999998</v>
      </c>
      <c r="BG62" s="56">
        <v>51799769.370000005</v>
      </c>
      <c r="BH62" s="56">
        <v>3483724.26</v>
      </c>
      <c r="BI62" s="56">
        <v>1799346.22</v>
      </c>
      <c r="BJ62" s="56">
        <v>4656410.79</v>
      </c>
      <c r="BK62" s="56">
        <v>3643179.18</v>
      </c>
      <c r="BL62" s="56">
        <v>38044759.009999998</v>
      </c>
      <c r="BM62" s="56">
        <v>12834995.73</v>
      </c>
      <c r="BN62" s="56">
        <v>7495956.8599999994</v>
      </c>
      <c r="BO62" s="56">
        <v>12015448.93</v>
      </c>
      <c r="BP62" s="56">
        <v>9964726.0800000001</v>
      </c>
      <c r="BQ62" s="56">
        <v>7774629.459999999</v>
      </c>
      <c r="BR62" s="56">
        <v>249560609.06</v>
      </c>
      <c r="BS62" s="56">
        <v>11791557.569999998</v>
      </c>
      <c r="BT62" s="56">
        <v>4675330.4400000004</v>
      </c>
      <c r="BU62" s="56">
        <v>84224986.75</v>
      </c>
      <c r="BV62" s="56">
        <v>5304002.54</v>
      </c>
      <c r="BW62" s="56">
        <v>15797883.92</v>
      </c>
      <c r="BX62" s="56">
        <v>25757577.009999998</v>
      </c>
      <c r="BY62" s="56">
        <v>2546214.4700000002</v>
      </c>
      <c r="BZ62" s="56">
        <v>9612303.459999999</v>
      </c>
      <c r="CA62" s="56">
        <v>6132570.3899999997</v>
      </c>
      <c r="CB62" s="56">
        <v>6015200.7299999995</v>
      </c>
      <c r="CC62" s="56">
        <v>37554920.460000001</v>
      </c>
      <c r="CD62" s="56">
        <v>6628853.3499999996</v>
      </c>
      <c r="CE62" s="56">
        <v>19696646.220000003</v>
      </c>
      <c r="CF62" s="56">
        <v>4884068.9000000004</v>
      </c>
      <c r="CG62" s="56">
        <v>3069711.3000000003</v>
      </c>
      <c r="CH62" s="56">
        <v>1713086.8900000001</v>
      </c>
      <c r="CI62" s="56">
        <v>2553631.08</v>
      </c>
      <c r="CJ62" s="56">
        <v>33602498.789999999</v>
      </c>
      <c r="CK62" s="56">
        <v>5382307.3199999994</v>
      </c>
      <c r="CL62" s="56">
        <v>3124307.04</v>
      </c>
      <c r="CN62" s="89"/>
      <c r="CO62" s="89"/>
      <c r="CP62" s="89"/>
    </row>
    <row r="63" spans="1:94">
      <c r="A63" s="80" t="s">
        <v>462</v>
      </c>
      <c r="B63" s="81" t="s">
        <v>463</v>
      </c>
      <c r="C63" s="56">
        <v>20399383.66</v>
      </c>
      <c r="D63" s="56">
        <v>2619279.7800000003</v>
      </c>
      <c r="E63" s="56">
        <v>2723704.74</v>
      </c>
      <c r="F63" s="56">
        <v>1453446.5699999998</v>
      </c>
      <c r="G63" s="56">
        <v>1333069.49</v>
      </c>
      <c r="H63" s="56">
        <v>2493087.25</v>
      </c>
      <c r="I63" s="56">
        <v>2108567.4000000004</v>
      </c>
      <c r="J63" s="56">
        <v>5700844.0899999999</v>
      </c>
      <c r="K63" s="56">
        <v>2329902.37</v>
      </c>
      <c r="L63" s="56">
        <v>2532894.3299999996</v>
      </c>
      <c r="M63" s="56">
        <v>5552737.1999999993</v>
      </c>
      <c r="N63" s="56">
        <v>671832.58999999985</v>
      </c>
      <c r="O63" s="56">
        <v>14036798.82</v>
      </c>
      <c r="P63" s="56">
        <v>2823627.95</v>
      </c>
      <c r="Q63" s="56">
        <v>2977395.0999999996</v>
      </c>
      <c r="R63" s="56">
        <v>4364896.7</v>
      </c>
      <c r="S63" s="56">
        <v>2455268.3800000004</v>
      </c>
      <c r="T63" s="56">
        <v>2054563.34</v>
      </c>
      <c r="U63" s="56">
        <v>2080498.95</v>
      </c>
      <c r="V63" s="56">
        <v>1118111.3700000001</v>
      </c>
      <c r="W63" s="56">
        <v>21649243.749999996</v>
      </c>
      <c r="X63" s="56">
        <v>1592692.6</v>
      </c>
      <c r="Y63" s="56">
        <v>3008026.6500000004</v>
      </c>
      <c r="Z63" s="56">
        <v>3555136.16</v>
      </c>
      <c r="AA63" s="56">
        <v>1063393.92</v>
      </c>
      <c r="AB63" s="56">
        <v>994441.07000000007</v>
      </c>
      <c r="AC63" s="56">
        <v>1828279.8</v>
      </c>
      <c r="AD63" s="56">
        <v>5600672.1699999999</v>
      </c>
      <c r="AE63" s="56">
        <v>1832552.8</v>
      </c>
      <c r="AF63" s="56">
        <v>1215952.3899999999</v>
      </c>
      <c r="AG63" s="56">
        <v>2357346.79</v>
      </c>
      <c r="AH63" s="56">
        <v>2396773.0400000005</v>
      </c>
      <c r="AI63" s="56">
        <v>1734011.6400000001</v>
      </c>
      <c r="AJ63" s="56">
        <v>1102842.23</v>
      </c>
      <c r="AK63" s="56">
        <v>49433527.259999998</v>
      </c>
      <c r="AL63" s="56">
        <v>2099219.9699999997</v>
      </c>
      <c r="AM63" s="56">
        <v>2113659.16</v>
      </c>
      <c r="AN63" s="56">
        <v>4450672.1800000006</v>
      </c>
      <c r="AO63" s="56">
        <v>4258886.95</v>
      </c>
      <c r="AP63" s="56">
        <v>2479168.0200000005</v>
      </c>
      <c r="AQ63" s="56">
        <v>934066.2</v>
      </c>
      <c r="AR63" s="56">
        <v>9720374.1900000013</v>
      </c>
      <c r="AS63" s="56">
        <v>2185751.4900000002</v>
      </c>
      <c r="AT63" s="56">
        <v>4518999.22</v>
      </c>
      <c r="AU63" s="56">
        <v>4165352.15</v>
      </c>
      <c r="AV63" s="56">
        <v>1842187.3</v>
      </c>
      <c r="AW63" s="56">
        <v>1656457.1700000002</v>
      </c>
      <c r="AX63" s="56">
        <v>2315272.8100000005</v>
      </c>
      <c r="AY63" s="56">
        <v>1959379.81</v>
      </c>
      <c r="AZ63" s="56">
        <v>1827640.6400000001</v>
      </c>
      <c r="BA63" s="56">
        <v>15405401.750000002</v>
      </c>
      <c r="BB63" s="56">
        <v>1844926.25</v>
      </c>
      <c r="BC63" s="56">
        <v>20049044.889999997</v>
      </c>
      <c r="BD63" s="56">
        <v>5176558.4800000004</v>
      </c>
      <c r="BE63" s="56">
        <v>1434351.2299999997</v>
      </c>
      <c r="BF63" s="56">
        <v>1902482.36</v>
      </c>
      <c r="BG63" s="56">
        <v>11486970.359999999</v>
      </c>
      <c r="BH63" s="56">
        <v>1112735.68</v>
      </c>
      <c r="BI63" s="56">
        <v>645137.71000000008</v>
      </c>
      <c r="BJ63" s="56">
        <v>1547987.6099999999</v>
      </c>
      <c r="BK63" s="56">
        <v>1400352.41</v>
      </c>
      <c r="BL63" s="56">
        <v>20614495.799999997</v>
      </c>
      <c r="BM63" s="56">
        <v>4788109.0200000005</v>
      </c>
      <c r="BN63" s="56">
        <v>2874405.29</v>
      </c>
      <c r="BO63" s="56">
        <v>4156260.4099999997</v>
      </c>
      <c r="BP63" s="56">
        <v>2705851.1599999997</v>
      </c>
      <c r="BQ63" s="56">
        <v>2101192.3199999998</v>
      </c>
      <c r="BR63" s="56">
        <v>65037891.860000007</v>
      </c>
      <c r="BS63" s="56">
        <v>3576344.8599999994</v>
      </c>
      <c r="BT63" s="56">
        <v>2663658.3200000003</v>
      </c>
      <c r="BU63" s="56">
        <v>16343441.24</v>
      </c>
      <c r="BV63" s="56">
        <v>841313.27</v>
      </c>
      <c r="BW63" s="56">
        <v>2832721.24</v>
      </c>
      <c r="BX63" s="56">
        <v>7585315.8799999999</v>
      </c>
      <c r="BY63" s="56">
        <v>2153718.62</v>
      </c>
      <c r="BZ63" s="56">
        <v>2154587.56</v>
      </c>
      <c r="CA63" s="56">
        <v>2197718.5099999998</v>
      </c>
      <c r="CB63" s="56">
        <v>2737846.23</v>
      </c>
      <c r="CC63" s="56">
        <v>6096528.5000000009</v>
      </c>
      <c r="CD63" s="56">
        <v>4118513.85</v>
      </c>
      <c r="CE63" s="56">
        <v>6443625.9900000002</v>
      </c>
      <c r="CF63" s="56">
        <v>2114011.7700000005</v>
      </c>
      <c r="CG63" s="56">
        <v>1904859.86</v>
      </c>
      <c r="CH63" s="56">
        <v>1628158.5300000003</v>
      </c>
      <c r="CI63" s="56">
        <v>1762670.22</v>
      </c>
      <c r="CJ63" s="56">
        <v>7447955.8700000001</v>
      </c>
      <c r="CK63" s="56">
        <v>1011968.53</v>
      </c>
      <c r="CL63" s="56">
        <v>1438499.83</v>
      </c>
      <c r="CN63" s="89"/>
      <c r="CO63" s="89"/>
      <c r="CP63" s="89"/>
    </row>
    <row r="64" spans="1:94">
      <c r="A64" s="80" t="s">
        <v>464</v>
      </c>
      <c r="B64" s="81" t="s">
        <v>465</v>
      </c>
      <c r="C64" s="56">
        <v>28806804.240000002</v>
      </c>
      <c r="D64" s="56">
        <v>4415726.0299999993</v>
      </c>
      <c r="E64" s="56">
        <v>4557177.34</v>
      </c>
      <c r="F64" s="56">
        <v>3765604.7199999997</v>
      </c>
      <c r="G64" s="56">
        <v>3907277.84</v>
      </c>
      <c r="H64" s="56">
        <v>3786131.6</v>
      </c>
      <c r="I64" s="56">
        <v>5296078.29</v>
      </c>
      <c r="J64" s="56">
        <v>6202071.9900000002</v>
      </c>
      <c r="K64" s="56">
        <v>5297907.62</v>
      </c>
      <c r="L64" s="56">
        <v>7810021.5600000005</v>
      </c>
      <c r="M64" s="56">
        <v>10502504.17</v>
      </c>
      <c r="N64" s="56">
        <v>1704103.86</v>
      </c>
      <c r="O64" s="56">
        <v>20198614.949999999</v>
      </c>
      <c r="P64" s="56">
        <v>4641940.1099999994</v>
      </c>
      <c r="Q64" s="56">
        <v>8877064.9499999993</v>
      </c>
      <c r="R64" s="56">
        <v>9961282.0800000001</v>
      </c>
      <c r="S64" s="56">
        <v>4860851.26</v>
      </c>
      <c r="T64" s="56">
        <v>6956036.6100000003</v>
      </c>
      <c r="U64" s="56">
        <v>4728003.37</v>
      </c>
      <c r="V64" s="56">
        <v>2582833.6</v>
      </c>
      <c r="W64" s="56">
        <v>45972233.390000001</v>
      </c>
      <c r="X64" s="56">
        <v>4109635.14</v>
      </c>
      <c r="Y64" s="56">
        <v>8951043.2699999996</v>
      </c>
      <c r="Z64" s="56">
        <v>6103831.7000000002</v>
      </c>
      <c r="AA64" s="56">
        <v>2575729.96</v>
      </c>
      <c r="AB64" s="56">
        <v>4492280.49</v>
      </c>
      <c r="AC64" s="56">
        <v>4825632.8900000006</v>
      </c>
      <c r="AD64" s="56">
        <v>14679528.569999998</v>
      </c>
      <c r="AE64" s="56">
        <v>4665435.1399999997</v>
      </c>
      <c r="AF64" s="56">
        <v>4629869.38</v>
      </c>
      <c r="AG64" s="56">
        <v>9564997.0700000003</v>
      </c>
      <c r="AH64" s="56">
        <v>5927127.4199999999</v>
      </c>
      <c r="AI64" s="56">
        <v>5531779.0200000005</v>
      </c>
      <c r="AJ64" s="56">
        <v>3754159.6799999997</v>
      </c>
      <c r="AK64" s="56">
        <v>69615809.489999995</v>
      </c>
      <c r="AL64" s="56">
        <v>5989156.0299999993</v>
      </c>
      <c r="AM64" s="56">
        <v>3913082.76</v>
      </c>
      <c r="AN64" s="56">
        <v>9082195.6999999993</v>
      </c>
      <c r="AO64" s="56">
        <v>7396199.8899999997</v>
      </c>
      <c r="AP64" s="56">
        <v>5171461.0999999996</v>
      </c>
      <c r="AQ64" s="56">
        <v>1820442.5699999998</v>
      </c>
      <c r="AR64" s="56">
        <v>26826254.859999999</v>
      </c>
      <c r="AS64" s="56">
        <v>5376000.0999999996</v>
      </c>
      <c r="AT64" s="56">
        <v>14815025.25</v>
      </c>
      <c r="AU64" s="56">
        <v>10439701.17</v>
      </c>
      <c r="AV64" s="56">
        <v>5087063.5999999996</v>
      </c>
      <c r="AW64" s="56">
        <v>3803949.93</v>
      </c>
      <c r="AX64" s="56">
        <v>3304075.95</v>
      </c>
      <c r="AY64" s="56">
        <v>4546031.84</v>
      </c>
      <c r="AZ64" s="56">
        <v>4829205.68</v>
      </c>
      <c r="BA64" s="56">
        <v>15077168.279999999</v>
      </c>
      <c r="BB64" s="56">
        <v>3368314.48</v>
      </c>
      <c r="BC64" s="56">
        <v>27975141.43</v>
      </c>
      <c r="BD64" s="56">
        <v>6084906.7299999995</v>
      </c>
      <c r="BE64" s="56">
        <v>2254198.5199999996</v>
      </c>
      <c r="BF64" s="56">
        <v>3900861.2399999998</v>
      </c>
      <c r="BG64" s="56">
        <v>21665332.079999998</v>
      </c>
      <c r="BH64" s="56">
        <v>2792549.05</v>
      </c>
      <c r="BI64" s="56">
        <v>1188278.8999999999</v>
      </c>
      <c r="BJ64" s="56">
        <v>3405696.59</v>
      </c>
      <c r="BK64" s="56">
        <v>3361118.58</v>
      </c>
      <c r="BL64" s="56">
        <v>22921947.949999999</v>
      </c>
      <c r="BM64" s="56">
        <v>8036962.5500000007</v>
      </c>
      <c r="BN64" s="56">
        <v>5094604.29</v>
      </c>
      <c r="BO64" s="56">
        <v>7732695.3799999999</v>
      </c>
      <c r="BP64" s="56">
        <v>6923767</v>
      </c>
      <c r="BQ64" s="56">
        <v>5902179.8300000001</v>
      </c>
      <c r="BR64" s="56">
        <v>114323528.23999999</v>
      </c>
      <c r="BS64" s="56">
        <v>6479688.3700000001</v>
      </c>
      <c r="BT64" s="56">
        <v>8512156.75</v>
      </c>
      <c r="BU64" s="56">
        <v>25303415.449999999</v>
      </c>
      <c r="BV64" s="56">
        <v>1624597.44</v>
      </c>
      <c r="BW64" s="56">
        <v>4361348.9800000004</v>
      </c>
      <c r="BX64" s="56">
        <v>12010396.57</v>
      </c>
      <c r="BY64" s="56">
        <v>4120757.2</v>
      </c>
      <c r="BZ64" s="56">
        <v>4061252.56</v>
      </c>
      <c r="CA64" s="56">
        <v>5381875.5700000003</v>
      </c>
      <c r="CB64" s="56">
        <v>13694961.439999999</v>
      </c>
      <c r="CC64" s="56">
        <v>10810123.109999999</v>
      </c>
      <c r="CD64" s="56">
        <v>9676849.5599999987</v>
      </c>
      <c r="CE64" s="56">
        <v>9521033.0799999982</v>
      </c>
      <c r="CF64" s="56">
        <v>2801320.4400000004</v>
      </c>
      <c r="CG64" s="56">
        <v>3958191.4000000004</v>
      </c>
      <c r="CH64" s="56">
        <v>3241291.13</v>
      </c>
      <c r="CI64" s="56">
        <v>4366114.6899999995</v>
      </c>
      <c r="CJ64" s="56">
        <v>15350200.360000003</v>
      </c>
      <c r="CK64" s="56">
        <v>3385022.8200000003</v>
      </c>
      <c r="CL64" s="56">
        <v>2226426.91</v>
      </c>
      <c r="CN64" s="89"/>
      <c r="CO64" s="89"/>
      <c r="CP64" s="89"/>
    </row>
    <row r="65" spans="1:94">
      <c r="A65" s="80" t="s">
        <v>466</v>
      </c>
      <c r="B65" s="81" t="s">
        <v>291</v>
      </c>
      <c r="C65" s="56">
        <v>74604952.519999981</v>
      </c>
      <c r="D65" s="56">
        <v>4755901.0100000007</v>
      </c>
      <c r="E65" s="56">
        <v>3983279.86</v>
      </c>
      <c r="F65" s="56">
        <v>5807025.8400000008</v>
      </c>
      <c r="G65" s="56">
        <v>2869924.31</v>
      </c>
      <c r="H65" s="56">
        <v>5313303.2800000012</v>
      </c>
      <c r="I65" s="56">
        <v>5737752.29</v>
      </c>
      <c r="J65" s="56">
        <v>11538499.699999999</v>
      </c>
      <c r="K65" s="56">
        <v>3968999.2699999996</v>
      </c>
      <c r="L65" s="56">
        <v>10760259.449999999</v>
      </c>
      <c r="M65" s="56">
        <v>19927812.370000001</v>
      </c>
      <c r="N65" s="56">
        <v>5130816.9000000004</v>
      </c>
      <c r="O65" s="56">
        <v>64374132.75999999</v>
      </c>
      <c r="P65" s="56">
        <v>7467517.0300000003</v>
      </c>
      <c r="Q65" s="56">
        <v>6612809.290000001</v>
      </c>
      <c r="R65" s="56">
        <v>14142415.09</v>
      </c>
      <c r="S65" s="56">
        <v>6623106.4299999997</v>
      </c>
      <c r="T65" s="56">
        <v>8090551.2799999993</v>
      </c>
      <c r="U65" s="56">
        <v>3543081.32</v>
      </c>
      <c r="V65" s="56">
        <v>4046435.34</v>
      </c>
      <c r="W65" s="56">
        <v>96029350.900000021</v>
      </c>
      <c r="X65" s="56">
        <v>6611588.46</v>
      </c>
      <c r="Y65" s="56">
        <v>8240905.1600000001</v>
      </c>
      <c r="Z65" s="56">
        <v>7213609.2599999998</v>
      </c>
      <c r="AA65" s="56">
        <v>3466433.98</v>
      </c>
      <c r="AB65" s="56">
        <v>3793251.4900000007</v>
      </c>
      <c r="AC65" s="56">
        <v>6608867.7599999998</v>
      </c>
      <c r="AD65" s="56">
        <v>19057227.18</v>
      </c>
      <c r="AE65" s="56">
        <v>5926927.0899999999</v>
      </c>
      <c r="AF65" s="56">
        <v>6241767.8400000008</v>
      </c>
      <c r="AG65" s="56">
        <v>6342845.1999999993</v>
      </c>
      <c r="AH65" s="56">
        <v>11265437.77</v>
      </c>
      <c r="AI65" s="56">
        <v>7485781.6800000006</v>
      </c>
      <c r="AJ65" s="56">
        <v>6136111.709999999</v>
      </c>
      <c r="AK65" s="56">
        <v>187063758.40000004</v>
      </c>
      <c r="AL65" s="56">
        <v>8807396.5499999989</v>
      </c>
      <c r="AM65" s="56">
        <v>4430626.57</v>
      </c>
      <c r="AN65" s="56">
        <v>8706472.2499999981</v>
      </c>
      <c r="AO65" s="56">
        <v>12078580.099999998</v>
      </c>
      <c r="AP65" s="56">
        <v>7336593.5699999994</v>
      </c>
      <c r="AQ65" s="56">
        <v>4704278.46</v>
      </c>
      <c r="AR65" s="56">
        <v>49781805.889999993</v>
      </c>
      <c r="AS65" s="56">
        <v>7429470.9199999999</v>
      </c>
      <c r="AT65" s="56">
        <v>12311209.32</v>
      </c>
      <c r="AU65" s="56">
        <v>15084279.129999999</v>
      </c>
      <c r="AV65" s="56">
        <v>5181718.5200000005</v>
      </c>
      <c r="AW65" s="56">
        <v>5658469.7200000007</v>
      </c>
      <c r="AX65" s="56">
        <v>7552470.6800000006</v>
      </c>
      <c r="AY65" s="56">
        <v>6837228.3099999996</v>
      </c>
      <c r="AZ65" s="56">
        <v>7410150.9000000004</v>
      </c>
      <c r="BA65" s="56">
        <v>50711954.990000002</v>
      </c>
      <c r="BB65" s="56">
        <v>9488254.2499999981</v>
      </c>
      <c r="BC65" s="56">
        <v>86214352.890000001</v>
      </c>
      <c r="BD65" s="56">
        <v>17701137.850000005</v>
      </c>
      <c r="BE65" s="56">
        <v>4130015.55</v>
      </c>
      <c r="BF65" s="56">
        <v>15213905.59</v>
      </c>
      <c r="BG65" s="56">
        <v>74130817.50999999</v>
      </c>
      <c r="BH65" s="56">
        <v>3499557.8</v>
      </c>
      <c r="BI65" s="56">
        <v>5491039.0300000003</v>
      </c>
      <c r="BJ65" s="56">
        <v>4987680.3299999991</v>
      </c>
      <c r="BK65" s="56">
        <v>7339171.0100000016</v>
      </c>
      <c r="BL65" s="56">
        <v>60327193.57</v>
      </c>
      <c r="BM65" s="56">
        <v>10419281.769999998</v>
      </c>
      <c r="BN65" s="56">
        <v>9999749.0800000001</v>
      </c>
      <c r="BO65" s="56">
        <v>12091960.299999999</v>
      </c>
      <c r="BP65" s="56">
        <v>7161077.2600000007</v>
      </c>
      <c r="BQ65" s="56">
        <v>10932177.100000001</v>
      </c>
      <c r="BR65" s="56">
        <v>204377789.51999998</v>
      </c>
      <c r="BS65" s="56">
        <v>8432561.5000000019</v>
      </c>
      <c r="BT65" s="56">
        <v>4426531.6799999988</v>
      </c>
      <c r="BU65" s="56">
        <v>46426526.43999999</v>
      </c>
      <c r="BV65" s="56">
        <v>3300087.2499999995</v>
      </c>
      <c r="BW65" s="56">
        <v>7163053.9999999991</v>
      </c>
      <c r="BX65" s="56">
        <v>21184108.98</v>
      </c>
      <c r="BY65" s="56">
        <v>5772317.8399999989</v>
      </c>
      <c r="BZ65" s="56">
        <v>6638838.9299999997</v>
      </c>
      <c r="CA65" s="56">
        <v>5286889.5699999994</v>
      </c>
      <c r="CB65" s="56">
        <v>7866095.3200000012</v>
      </c>
      <c r="CC65" s="56">
        <v>26819704.989999998</v>
      </c>
      <c r="CD65" s="56">
        <v>8352926.7000000002</v>
      </c>
      <c r="CE65" s="56">
        <v>20762101.379999995</v>
      </c>
      <c r="CF65" s="56">
        <v>4585016.1199999992</v>
      </c>
      <c r="CG65" s="56">
        <v>4091601.35</v>
      </c>
      <c r="CH65" s="56">
        <v>5602910.7499999991</v>
      </c>
      <c r="CI65" s="56">
        <v>3997437.6700000004</v>
      </c>
      <c r="CJ65" s="56">
        <v>32884058.809999995</v>
      </c>
      <c r="CK65" s="56">
        <v>8500480.3100000005</v>
      </c>
      <c r="CL65" s="56">
        <v>5859589.46</v>
      </c>
      <c r="CN65" s="89"/>
      <c r="CO65" s="89"/>
      <c r="CP65" s="89"/>
    </row>
    <row r="66" spans="1:94">
      <c r="A66" s="80" t="s">
        <v>467</v>
      </c>
      <c r="B66" s="81" t="s">
        <v>292</v>
      </c>
      <c r="C66" s="56">
        <v>1765679.65</v>
      </c>
      <c r="D66" s="56">
        <v>105741.98999999999</v>
      </c>
      <c r="E66" s="56">
        <v>54363.85</v>
      </c>
      <c r="F66" s="56">
        <v>50318.23</v>
      </c>
      <c r="G66" s="56">
        <v>31265.550000000003</v>
      </c>
      <c r="H66" s="56">
        <v>26461.49</v>
      </c>
      <c r="I66" s="56">
        <v>50304.37</v>
      </c>
      <c r="J66" s="56">
        <v>508928.53</v>
      </c>
      <c r="K66" s="56">
        <v>118868.25</v>
      </c>
      <c r="L66" s="56">
        <v>1536078.88</v>
      </c>
      <c r="M66" s="56">
        <v>193183.91</v>
      </c>
      <c r="N66" s="56">
        <v>47007.91</v>
      </c>
      <c r="O66" s="56">
        <v>952855.99</v>
      </c>
      <c r="P66" s="56">
        <v>121920.86</v>
      </c>
      <c r="Q66" s="56">
        <v>127811.73000000001</v>
      </c>
      <c r="R66" s="56">
        <v>784728.24</v>
      </c>
      <c r="S66" s="56">
        <v>317841.21000000002</v>
      </c>
      <c r="T66" s="56">
        <v>32554.420000000002</v>
      </c>
      <c r="U66" s="56">
        <v>184771.6</v>
      </c>
      <c r="V66" s="56">
        <v>46472.549999999996</v>
      </c>
      <c r="W66" s="56">
        <v>3194994.17</v>
      </c>
      <c r="X66" s="56">
        <v>29271.629999999997</v>
      </c>
      <c r="Y66" s="56">
        <v>216411.85</v>
      </c>
      <c r="Z66" s="56">
        <v>186564.55</v>
      </c>
      <c r="AA66" s="56">
        <v>13898</v>
      </c>
      <c r="AB66" s="56">
        <v>37114.04</v>
      </c>
      <c r="AC66" s="56">
        <v>266492.07999999996</v>
      </c>
      <c r="AD66" s="56">
        <v>361671.51999999996</v>
      </c>
      <c r="AE66" s="56">
        <v>109978.07999999999</v>
      </c>
      <c r="AF66" s="56">
        <v>79116.569999999992</v>
      </c>
      <c r="AG66" s="56">
        <v>94360.320000000007</v>
      </c>
      <c r="AH66" s="56">
        <v>10128.84</v>
      </c>
      <c r="AI66" s="56">
        <v>28670.48</v>
      </c>
      <c r="AJ66" s="56">
        <v>73206.179999999993</v>
      </c>
      <c r="AK66" s="56">
        <v>4365562.6500000004</v>
      </c>
      <c r="AL66" s="56">
        <v>65010.47</v>
      </c>
      <c r="AM66" s="56">
        <v>56267.08</v>
      </c>
      <c r="AN66" s="56">
        <v>339710.62</v>
      </c>
      <c r="AO66" s="56">
        <v>96256.34</v>
      </c>
      <c r="AP66" s="56">
        <v>27769.120000000003</v>
      </c>
      <c r="AQ66" s="56">
        <v>8451.2799999999988</v>
      </c>
      <c r="AR66" s="56">
        <v>597317.57999999996</v>
      </c>
      <c r="AS66" s="56">
        <v>131864.81</v>
      </c>
      <c r="AT66" s="56">
        <v>124858.15000000001</v>
      </c>
      <c r="AU66" s="56">
        <v>68651.73000000001</v>
      </c>
      <c r="AV66" s="56">
        <v>29346.36</v>
      </c>
      <c r="AW66" s="56">
        <v>8267.2199999999993</v>
      </c>
      <c r="AX66" s="56">
        <v>111697.58000000002</v>
      </c>
      <c r="AY66" s="56">
        <v>118255.7</v>
      </c>
      <c r="AZ66" s="56">
        <v>89325.440000000002</v>
      </c>
      <c r="BA66" s="56">
        <v>936745.33000000007</v>
      </c>
      <c r="BB66" s="56">
        <v>19599.440000000002</v>
      </c>
      <c r="BC66" s="56">
        <v>2216755.7000000002</v>
      </c>
      <c r="BD66" s="56">
        <v>279916.18</v>
      </c>
      <c r="BE66" s="56">
        <v>24289.35</v>
      </c>
      <c r="BF66" s="56">
        <v>92610.25</v>
      </c>
      <c r="BG66" s="56">
        <v>28976061.470000003</v>
      </c>
      <c r="BH66" s="56">
        <v>13681.38</v>
      </c>
      <c r="BI66" s="56">
        <v>11252.74</v>
      </c>
      <c r="BJ66" s="56">
        <v>126935.37</v>
      </c>
      <c r="BK66" s="56">
        <v>432389.39</v>
      </c>
      <c r="BL66" s="56">
        <v>638239.5</v>
      </c>
      <c r="BM66" s="56">
        <v>391511.95999999996</v>
      </c>
      <c r="BN66" s="56">
        <v>44790.57</v>
      </c>
      <c r="BO66" s="56">
        <v>128517.52</v>
      </c>
      <c r="BP66" s="56">
        <v>122213.14000000001</v>
      </c>
      <c r="BQ66" s="56">
        <v>804348.35</v>
      </c>
      <c r="BR66" s="56">
        <v>3110312.3600000003</v>
      </c>
      <c r="BS66" s="56">
        <v>71499.42</v>
      </c>
      <c r="BT66" s="56">
        <v>861205.05</v>
      </c>
      <c r="BU66" s="56">
        <v>1906445.87</v>
      </c>
      <c r="BV66" s="56">
        <v>528629.88</v>
      </c>
      <c r="BW66" s="56">
        <v>104013.57999999999</v>
      </c>
      <c r="BX66" s="56">
        <v>311270.57</v>
      </c>
      <c r="BY66" s="56">
        <v>29511.360000000001</v>
      </c>
      <c r="BZ66" s="56">
        <v>151934.78999999998</v>
      </c>
      <c r="CA66" s="56">
        <v>122395.57999999999</v>
      </c>
      <c r="CB66" s="56">
        <v>252903.02</v>
      </c>
      <c r="CC66" s="56">
        <v>282666.26</v>
      </c>
      <c r="CD66" s="56">
        <v>242163.87999999998</v>
      </c>
      <c r="CE66" s="56">
        <v>202769.77</v>
      </c>
      <c r="CF66" s="56">
        <v>13280.93</v>
      </c>
      <c r="CG66" s="56">
        <v>54327.32</v>
      </c>
      <c r="CH66" s="56">
        <v>40847.19</v>
      </c>
      <c r="CI66" s="56">
        <v>26860.57</v>
      </c>
      <c r="CJ66" s="56">
        <v>435063.33</v>
      </c>
      <c r="CK66" s="56">
        <v>72357.59</v>
      </c>
      <c r="CL66" s="56">
        <v>50902.13</v>
      </c>
      <c r="CN66" s="89"/>
      <c r="CO66" s="89"/>
      <c r="CP66" s="89"/>
    </row>
    <row r="67" spans="1:94">
      <c r="A67" s="80" t="s">
        <v>468</v>
      </c>
      <c r="B67" s="81" t="s">
        <v>342</v>
      </c>
      <c r="C67" s="56">
        <v>4048200.1</v>
      </c>
      <c r="D67" s="56">
        <v>7408155.8499999996</v>
      </c>
      <c r="E67" s="56">
        <v>10018740.4</v>
      </c>
      <c r="F67" s="56">
        <v>7007462.25</v>
      </c>
      <c r="G67" s="56">
        <v>3778543</v>
      </c>
      <c r="H67" s="56">
        <v>14774395.710000001</v>
      </c>
      <c r="I67" s="56">
        <v>16312403.950000001</v>
      </c>
      <c r="J67" s="56">
        <v>15152103.73</v>
      </c>
      <c r="K67" s="56">
        <v>8032972.7800000003</v>
      </c>
      <c r="L67" s="56">
        <v>10156702.67</v>
      </c>
      <c r="M67" s="56">
        <v>19755584.829999998</v>
      </c>
      <c r="N67" s="56">
        <v>4246687.3499999996</v>
      </c>
      <c r="O67" s="56">
        <v>30984354.93</v>
      </c>
      <c r="P67" s="56">
        <v>14955011.65</v>
      </c>
      <c r="Q67" s="56">
        <v>22098721.340000004</v>
      </c>
      <c r="R67" s="56">
        <v>10583574.050000001</v>
      </c>
      <c r="S67" s="56">
        <v>8480087.1300000008</v>
      </c>
      <c r="T67" s="56">
        <v>8786474.6099999994</v>
      </c>
      <c r="U67" s="56">
        <v>6667259.5899999999</v>
      </c>
      <c r="V67" s="56">
        <v>3957510.36</v>
      </c>
      <c r="W67" s="56">
        <v>13872964.389999999</v>
      </c>
      <c r="X67" s="56">
        <v>6635825.9700000007</v>
      </c>
      <c r="Y67" s="56">
        <v>10928243.68</v>
      </c>
      <c r="Z67" s="56">
        <v>11843611.34</v>
      </c>
      <c r="AA67" s="56">
        <v>3002283.42</v>
      </c>
      <c r="AB67" s="56">
        <v>8984379.2199999988</v>
      </c>
      <c r="AC67" s="56">
        <v>2127148</v>
      </c>
      <c r="AD67" s="56">
        <v>18942215.82</v>
      </c>
      <c r="AE67" s="56">
        <v>4125142.43</v>
      </c>
      <c r="AF67" s="56">
        <v>6968664.75</v>
      </c>
      <c r="AG67" s="56">
        <v>10327699.5</v>
      </c>
      <c r="AH67" s="56">
        <v>13736212.920000002</v>
      </c>
      <c r="AI67" s="56">
        <v>10426102.370000001</v>
      </c>
      <c r="AJ67" s="56">
        <v>3748752.5</v>
      </c>
      <c r="AK67" s="56">
        <v>103227951.20999999</v>
      </c>
      <c r="AL67" s="56">
        <v>6134351.8700000001</v>
      </c>
      <c r="AM67" s="56">
        <v>1589336.3</v>
      </c>
      <c r="AN67" s="56">
        <v>23353629.07</v>
      </c>
      <c r="AO67" s="56">
        <v>6936975.2800000003</v>
      </c>
      <c r="AP67" s="56">
        <v>6345288.3100000005</v>
      </c>
      <c r="AQ67" s="56">
        <v>1180220.01</v>
      </c>
      <c r="AR67" s="56">
        <v>15336579.449999999</v>
      </c>
      <c r="AS67" s="56">
        <v>3947671.01</v>
      </c>
      <c r="AT67" s="56">
        <v>5584473.6600000011</v>
      </c>
      <c r="AU67" s="56">
        <v>9059840.7400000002</v>
      </c>
      <c r="AV67" s="56">
        <v>2435418.15</v>
      </c>
      <c r="AW67" s="56">
        <v>2187527.75</v>
      </c>
      <c r="AX67" s="56">
        <v>2645454.16</v>
      </c>
      <c r="AY67" s="56">
        <v>2290281.25</v>
      </c>
      <c r="AZ67" s="56">
        <v>2730637.51</v>
      </c>
      <c r="BA67" s="56">
        <v>11432093.220000001</v>
      </c>
      <c r="BB67" s="56">
        <v>2950767.49</v>
      </c>
      <c r="BC67" s="56">
        <v>12020249.1</v>
      </c>
      <c r="BD67" s="56">
        <v>20175448.050000001</v>
      </c>
      <c r="BE67" s="56">
        <v>9743674.8900000006</v>
      </c>
      <c r="BF67" s="56">
        <v>6687647.2999999998</v>
      </c>
      <c r="BG67" s="56">
        <v>33893090.530000001</v>
      </c>
      <c r="BH67" s="56">
        <v>3275346.75</v>
      </c>
      <c r="BI67" s="56">
        <v>3347369.88</v>
      </c>
      <c r="BJ67" s="56">
        <v>9753470.75</v>
      </c>
      <c r="BK67" s="56">
        <v>11283082.5</v>
      </c>
      <c r="BL67" s="56">
        <v>49970574.780000001</v>
      </c>
      <c r="BM67" s="56">
        <v>11017245.99</v>
      </c>
      <c r="BN67" s="56">
        <v>8915111.2399999984</v>
      </c>
      <c r="BO67" s="56">
        <v>9520574.5199999996</v>
      </c>
      <c r="BP67" s="56">
        <v>8078536.1599999992</v>
      </c>
      <c r="BQ67" s="56">
        <v>4801418.6400000006</v>
      </c>
      <c r="BR67" s="56">
        <v>60382438.789999999</v>
      </c>
      <c r="BS67" s="56">
        <v>21556503.57</v>
      </c>
      <c r="BT67" s="56">
        <v>21020413.650000002</v>
      </c>
      <c r="BU67" s="56">
        <v>26666074.43</v>
      </c>
      <c r="BV67" s="56">
        <v>2235925</v>
      </c>
      <c r="BW67" s="56">
        <v>10048809.330000002</v>
      </c>
      <c r="BX67" s="56">
        <v>19366428.550000001</v>
      </c>
      <c r="BY67" s="56">
        <v>7790698.75</v>
      </c>
      <c r="BZ67" s="56">
        <v>8243307.4800000004</v>
      </c>
      <c r="CA67" s="56">
        <v>15597315.619999999</v>
      </c>
      <c r="CB67" s="56">
        <v>13752638.260000002</v>
      </c>
      <c r="CC67" s="56">
        <v>26317742.68</v>
      </c>
      <c r="CD67" s="56">
        <v>11674949.58</v>
      </c>
      <c r="CE67" s="56">
        <v>19606774.82</v>
      </c>
      <c r="CF67" s="56">
        <v>8778866.6400000006</v>
      </c>
      <c r="CG67" s="56">
        <v>6581988.3400000008</v>
      </c>
      <c r="CH67" s="56">
        <v>3428264.23</v>
      </c>
      <c r="CI67" s="56">
        <v>5611303.5</v>
      </c>
      <c r="CJ67" s="56">
        <v>21560868.43</v>
      </c>
      <c r="CK67" s="56">
        <v>8752102.0299999993</v>
      </c>
      <c r="CL67" s="56">
        <v>8015980.4400000004</v>
      </c>
      <c r="CN67" s="89"/>
      <c r="CO67" s="89"/>
      <c r="CP67" s="89"/>
    </row>
    <row r="68" spans="1:94">
      <c r="A68" s="80" t="s">
        <v>483</v>
      </c>
      <c r="B68" s="81" t="s">
        <v>476</v>
      </c>
      <c r="C68" s="56">
        <v>3171909.48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2384956.87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36396.67</v>
      </c>
      <c r="AL68" s="56">
        <v>0</v>
      </c>
      <c r="AM68" s="56">
        <v>0</v>
      </c>
      <c r="AN68" s="56">
        <v>0</v>
      </c>
      <c r="AO68" s="56">
        <v>0</v>
      </c>
      <c r="AP68" s="56">
        <v>0</v>
      </c>
      <c r="AQ68" s="56">
        <v>0</v>
      </c>
      <c r="AR68" s="56">
        <v>0</v>
      </c>
      <c r="AS68" s="56">
        <v>0</v>
      </c>
      <c r="AT68" s="56">
        <v>0</v>
      </c>
      <c r="AU68" s="56">
        <v>0</v>
      </c>
      <c r="AV68" s="56">
        <v>0</v>
      </c>
      <c r="AW68" s="56">
        <v>0</v>
      </c>
      <c r="AX68" s="56">
        <v>0</v>
      </c>
      <c r="AY68" s="56">
        <v>0</v>
      </c>
      <c r="AZ68" s="56">
        <v>0</v>
      </c>
      <c r="BA68" s="56">
        <v>666.87</v>
      </c>
      <c r="BB68" s="56">
        <v>0</v>
      </c>
      <c r="BC68" s="56">
        <v>3357028.24</v>
      </c>
      <c r="BD68" s="56">
        <v>0</v>
      </c>
      <c r="BE68" s="56">
        <v>0</v>
      </c>
      <c r="BF68" s="56">
        <v>0</v>
      </c>
      <c r="BG68" s="56">
        <v>0</v>
      </c>
      <c r="BH68" s="56">
        <v>0</v>
      </c>
      <c r="BI68" s="56">
        <v>0</v>
      </c>
      <c r="BJ68" s="56">
        <v>0</v>
      </c>
      <c r="BK68" s="56">
        <v>0</v>
      </c>
      <c r="BL68" s="56">
        <v>3855934.3100000005</v>
      </c>
      <c r="BM68" s="56">
        <v>0</v>
      </c>
      <c r="BN68" s="56">
        <v>0</v>
      </c>
      <c r="BO68" s="56">
        <v>0</v>
      </c>
      <c r="BP68" s="56">
        <v>0</v>
      </c>
      <c r="BQ68" s="56">
        <v>0</v>
      </c>
      <c r="BR68" s="56">
        <v>8577133</v>
      </c>
      <c r="BS68" s="56">
        <v>0</v>
      </c>
      <c r="BT68" s="56">
        <v>0</v>
      </c>
      <c r="BU68" s="56">
        <v>36212.57</v>
      </c>
      <c r="BV68" s="56">
        <v>0</v>
      </c>
      <c r="BW68" s="56">
        <v>0</v>
      </c>
      <c r="BX68" s="56">
        <v>0</v>
      </c>
      <c r="BY68" s="56">
        <v>0</v>
      </c>
      <c r="BZ68" s="56">
        <v>0</v>
      </c>
      <c r="CA68" s="56">
        <v>0</v>
      </c>
      <c r="CB68" s="56">
        <v>0</v>
      </c>
      <c r="CC68" s="56">
        <v>0</v>
      </c>
      <c r="CD68" s="56">
        <v>0</v>
      </c>
      <c r="CE68" s="56">
        <v>0</v>
      </c>
      <c r="CF68" s="56">
        <v>0</v>
      </c>
      <c r="CG68" s="56">
        <v>0</v>
      </c>
      <c r="CH68" s="56">
        <v>0</v>
      </c>
      <c r="CI68" s="56">
        <v>0</v>
      </c>
      <c r="CJ68" s="56">
        <v>0</v>
      </c>
      <c r="CK68" s="56">
        <v>0</v>
      </c>
      <c r="CL68" s="56">
        <v>0</v>
      </c>
      <c r="CN68" s="89"/>
      <c r="CO68" s="89"/>
      <c r="CP68" s="89"/>
    </row>
    <row r="69" spans="1:94" ht="13.8" thickBot="1">
      <c r="A69" s="146"/>
      <c r="B69" s="144" t="s">
        <v>294</v>
      </c>
      <c r="C69" s="145">
        <v>953202371.66000009</v>
      </c>
      <c r="D69" s="145">
        <v>110012012.19</v>
      </c>
      <c r="E69" s="145">
        <v>116383844.76000001</v>
      </c>
      <c r="F69" s="145">
        <v>111310218.84999999</v>
      </c>
      <c r="G69" s="145">
        <v>71654013.789999992</v>
      </c>
      <c r="H69" s="145">
        <v>134355494.18999997</v>
      </c>
      <c r="I69" s="145">
        <v>155179295.47999999</v>
      </c>
      <c r="J69" s="145">
        <v>228827620.69</v>
      </c>
      <c r="K69" s="145">
        <v>121962191.05</v>
      </c>
      <c r="L69" s="145">
        <v>137450846.92999998</v>
      </c>
      <c r="M69" s="145">
        <v>291892235.65999997</v>
      </c>
      <c r="N69" s="145">
        <v>47820987.819999993</v>
      </c>
      <c r="O69" s="145">
        <v>664528730.18000007</v>
      </c>
      <c r="P69" s="145">
        <v>123311437.81</v>
      </c>
      <c r="Q69" s="145">
        <v>158277053.69999999</v>
      </c>
      <c r="R69" s="145">
        <v>223874726.56000003</v>
      </c>
      <c r="S69" s="145">
        <v>112696440.91999997</v>
      </c>
      <c r="T69" s="145">
        <v>118499967.84000002</v>
      </c>
      <c r="U69" s="145">
        <v>104058410.8</v>
      </c>
      <c r="V69" s="145">
        <v>58843392.980000004</v>
      </c>
      <c r="W69" s="145">
        <v>1241669801.9400005</v>
      </c>
      <c r="X69" s="145">
        <v>79751287.499999985</v>
      </c>
      <c r="Y69" s="145">
        <v>161751686.71000001</v>
      </c>
      <c r="Z69" s="145">
        <v>114071135.31</v>
      </c>
      <c r="AA69" s="145">
        <v>60020883.25</v>
      </c>
      <c r="AB69" s="145">
        <v>80590229.419999987</v>
      </c>
      <c r="AC69" s="145">
        <v>91229288.219999999</v>
      </c>
      <c r="AD69" s="145">
        <v>299297698.96999991</v>
      </c>
      <c r="AE69" s="145">
        <v>87443749.469999999</v>
      </c>
      <c r="AF69" s="145">
        <v>89749820.789999992</v>
      </c>
      <c r="AG69" s="145">
        <v>125214125.84999998</v>
      </c>
      <c r="AH69" s="145">
        <v>187620295.81</v>
      </c>
      <c r="AI69" s="145">
        <v>97303922.99000001</v>
      </c>
      <c r="AJ69" s="145">
        <v>65697483.219999999</v>
      </c>
      <c r="AK69" s="145">
        <v>2483231236.04</v>
      </c>
      <c r="AL69" s="145">
        <v>110833000.58</v>
      </c>
      <c r="AM69" s="145">
        <v>78591401.870000005</v>
      </c>
      <c r="AN69" s="145">
        <v>209664053.56999996</v>
      </c>
      <c r="AO69" s="145">
        <v>180322873.61999997</v>
      </c>
      <c r="AP69" s="145">
        <v>116442593.71999998</v>
      </c>
      <c r="AQ69" s="145">
        <v>54122687.580000006</v>
      </c>
      <c r="AR69" s="145">
        <v>456243706.31</v>
      </c>
      <c r="AS69" s="145">
        <v>101605949.50999999</v>
      </c>
      <c r="AT69" s="145">
        <v>188474119.47999999</v>
      </c>
      <c r="AU69" s="145">
        <v>205215651.35999998</v>
      </c>
      <c r="AV69" s="145">
        <v>92372807.509999976</v>
      </c>
      <c r="AW69" s="145">
        <v>70929615.819999993</v>
      </c>
      <c r="AX69" s="145">
        <v>108026951.30000001</v>
      </c>
      <c r="AY69" s="145">
        <v>93762006.400000021</v>
      </c>
      <c r="AZ69" s="145">
        <v>88479963.440000013</v>
      </c>
      <c r="BA69" s="145">
        <v>599888013.91999996</v>
      </c>
      <c r="BB69" s="145">
        <v>88540363.529999986</v>
      </c>
      <c r="BC69" s="145">
        <v>1130951046.26</v>
      </c>
      <c r="BD69" s="145">
        <v>268974770.54999995</v>
      </c>
      <c r="BE69" s="145">
        <v>94076962.039999977</v>
      </c>
      <c r="BF69" s="145">
        <v>106823942.75999999</v>
      </c>
      <c r="BG69" s="145">
        <v>711100503.47000003</v>
      </c>
      <c r="BH69" s="145">
        <v>71014846.229999989</v>
      </c>
      <c r="BI69" s="145">
        <v>47886963.710000008</v>
      </c>
      <c r="BJ69" s="145">
        <v>83564494.109999999</v>
      </c>
      <c r="BK69" s="145">
        <v>80349595.599999994</v>
      </c>
      <c r="BL69" s="145">
        <v>774366090.58000004</v>
      </c>
      <c r="BM69" s="145">
        <v>189354677.19000006</v>
      </c>
      <c r="BN69" s="145">
        <v>131992426.34999999</v>
      </c>
      <c r="BO69" s="145">
        <v>211406666.42000005</v>
      </c>
      <c r="BP69" s="145">
        <v>136699130.90000001</v>
      </c>
      <c r="BQ69" s="145">
        <v>103342818.98999999</v>
      </c>
      <c r="BR69" s="145">
        <v>3703139807.3800001</v>
      </c>
      <c r="BS69" s="145">
        <v>166879862.85999998</v>
      </c>
      <c r="BT69" s="145">
        <v>154669240.44</v>
      </c>
      <c r="BU69" s="145">
        <v>636833144.43000007</v>
      </c>
      <c r="BV69" s="145">
        <v>41783451.719999999</v>
      </c>
      <c r="BW69" s="145">
        <v>131245346.48</v>
      </c>
      <c r="BX69" s="145">
        <v>327836917.85000002</v>
      </c>
      <c r="BY69" s="145">
        <v>95332471.090000018</v>
      </c>
      <c r="BZ69" s="145">
        <v>103016849.14000002</v>
      </c>
      <c r="CA69" s="145">
        <v>118523682.33999999</v>
      </c>
      <c r="CB69" s="145">
        <v>148847542.91999999</v>
      </c>
      <c r="CC69" s="145">
        <v>333598146.6500001</v>
      </c>
      <c r="CD69" s="145">
        <v>161888243.13999999</v>
      </c>
      <c r="CE69" s="145">
        <v>268161172.01000002</v>
      </c>
      <c r="CF69" s="145">
        <v>84306657.24000001</v>
      </c>
      <c r="CG69" s="145">
        <v>84677303.260000005</v>
      </c>
      <c r="CH69" s="145">
        <v>70379726.550000012</v>
      </c>
      <c r="CI69" s="145">
        <v>82204940.50999999</v>
      </c>
      <c r="CJ69" s="145">
        <v>364777270.16000003</v>
      </c>
      <c r="CK69" s="145">
        <v>69614103.440000013</v>
      </c>
      <c r="CL69" s="145">
        <v>63383759.269999996</v>
      </c>
    </row>
    <row r="70" spans="1:94" ht="13.8" thickTop="1"/>
    <row r="73" spans="1:94" s="89" customFormat="1">
      <c r="A73" s="656" t="s">
        <v>574</v>
      </c>
      <c r="B73" s="657"/>
      <c r="C73" s="78" t="s">
        <v>13</v>
      </c>
      <c r="D73" s="79" t="s">
        <v>13</v>
      </c>
      <c r="E73" s="79" t="s">
        <v>13</v>
      </c>
      <c r="F73" s="79" t="s">
        <v>13</v>
      </c>
      <c r="G73" s="79" t="s">
        <v>13</v>
      </c>
      <c r="H73" s="79" t="s">
        <v>13</v>
      </c>
      <c r="I73" s="79" t="s">
        <v>13</v>
      </c>
      <c r="J73" s="79" t="s">
        <v>13</v>
      </c>
      <c r="K73" s="78" t="s">
        <v>13</v>
      </c>
      <c r="L73" s="78" t="s">
        <v>13</v>
      </c>
      <c r="M73" s="78" t="s">
        <v>13</v>
      </c>
      <c r="N73" s="78" t="s">
        <v>13</v>
      </c>
      <c r="O73" s="78" t="s">
        <v>22</v>
      </c>
      <c r="P73" s="78" t="s">
        <v>22</v>
      </c>
      <c r="Q73" s="78" t="s">
        <v>22</v>
      </c>
      <c r="R73" s="78" t="s">
        <v>22</v>
      </c>
      <c r="S73" s="78" t="s">
        <v>22</v>
      </c>
      <c r="T73" s="78" t="s">
        <v>22</v>
      </c>
      <c r="U73" s="78" t="s">
        <v>22</v>
      </c>
      <c r="V73" s="78" t="s">
        <v>22</v>
      </c>
      <c r="W73" s="78" t="s">
        <v>96</v>
      </c>
      <c r="X73" s="78" t="s">
        <v>96</v>
      </c>
      <c r="Y73" s="78" t="s">
        <v>96</v>
      </c>
      <c r="Z73" s="78" t="s">
        <v>96</v>
      </c>
      <c r="AA73" s="78" t="s">
        <v>96</v>
      </c>
      <c r="AB73" s="78" t="s">
        <v>96</v>
      </c>
      <c r="AC73" s="78" t="s">
        <v>96</v>
      </c>
      <c r="AD73" s="78" t="s">
        <v>96</v>
      </c>
      <c r="AE73" s="78" t="s">
        <v>96</v>
      </c>
      <c r="AF73" s="78" t="s">
        <v>96</v>
      </c>
      <c r="AG73" s="78" t="s">
        <v>96</v>
      </c>
      <c r="AH73" s="78" t="s">
        <v>96</v>
      </c>
      <c r="AI73" s="78" t="s">
        <v>96</v>
      </c>
      <c r="AJ73" s="78" t="s">
        <v>96</v>
      </c>
      <c r="AK73" s="78" t="s">
        <v>42</v>
      </c>
      <c r="AL73" s="78" t="s">
        <v>42</v>
      </c>
      <c r="AM73" s="78" t="s">
        <v>42</v>
      </c>
      <c r="AN73" s="78" t="s">
        <v>42</v>
      </c>
      <c r="AO73" s="78" t="s">
        <v>42</v>
      </c>
      <c r="AP73" s="78" t="s">
        <v>42</v>
      </c>
      <c r="AQ73" s="78" t="s">
        <v>42</v>
      </c>
      <c r="AR73" s="78" t="s">
        <v>42</v>
      </c>
      <c r="AS73" s="78" t="s">
        <v>42</v>
      </c>
      <c r="AT73" s="78" t="s">
        <v>42</v>
      </c>
      <c r="AU73" s="78" t="s">
        <v>42</v>
      </c>
      <c r="AV73" s="78" t="s">
        <v>42</v>
      </c>
      <c r="AW73" s="78" t="s">
        <v>42</v>
      </c>
      <c r="AX73" s="78" t="s">
        <v>42</v>
      </c>
      <c r="AY73" s="78" t="s">
        <v>42</v>
      </c>
      <c r="AZ73" s="78" t="s">
        <v>42</v>
      </c>
      <c r="BA73" s="78" t="s">
        <v>42</v>
      </c>
      <c r="BB73" s="78" t="s">
        <v>42</v>
      </c>
      <c r="BC73" s="78" t="s">
        <v>52</v>
      </c>
      <c r="BD73" s="78" t="s">
        <v>52</v>
      </c>
      <c r="BE73" s="78" t="s">
        <v>52</v>
      </c>
      <c r="BF73" s="78" t="s">
        <v>52</v>
      </c>
      <c r="BG73" s="78" t="s">
        <v>52</v>
      </c>
      <c r="BH73" s="78" t="s">
        <v>52</v>
      </c>
      <c r="BI73" s="78" t="s">
        <v>52</v>
      </c>
      <c r="BJ73" s="78" t="s">
        <v>52</v>
      </c>
      <c r="BK73" s="78" t="s">
        <v>52</v>
      </c>
      <c r="BL73" s="78" t="s">
        <v>59</v>
      </c>
      <c r="BM73" s="78" t="s">
        <v>59</v>
      </c>
      <c r="BN73" s="78" t="s">
        <v>59</v>
      </c>
      <c r="BO73" s="78" t="s">
        <v>59</v>
      </c>
      <c r="BP73" s="78" t="s">
        <v>59</v>
      </c>
      <c r="BQ73" s="78" t="s">
        <v>59</v>
      </c>
      <c r="BR73" s="78" t="s">
        <v>81</v>
      </c>
      <c r="BS73" s="78" t="s">
        <v>81</v>
      </c>
      <c r="BT73" s="78" t="s">
        <v>81</v>
      </c>
      <c r="BU73" s="78" t="s">
        <v>81</v>
      </c>
      <c r="BV73" s="78" t="s">
        <v>81</v>
      </c>
      <c r="BW73" s="78" t="s">
        <v>81</v>
      </c>
      <c r="BX73" s="78" t="s">
        <v>81</v>
      </c>
      <c r="BY73" s="78" t="s">
        <v>81</v>
      </c>
      <c r="BZ73" s="78" t="s">
        <v>81</v>
      </c>
      <c r="CA73" s="78" t="s">
        <v>81</v>
      </c>
      <c r="CB73" s="78" t="s">
        <v>81</v>
      </c>
      <c r="CC73" s="78" t="s">
        <v>81</v>
      </c>
      <c r="CD73" s="78" t="s">
        <v>81</v>
      </c>
      <c r="CE73" s="78" t="s">
        <v>81</v>
      </c>
      <c r="CF73" s="78" t="s">
        <v>81</v>
      </c>
      <c r="CG73" s="78" t="s">
        <v>81</v>
      </c>
      <c r="CH73" s="78" t="s">
        <v>81</v>
      </c>
      <c r="CI73" s="78" t="s">
        <v>81</v>
      </c>
      <c r="CJ73" s="78" t="s">
        <v>81</v>
      </c>
      <c r="CK73" s="78" t="s">
        <v>81</v>
      </c>
      <c r="CL73" s="78" t="s">
        <v>81</v>
      </c>
    </row>
    <row r="74" spans="1:94" s="89" customFormat="1">
      <c r="A74" s="656"/>
      <c r="B74" s="657"/>
      <c r="C74" s="78">
        <v>10711</v>
      </c>
      <c r="D74" s="79" t="s">
        <v>106</v>
      </c>
      <c r="E74" s="79" t="s">
        <v>107</v>
      </c>
      <c r="F74" s="79" t="s">
        <v>108</v>
      </c>
      <c r="G74" s="79" t="s">
        <v>109</v>
      </c>
      <c r="H74" s="79">
        <v>11108</v>
      </c>
      <c r="I74" s="79">
        <v>11109</v>
      </c>
      <c r="J74" s="79">
        <v>11110</v>
      </c>
      <c r="K74" s="78" t="s">
        <v>113</v>
      </c>
      <c r="L74" s="78">
        <v>11112</v>
      </c>
      <c r="M74" s="78">
        <v>11451</v>
      </c>
      <c r="N74" s="78">
        <v>40840</v>
      </c>
      <c r="O74" s="78">
        <v>11040</v>
      </c>
      <c r="P74" s="78">
        <v>11041</v>
      </c>
      <c r="Q74" s="78">
        <v>11043</v>
      </c>
      <c r="R74" s="78">
        <v>11046</v>
      </c>
      <c r="S74" s="78">
        <v>11047</v>
      </c>
      <c r="T74" s="78">
        <v>11048</v>
      </c>
      <c r="U74" s="78">
        <v>11049</v>
      </c>
      <c r="V74" s="78">
        <v>11050</v>
      </c>
      <c r="W74" s="78">
        <v>10705</v>
      </c>
      <c r="X74" s="78">
        <v>11030</v>
      </c>
      <c r="Y74" s="78">
        <v>11031</v>
      </c>
      <c r="Z74" s="78" t="s">
        <v>128</v>
      </c>
      <c r="AA74" s="78" t="s">
        <v>129</v>
      </c>
      <c r="AB74" s="78">
        <v>11034</v>
      </c>
      <c r="AC74" s="78">
        <v>11035</v>
      </c>
      <c r="AD74" s="78">
        <v>11036</v>
      </c>
      <c r="AE74" s="78" t="s">
        <v>133</v>
      </c>
      <c r="AF74" s="78" t="s">
        <v>134</v>
      </c>
      <c r="AG74" s="78" t="s">
        <v>135</v>
      </c>
      <c r="AH74" s="78">
        <v>11447</v>
      </c>
      <c r="AI74" s="78">
        <v>14133</v>
      </c>
      <c r="AJ74" s="78">
        <v>28861</v>
      </c>
      <c r="AK74" s="78">
        <v>10710</v>
      </c>
      <c r="AL74" s="78">
        <v>11089</v>
      </c>
      <c r="AM74" s="78">
        <v>11090</v>
      </c>
      <c r="AN74" s="78">
        <v>11091</v>
      </c>
      <c r="AO74" s="78">
        <v>11092</v>
      </c>
      <c r="AP74" s="78">
        <v>11093</v>
      </c>
      <c r="AQ74" s="78">
        <v>11094</v>
      </c>
      <c r="AR74" s="78">
        <v>11095</v>
      </c>
      <c r="AS74" s="78" t="s">
        <v>147</v>
      </c>
      <c r="AT74" s="78">
        <v>11097</v>
      </c>
      <c r="AU74" s="78">
        <v>11098</v>
      </c>
      <c r="AV74" s="78">
        <v>11099</v>
      </c>
      <c r="AW74" s="78" t="s">
        <v>151</v>
      </c>
      <c r="AX74" s="78">
        <v>11101</v>
      </c>
      <c r="AY74" s="78">
        <v>11102</v>
      </c>
      <c r="AZ74" s="78">
        <v>11103</v>
      </c>
      <c r="BA74" s="78">
        <v>11450</v>
      </c>
      <c r="BB74" s="78">
        <v>21323</v>
      </c>
      <c r="BC74" s="78">
        <v>10706</v>
      </c>
      <c r="BD74" s="78">
        <v>11042</v>
      </c>
      <c r="BE74" s="78">
        <v>11044</v>
      </c>
      <c r="BF74" s="78">
        <v>11045</v>
      </c>
      <c r="BG74" s="78">
        <v>11448</v>
      </c>
      <c r="BH74" s="78">
        <v>21356</v>
      </c>
      <c r="BI74" s="78">
        <v>28778</v>
      </c>
      <c r="BJ74" s="78">
        <v>28811</v>
      </c>
      <c r="BK74" s="78">
        <v>28815</v>
      </c>
      <c r="BL74" s="78">
        <v>10704</v>
      </c>
      <c r="BM74" s="78">
        <v>10991</v>
      </c>
      <c r="BN74" s="78">
        <v>10992</v>
      </c>
      <c r="BO74" s="78">
        <v>10993</v>
      </c>
      <c r="BP74" s="78">
        <v>10994</v>
      </c>
      <c r="BQ74" s="78">
        <v>23367</v>
      </c>
      <c r="BR74" s="78">
        <v>10671</v>
      </c>
      <c r="BS74" s="78">
        <v>11013</v>
      </c>
      <c r="BT74" s="78">
        <v>11014</v>
      </c>
      <c r="BU74" s="78">
        <v>11015</v>
      </c>
      <c r="BV74" s="78">
        <v>11016</v>
      </c>
      <c r="BW74" s="78">
        <v>11017</v>
      </c>
      <c r="BX74" s="78">
        <v>11018</v>
      </c>
      <c r="BY74" s="78">
        <v>11019</v>
      </c>
      <c r="BZ74" s="78">
        <v>11020</v>
      </c>
      <c r="CA74" s="78">
        <v>11021</v>
      </c>
      <c r="CB74" s="78">
        <v>11022</v>
      </c>
      <c r="CC74" s="78">
        <v>11023</v>
      </c>
      <c r="CD74" s="78">
        <v>11024</v>
      </c>
      <c r="CE74" s="78">
        <v>11025</v>
      </c>
      <c r="CF74" s="78">
        <v>11026</v>
      </c>
      <c r="CG74" s="78">
        <v>11027</v>
      </c>
      <c r="CH74" s="78">
        <v>11028</v>
      </c>
      <c r="CI74" s="78">
        <v>11029</v>
      </c>
      <c r="CJ74" s="78">
        <v>11446</v>
      </c>
      <c r="CK74" s="78">
        <v>25058</v>
      </c>
      <c r="CL74" s="78">
        <v>25059</v>
      </c>
    </row>
    <row r="75" spans="1:94" s="89" customFormat="1">
      <c r="A75" s="656"/>
      <c r="B75" s="657"/>
      <c r="C75" s="78" t="s">
        <v>193</v>
      </c>
      <c r="D75" s="79" t="s">
        <v>194</v>
      </c>
      <c r="E75" s="79" t="s">
        <v>195</v>
      </c>
      <c r="F75" s="79" t="s">
        <v>196</v>
      </c>
      <c r="G75" s="79" t="s">
        <v>197</v>
      </c>
      <c r="H75" s="79" t="s">
        <v>198</v>
      </c>
      <c r="I75" s="79" t="s">
        <v>199</v>
      </c>
      <c r="J75" s="79" t="s">
        <v>200</v>
      </c>
      <c r="K75" s="78" t="s">
        <v>201</v>
      </c>
      <c r="L75" s="78" t="s">
        <v>202</v>
      </c>
      <c r="M75" s="78" t="s">
        <v>425</v>
      </c>
      <c r="N75" s="78" t="s">
        <v>203</v>
      </c>
      <c r="O75" s="78" t="s">
        <v>204</v>
      </c>
      <c r="P75" s="78" t="s">
        <v>205</v>
      </c>
      <c r="Q75" s="78" t="s">
        <v>206</v>
      </c>
      <c r="R75" s="78" t="s">
        <v>207</v>
      </c>
      <c r="S75" s="78" t="s">
        <v>208</v>
      </c>
      <c r="T75" s="78" t="s">
        <v>209</v>
      </c>
      <c r="U75" s="78" t="s">
        <v>210</v>
      </c>
      <c r="V75" s="78" t="s">
        <v>426</v>
      </c>
      <c r="W75" s="78" t="s">
        <v>211</v>
      </c>
      <c r="X75" s="78" t="s">
        <v>212</v>
      </c>
      <c r="Y75" s="78" t="s">
        <v>213</v>
      </c>
      <c r="Z75" s="78" t="s">
        <v>214</v>
      </c>
      <c r="AA75" s="78" t="s">
        <v>215</v>
      </c>
      <c r="AB75" s="78" t="s">
        <v>216</v>
      </c>
      <c r="AC75" s="78" t="s">
        <v>217</v>
      </c>
      <c r="AD75" s="78" t="s">
        <v>218</v>
      </c>
      <c r="AE75" s="78" t="s">
        <v>219</v>
      </c>
      <c r="AF75" s="78" t="s">
        <v>220</v>
      </c>
      <c r="AG75" s="78" t="s">
        <v>221</v>
      </c>
      <c r="AH75" s="78" t="s">
        <v>222</v>
      </c>
      <c r="AI75" s="78" t="s">
        <v>223</v>
      </c>
      <c r="AJ75" s="78" t="s">
        <v>224</v>
      </c>
      <c r="AK75" s="78" t="s">
        <v>225</v>
      </c>
      <c r="AL75" s="78" t="s">
        <v>226</v>
      </c>
      <c r="AM75" s="78" t="s">
        <v>227</v>
      </c>
      <c r="AN75" s="78" t="s">
        <v>228</v>
      </c>
      <c r="AO75" s="78" t="s">
        <v>229</v>
      </c>
      <c r="AP75" s="78" t="s">
        <v>230</v>
      </c>
      <c r="AQ75" s="78" t="s">
        <v>231</v>
      </c>
      <c r="AR75" s="78" t="s">
        <v>232</v>
      </c>
      <c r="AS75" s="78" t="s">
        <v>233</v>
      </c>
      <c r="AT75" s="78" t="s">
        <v>234</v>
      </c>
      <c r="AU75" s="78" t="s">
        <v>235</v>
      </c>
      <c r="AV75" s="78" t="s">
        <v>236</v>
      </c>
      <c r="AW75" s="78" t="s">
        <v>237</v>
      </c>
      <c r="AX75" s="78" t="s">
        <v>238</v>
      </c>
      <c r="AY75" s="78" t="s">
        <v>239</v>
      </c>
      <c r="AZ75" s="78" t="s">
        <v>240</v>
      </c>
      <c r="BA75" s="78" t="s">
        <v>427</v>
      </c>
      <c r="BB75" s="78" t="s">
        <v>242</v>
      </c>
      <c r="BC75" s="78" t="s">
        <v>243</v>
      </c>
      <c r="BD75" s="78" t="s">
        <v>244</v>
      </c>
      <c r="BE75" s="78" t="s">
        <v>245</v>
      </c>
      <c r="BF75" s="78" t="s">
        <v>246</v>
      </c>
      <c r="BG75" s="78" t="s">
        <v>428</v>
      </c>
      <c r="BH75" s="78" t="s">
        <v>247</v>
      </c>
      <c r="BI75" s="78" t="s">
        <v>407</v>
      </c>
      <c r="BJ75" s="78" t="s">
        <v>429</v>
      </c>
      <c r="BK75" s="78" t="s">
        <v>430</v>
      </c>
      <c r="BL75" s="78" t="s">
        <v>250</v>
      </c>
      <c r="BM75" s="78" t="s">
        <v>251</v>
      </c>
      <c r="BN75" s="78" t="s">
        <v>252</v>
      </c>
      <c r="BO75" s="78" t="s">
        <v>253</v>
      </c>
      <c r="BP75" s="78" t="s">
        <v>254</v>
      </c>
      <c r="BQ75" s="78" t="s">
        <v>255</v>
      </c>
      <c r="BR75" s="78" t="s">
        <v>256</v>
      </c>
      <c r="BS75" s="78" t="s">
        <v>257</v>
      </c>
      <c r="BT75" s="78" t="s">
        <v>258</v>
      </c>
      <c r="BU75" s="78" t="s">
        <v>431</v>
      </c>
      <c r="BV75" s="78" t="s">
        <v>260</v>
      </c>
      <c r="BW75" s="78" t="s">
        <v>261</v>
      </c>
      <c r="BX75" s="78" t="s">
        <v>262</v>
      </c>
      <c r="BY75" s="78" t="s">
        <v>263</v>
      </c>
      <c r="BZ75" s="78" t="s">
        <v>264</v>
      </c>
      <c r="CA75" s="78" t="s">
        <v>265</v>
      </c>
      <c r="CB75" s="78" t="s">
        <v>266</v>
      </c>
      <c r="CC75" s="78" t="s">
        <v>267</v>
      </c>
      <c r="CD75" s="78" t="s">
        <v>268</v>
      </c>
      <c r="CE75" s="78" t="s">
        <v>269</v>
      </c>
      <c r="CF75" s="78" t="s">
        <v>270</v>
      </c>
      <c r="CG75" s="78" t="s">
        <v>271</v>
      </c>
      <c r="CH75" s="78" t="s">
        <v>272</v>
      </c>
      <c r="CI75" s="78" t="s">
        <v>273</v>
      </c>
      <c r="CJ75" s="78" t="s">
        <v>432</v>
      </c>
      <c r="CK75" s="78" t="s">
        <v>433</v>
      </c>
      <c r="CL75" s="78" t="s">
        <v>434</v>
      </c>
    </row>
    <row r="76" spans="1:94" s="89" customFormat="1">
      <c r="A76" s="658"/>
      <c r="B76" s="659"/>
      <c r="C76" s="78" t="s">
        <v>436</v>
      </c>
      <c r="D76" s="78" t="s">
        <v>436</v>
      </c>
      <c r="E76" s="78" t="s">
        <v>436</v>
      </c>
      <c r="F76" s="78" t="s">
        <v>436</v>
      </c>
      <c r="G76" s="78" t="s">
        <v>436</v>
      </c>
      <c r="H76" s="78" t="s">
        <v>436</v>
      </c>
      <c r="I76" s="78" t="s">
        <v>436</v>
      </c>
      <c r="J76" s="78" t="s">
        <v>436</v>
      </c>
      <c r="K76" s="78" t="s">
        <v>436</v>
      </c>
      <c r="L76" s="78" t="s">
        <v>436</v>
      </c>
      <c r="M76" s="78" t="s">
        <v>436</v>
      </c>
      <c r="N76" s="78" t="s">
        <v>436</v>
      </c>
      <c r="O76" s="78" t="s">
        <v>436</v>
      </c>
      <c r="P76" s="78" t="s">
        <v>436</v>
      </c>
      <c r="Q76" s="78" t="s">
        <v>436</v>
      </c>
      <c r="R76" s="78" t="s">
        <v>436</v>
      </c>
      <c r="S76" s="78" t="s">
        <v>436</v>
      </c>
      <c r="T76" s="78" t="s">
        <v>436</v>
      </c>
      <c r="U76" s="78" t="s">
        <v>436</v>
      </c>
      <c r="V76" s="78" t="s">
        <v>436</v>
      </c>
      <c r="W76" s="78" t="s">
        <v>436</v>
      </c>
      <c r="X76" s="78" t="s">
        <v>436</v>
      </c>
      <c r="Y76" s="78" t="s">
        <v>436</v>
      </c>
      <c r="Z76" s="78" t="s">
        <v>436</v>
      </c>
      <c r="AA76" s="78" t="s">
        <v>436</v>
      </c>
      <c r="AB76" s="78" t="s">
        <v>436</v>
      </c>
      <c r="AC76" s="78" t="s">
        <v>436</v>
      </c>
      <c r="AD76" s="78" t="s">
        <v>436</v>
      </c>
      <c r="AE76" s="78" t="s">
        <v>436</v>
      </c>
      <c r="AF76" s="78" t="s">
        <v>436</v>
      </c>
      <c r="AG76" s="78" t="s">
        <v>436</v>
      </c>
      <c r="AH76" s="78" t="s">
        <v>436</v>
      </c>
      <c r="AI76" s="78" t="s">
        <v>436</v>
      </c>
      <c r="AJ76" s="78" t="s">
        <v>436</v>
      </c>
      <c r="AK76" s="78" t="s">
        <v>436</v>
      </c>
      <c r="AL76" s="78" t="s">
        <v>436</v>
      </c>
      <c r="AM76" s="78" t="s">
        <v>436</v>
      </c>
      <c r="AN76" s="78" t="s">
        <v>436</v>
      </c>
      <c r="AO76" s="78" t="s">
        <v>436</v>
      </c>
      <c r="AP76" s="78" t="s">
        <v>436</v>
      </c>
      <c r="AQ76" s="78" t="s">
        <v>436</v>
      </c>
      <c r="AR76" s="78" t="s">
        <v>436</v>
      </c>
      <c r="AS76" s="78" t="s">
        <v>436</v>
      </c>
      <c r="AT76" s="78" t="s">
        <v>436</v>
      </c>
      <c r="AU76" s="78" t="s">
        <v>436</v>
      </c>
      <c r="AV76" s="78" t="s">
        <v>436</v>
      </c>
      <c r="AW76" s="78" t="s">
        <v>436</v>
      </c>
      <c r="AX76" s="78" t="s">
        <v>436</v>
      </c>
      <c r="AY76" s="78" t="s">
        <v>436</v>
      </c>
      <c r="AZ76" s="78" t="s">
        <v>436</v>
      </c>
      <c r="BA76" s="78" t="s">
        <v>436</v>
      </c>
      <c r="BB76" s="78" t="s">
        <v>436</v>
      </c>
      <c r="BC76" s="78" t="s">
        <v>436</v>
      </c>
      <c r="BD76" s="78" t="s">
        <v>436</v>
      </c>
      <c r="BE76" s="78" t="s">
        <v>436</v>
      </c>
      <c r="BF76" s="78" t="s">
        <v>436</v>
      </c>
      <c r="BG76" s="78" t="s">
        <v>436</v>
      </c>
      <c r="BH76" s="78" t="s">
        <v>436</v>
      </c>
      <c r="BI76" s="78" t="s">
        <v>436</v>
      </c>
      <c r="BJ76" s="78" t="s">
        <v>436</v>
      </c>
      <c r="BK76" s="78" t="s">
        <v>436</v>
      </c>
      <c r="BL76" s="78" t="s">
        <v>436</v>
      </c>
      <c r="BM76" s="78" t="s">
        <v>436</v>
      </c>
      <c r="BN76" s="78" t="s">
        <v>436</v>
      </c>
      <c r="BO76" s="78" t="s">
        <v>436</v>
      </c>
      <c r="BP76" s="78" t="s">
        <v>436</v>
      </c>
      <c r="BQ76" s="78" t="s">
        <v>436</v>
      </c>
      <c r="BR76" s="78" t="s">
        <v>436</v>
      </c>
      <c r="BS76" s="78" t="s">
        <v>436</v>
      </c>
      <c r="BT76" s="78" t="s">
        <v>436</v>
      </c>
      <c r="BU76" s="78" t="s">
        <v>436</v>
      </c>
      <c r="BV76" s="78" t="s">
        <v>436</v>
      </c>
      <c r="BW76" s="78" t="s">
        <v>436</v>
      </c>
      <c r="BX76" s="78" t="s">
        <v>436</v>
      </c>
      <c r="BY76" s="78" t="s">
        <v>436</v>
      </c>
      <c r="BZ76" s="78" t="s">
        <v>436</v>
      </c>
      <c r="CA76" s="78" t="s">
        <v>436</v>
      </c>
      <c r="CB76" s="78" t="s">
        <v>436</v>
      </c>
      <c r="CC76" s="78" t="s">
        <v>436</v>
      </c>
      <c r="CD76" s="78" t="s">
        <v>436</v>
      </c>
      <c r="CE76" s="78" t="s">
        <v>436</v>
      </c>
      <c r="CF76" s="78" t="s">
        <v>436</v>
      </c>
      <c r="CG76" s="78" t="s">
        <v>436</v>
      </c>
      <c r="CH76" s="78" t="s">
        <v>436</v>
      </c>
      <c r="CI76" s="78" t="s">
        <v>436</v>
      </c>
      <c r="CJ76" s="78" t="s">
        <v>436</v>
      </c>
      <c r="CK76" s="78" t="s">
        <v>436</v>
      </c>
      <c r="CL76" s="78" t="s">
        <v>436</v>
      </c>
    </row>
    <row r="77" spans="1:94">
      <c r="A77" s="80" t="s">
        <v>437</v>
      </c>
      <c r="B77" s="81" t="s">
        <v>278</v>
      </c>
      <c r="C77" s="56">
        <f>'1ตรวจสอบความครบถ้วน7แผน'!E8-C41</f>
        <v>176534224.70999998</v>
      </c>
      <c r="D77" s="56">
        <f>'1ตรวจสอบความครบถ้วน7แผน'!F8-D41</f>
        <v>1803419.4899999872</v>
      </c>
      <c r="E77" s="56">
        <f>'1ตรวจสอบความครบถ้วน7แผน'!G8-E41</f>
        <v>4611157.3799999952</v>
      </c>
      <c r="F77" s="56">
        <f>'1ตรวจสอบความครบถ้วน7แผน'!H8-F41</f>
        <v>-1085372.9800000116</v>
      </c>
      <c r="G77" s="56">
        <f>'1ตรวจสอบความครบถ้วน7แผน'!I8-G41</f>
        <v>-2620003.299999997</v>
      </c>
      <c r="H77" s="56">
        <f>'1ตรวจสอบความครบถ้วน7แผน'!J8-H41</f>
        <v>4849877.4999999925</v>
      </c>
      <c r="I77" s="56">
        <f>'1ตรวจสอบความครบถ้วน7แผน'!K8-I41</f>
        <v>18706973.300000012</v>
      </c>
      <c r="J77" s="56">
        <f>'1ตรวจสอบความครบถ้วน7แผน'!L8-J41</f>
        <v>28347220.459999993</v>
      </c>
      <c r="K77" s="56">
        <f>'1ตรวจสอบความครบถ้วน7แผน'!M8-K41</f>
        <v>-3631476.6300000027</v>
      </c>
      <c r="L77" s="56">
        <f>'1ตรวจสอบความครบถ้วน7แผน'!N8-L41</f>
        <v>-101985.67999999225</v>
      </c>
      <c r="M77" s="56">
        <f>'1ตรวจสอบความครบถ้วน7แผน'!O8-M41</f>
        <v>46451806.200000077</v>
      </c>
      <c r="N77" s="56">
        <f>'1ตรวจสอบความครบถ้วน7แผน'!P8-N41</f>
        <v>-5014149.2499999925</v>
      </c>
      <c r="O77" s="56">
        <f>'1ตรวจสอบความครบถ้วน7แผน'!Q8-O41</f>
        <v>78476525.609999895</v>
      </c>
      <c r="P77" s="56">
        <f>'1ตรวจสอบความครบถ้วน7แผน'!R8-P41</f>
        <v>14380718.530000001</v>
      </c>
      <c r="Q77" s="56">
        <f>'1ตรวจสอบความครบถ้วน7แผน'!S8-Q41</f>
        <v>73675376.589999974</v>
      </c>
      <c r="R77" s="56">
        <f>'1ตรวจสอบความครบถ้วน7แผน'!T8-R41</f>
        <v>37722281.420000032</v>
      </c>
      <c r="S77" s="56">
        <f>'1ตรวจสอบความครบถ้วน7แผน'!U8-S41</f>
        <v>3819000.0900000036</v>
      </c>
      <c r="T77" s="56">
        <f>'1ตรวจสอบความครบถ้วน7แผน'!V8-T41</f>
        <v>2757466.2299999818</v>
      </c>
      <c r="U77" s="56">
        <f>'1ตรวจสอบความครบถ้วน7แผน'!W8-U41</f>
        <v>-22359854.179999962</v>
      </c>
      <c r="V77" s="56">
        <f>'1ตรวจสอบความครบถ้วน7แผน'!X8-V41</f>
        <v>3875081.4800000042</v>
      </c>
      <c r="W77" s="56">
        <f>'1ตรวจสอบความครบถ้วน7แผน'!Y8-W41</f>
        <v>-24800404.200000167</v>
      </c>
      <c r="X77" s="56">
        <f>'1ตรวจสอบความครบถ้วน7แผน'!Z8-X41</f>
        <v>25039340.31000001</v>
      </c>
      <c r="Y77" s="56">
        <f>'1ตรวจสอบความครบถ้วน7แผน'!AA8-Y41</f>
        <v>17513234.579999983</v>
      </c>
      <c r="Z77" s="56">
        <f>'1ตรวจสอบความครบถ้วน7แผน'!AB8-Z41</f>
        <v>13279295.849999994</v>
      </c>
      <c r="AA77" s="56">
        <f>'1ตรวจสอบความครบถ้วน7แผน'!AC8-AA41</f>
        <v>3199251.6400000043</v>
      </c>
      <c r="AB77" s="56">
        <f>'1ตรวจสอบความครบถ้วน7แผน'!AD8-AB41</f>
        <v>7684660.3499999866</v>
      </c>
      <c r="AC77" s="56">
        <f>'1ตรวจสอบความครบถ้วน7แผน'!AE8-AC41</f>
        <v>12230490.939999983</v>
      </c>
      <c r="AD77" s="56">
        <f>'1ตรวจสอบความครบถ้วน7แผน'!AF8-AD41</f>
        <v>34771743.080000013</v>
      </c>
      <c r="AE77" s="56">
        <f>'1ตรวจสอบความครบถ้วน7แผน'!AG8-AE41</f>
        <v>4925722.6499999985</v>
      </c>
      <c r="AF77" s="56">
        <f>'1ตรวจสอบความครบถ้วน7แผน'!AH8-AF41</f>
        <v>5745697.349999994</v>
      </c>
      <c r="AG77" s="56">
        <f>'1ตรวจสอบความครบถ้วน7แผน'!AI8-AG41</f>
        <v>4198231.0099999979</v>
      </c>
      <c r="AH77" s="56">
        <f>'1ตรวจสอบความครบถ้วน7แผน'!AJ8-AH41</f>
        <v>11806771.850000009</v>
      </c>
      <c r="AI77" s="56">
        <f>'1ตรวจสอบความครบถ้วน7แผน'!AK8-AI41</f>
        <v>12544151.309999995</v>
      </c>
      <c r="AJ77" s="56">
        <f>'1ตรวจสอบความครบถ้วน7แผน'!AL8-AJ41</f>
        <v>5000588.8699999973</v>
      </c>
      <c r="AK77" s="56">
        <f>'1ตรวจสอบความครบถ้วน7แผน'!AM8-AK41</f>
        <v>290536901.32999992</v>
      </c>
      <c r="AL77" s="56">
        <f>'1ตรวจสอบความครบถ้วน7แผน'!AN8-AL41</f>
        <v>1245900.2399999946</v>
      </c>
      <c r="AM77" s="56">
        <f>'1ตรวจสอบความครบถ้วน7แผน'!AO8-AM41</f>
        <v>2393262.6200000048</v>
      </c>
      <c r="AN77" s="56">
        <f>'1ตรวจสอบความครบถ้วน7แผน'!AP8-AN41</f>
        <v>16915636.019999996</v>
      </c>
      <c r="AO77" s="56">
        <f>'1ตรวจสอบความครบถ้วน7แผน'!AQ8-AO41</f>
        <v>-1264291.6200000271</v>
      </c>
      <c r="AP77" s="56">
        <f>'1ตรวจสอบความครบถ้วน7แผน'!AR8-AP41</f>
        <v>5096089.8600000069</v>
      </c>
      <c r="AQ77" s="56">
        <f>'1ตรวจสอบความครบถ้วน7แผน'!AS8-AQ41</f>
        <v>2316342.7400000021</v>
      </c>
      <c r="AR77" s="56">
        <f>'1ตรวจสอบความครบถ้วน7แผน'!AT8-AR41</f>
        <v>3814592.599999994</v>
      </c>
      <c r="AS77" s="56">
        <f>'1ตรวจสอบความครบถ้วน7แผน'!AU8-AS41</f>
        <v>12552938.609999992</v>
      </c>
      <c r="AT77" s="56">
        <f>'1ตรวจสอบความครบถ้วน7แผน'!AV8-AT41</f>
        <v>13100796.979999974</v>
      </c>
      <c r="AU77" s="56">
        <f>'1ตรวจสอบความครบถ้วน7แผน'!AW8-AU41</f>
        <v>2656264.3399999887</v>
      </c>
      <c r="AV77" s="56">
        <f>'1ตรวจสอบความครบถ้วน7แผน'!AX8-AV41</f>
        <v>15763058.069999993</v>
      </c>
      <c r="AW77" s="56">
        <f>'1ตรวจสอบความครบถ้วน7แผน'!AY8-AW41</f>
        <v>2523895.2999999933</v>
      </c>
      <c r="AX77" s="56">
        <f>'1ตรวจสอบความครบถ้วน7แผน'!AZ8-AX41</f>
        <v>2054404.8599999771</v>
      </c>
      <c r="AY77" s="56">
        <f>'1ตรวจสอบความครบถ้วน7แผน'!BA8-AY41</f>
        <v>10414668.110000007</v>
      </c>
      <c r="AZ77" s="56">
        <f>'1ตรวจสอบความครบถ้วน7แผน'!BB8-AZ41</f>
        <v>-12596005.810000002</v>
      </c>
      <c r="BA77" s="56">
        <f>'1ตรวจสอบความครบถ้วน7แผน'!BC8-BA41</f>
        <v>22297954.839999825</v>
      </c>
      <c r="BB77" s="56">
        <f>'1ตรวจสอบความครบถ้วน7แผน'!BD8-BB41</f>
        <v>-3567797.4799999967</v>
      </c>
      <c r="BC77" s="56">
        <f>'1ตรวจสอบความครบถ้วน7แผน'!BE8-BC41</f>
        <v>50051584.330000162</v>
      </c>
      <c r="BD77" s="56">
        <f>'1ตรวจสอบความครบถ้วน7แผน'!BF8-BD41</f>
        <v>48094703.329999968</v>
      </c>
      <c r="BE77" s="56">
        <f>'1ตรวจสอบความครบถ้วน7แผน'!BG8-BE41</f>
        <v>1705882.9600000009</v>
      </c>
      <c r="BF77" s="56">
        <f>'1ตรวจสอบความครบถ้วน7แผน'!BH8-BF41</f>
        <v>22103299.080000006</v>
      </c>
      <c r="BG77" s="56">
        <f>'1ตรวจสอบความครบถ้วน7แผน'!BI8-BG41</f>
        <v>34876447.750000089</v>
      </c>
      <c r="BH77" s="56">
        <f>'1ตรวจสอบความครบถ้วน7แผน'!BJ8-BH41</f>
        <v>4870536.299999997</v>
      </c>
      <c r="BI77" s="56">
        <f>'1ตรวจสอบความครบถ้วน7แผน'!BK8-BI41</f>
        <v>7459331.0199999958</v>
      </c>
      <c r="BJ77" s="56">
        <f>'1ตรวจสอบความครบถ้วน7แผน'!BL8-BJ41</f>
        <v>23993800.399999991</v>
      </c>
      <c r="BK77" s="56">
        <f>'1ตรวจสอบความครบถ้วน7แผน'!BM8-BK41</f>
        <v>-4616979.5200000182</v>
      </c>
      <c r="BL77" s="56">
        <f>'1ตรวจสอบความครบถ้วน7แผน'!BN8-BL41</f>
        <v>16513674.27000016</v>
      </c>
      <c r="BM77" s="56">
        <f>'1ตรวจสอบความครบถ้วน7แผน'!BO8-BM41</f>
        <v>13367843.350000009</v>
      </c>
      <c r="BN77" s="56">
        <f>'1ตรวจสอบความครบถ้วน7แผน'!BP8-BN41</f>
        <v>584872.03000001609</v>
      </c>
      <c r="BO77" s="56">
        <f>'1ตรวจสอบความครบถ้วน7แผน'!BQ8-BO41</f>
        <v>6730944.6200000048</v>
      </c>
      <c r="BP77" s="56">
        <f>'1ตรวจสอบความครบถ้วน7แผน'!BR8-BP41</f>
        <v>15166573.489999995</v>
      </c>
      <c r="BQ77" s="56">
        <f>'1ตรวจสอบความครบถ้วน7แผน'!BS8-BQ41</f>
        <v>855521.67000001669</v>
      </c>
      <c r="BR77" s="56">
        <f>'1ตรวจสอบความครบถ้วน7แผน'!BT8-BR41</f>
        <v>415892086.94999981</v>
      </c>
      <c r="BS77" s="56">
        <f>'1ตรวจสอบความครบถ้วน7แผน'!BU8-BS41</f>
        <v>5635140.530000031</v>
      </c>
      <c r="BT77" s="56">
        <f>'1ตรวจสอบความครบถ้วน7แผน'!BV8-BT41</f>
        <v>-155921.62000000477</v>
      </c>
      <c r="BU77" s="56">
        <f>'1ตรวจสอบความครบถ้วน7แผน'!BW8-BU41</f>
        <v>102770518.20999989</v>
      </c>
      <c r="BV77" s="56">
        <f>'1ตรวจสอบความครบถ้วน7แผน'!BX8-BV41</f>
        <v>1827385.6400000025</v>
      </c>
      <c r="BW77" s="56">
        <f>'1ตรวจสอบความครบถ้วน7แผน'!BY8-BW41</f>
        <v>13452516.030000001</v>
      </c>
      <c r="BX77" s="56">
        <f>'1ตรวจสอบความครบถ้วน7แผน'!BZ8-BX41</f>
        <v>14524727.5</v>
      </c>
      <c r="BY77" s="56">
        <f>'1ตรวจสอบความครบถ้วน7แผน'!CA8-BY41</f>
        <v>3137338.55999998</v>
      </c>
      <c r="BZ77" s="56">
        <f>'1ตรวจสอบความครบถ้วน7แผน'!CB8-BZ41</f>
        <v>2384478.0900000036</v>
      </c>
      <c r="CA77" s="56">
        <f>'1ตรวจสอบความครบถ้วน7แผน'!CC8-CA41</f>
        <v>-1511600.0099999905</v>
      </c>
      <c r="CB77" s="56">
        <f>'1ตรวจสอบความครบถ้วน7แผน'!CD8-CB41</f>
        <v>-5810240</v>
      </c>
      <c r="CC77" s="56">
        <f>'1ตรวจสอบความครบถ้วน7แผน'!CE8-CC41</f>
        <v>17177198.539999962</v>
      </c>
      <c r="CD77" s="56">
        <f>'1ตรวจสอบความครบถ้วน7แผน'!CF8-CD41</f>
        <v>-953172.10000000894</v>
      </c>
      <c r="CE77" s="56">
        <f>'1ตรวจสอบความครบถ้วน7แผน'!CG8-CE41</f>
        <v>51320227.689999923</v>
      </c>
      <c r="CF77" s="56">
        <f>'1ตรวจสอบความครบถ้วน7แผน'!CH8-CF41</f>
        <v>6456344.9400000051</v>
      </c>
      <c r="CG77" s="56">
        <f>'1ตรวจสอบความครบถ้วน7แผน'!CI8-CG41</f>
        <v>5228442.9600000009</v>
      </c>
      <c r="CH77" s="56">
        <f>'1ตรวจสอบความครบถ้วน7แผน'!CJ8-CH41</f>
        <v>2429314.8699999899</v>
      </c>
      <c r="CI77" s="56">
        <f>'1ตรวจสอบความครบถ้วน7แผน'!CK8-CI41</f>
        <v>3944584.1199999973</v>
      </c>
      <c r="CJ77" s="56">
        <f>'1ตรวจสอบความครบถ้วน7แผน'!CL8-CJ41</f>
        <v>60337215.439999998</v>
      </c>
      <c r="CK77" s="56">
        <f>'1ตรวจสอบความครบถ้วน7แผน'!CM8-CK41</f>
        <v>1175123.4799999967</v>
      </c>
      <c r="CL77" s="56">
        <f>'1ตรวจสอบความครบถ้วน7แผน'!CN8-CL41</f>
        <v>-1202858.2400000021</v>
      </c>
      <c r="CN77" s="89"/>
      <c r="CO77" s="89"/>
      <c r="CP77" s="89"/>
    </row>
    <row r="78" spans="1:94">
      <c r="A78" s="80" t="s">
        <v>438</v>
      </c>
      <c r="B78" s="81" t="s">
        <v>439</v>
      </c>
      <c r="C78" s="56">
        <f>'1ตรวจสอบความครบถ้วน7แผน'!E9-C42</f>
        <v>35000</v>
      </c>
      <c r="D78" s="56">
        <f>'1ตรวจสอบความครบถ้วน7แผน'!F9-D42</f>
        <v>32700</v>
      </c>
      <c r="E78" s="56">
        <f>'1ตรวจสอบความครบถ้วน7แผน'!G9-E42</f>
        <v>-161850</v>
      </c>
      <c r="F78" s="56">
        <f>'1ตรวจสอบความครบถ้วน7แผน'!H9-F42</f>
        <v>-98650</v>
      </c>
      <c r="G78" s="56">
        <f>'1ตรวจสอบความครบถ้วน7แผน'!I9-G42</f>
        <v>-2350</v>
      </c>
      <c r="H78" s="56">
        <f>'1ตรวจสอบความครบถ้วน7แผน'!J9-H42</f>
        <v>-163000</v>
      </c>
      <c r="I78" s="56">
        <f>'1ตรวจสอบความครบถ้วน7แผน'!K9-I42</f>
        <v>-16408</v>
      </c>
      <c r="J78" s="56">
        <f>'1ตรวจสอบความครบถ้วน7แผน'!L9-J42</f>
        <v>-154950</v>
      </c>
      <c r="K78" s="56">
        <f>'1ตรวจสอบความครบถ้วน7แผน'!M9-K42</f>
        <v>-119650</v>
      </c>
      <c r="L78" s="56">
        <f>'1ตรวจสอบความครบถ้วน7แผน'!N9-L42</f>
        <v>-109900</v>
      </c>
      <c r="M78" s="56">
        <f>'1ตรวจสอบความครบถ้วน7แผน'!O9-M42</f>
        <v>228600</v>
      </c>
      <c r="N78" s="56">
        <f>'1ตรวจสอบความครบถ้วน7แผน'!P9-N42</f>
        <v>2000</v>
      </c>
      <c r="O78" s="56">
        <f>'1ตรวจสอบความครบถ้วน7แผน'!Q9-O42</f>
        <v>-13700</v>
      </c>
      <c r="P78" s="56">
        <f>'1ตรวจสอบความครบถ้วน7แผน'!R9-P42</f>
        <v>-62200</v>
      </c>
      <c r="Q78" s="56">
        <f>'1ตรวจสอบความครบถ้วน7แผน'!S9-Q42</f>
        <v>213350</v>
      </c>
      <c r="R78" s="56">
        <f>'1ตรวจสอบความครบถ้วน7แผน'!T9-R42</f>
        <v>-37100</v>
      </c>
      <c r="S78" s="56">
        <f>'1ตรวจสอบความครบถ้วน7แผน'!U9-S42</f>
        <v>-28968.089999999997</v>
      </c>
      <c r="T78" s="56">
        <f>'1ตรวจสอบความครบถ้วน7แผน'!V9-T42</f>
        <v>-22050</v>
      </c>
      <c r="U78" s="56">
        <f>'1ตรวจสอบความครบถ้วน7แผน'!W9-U42</f>
        <v>-77350</v>
      </c>
      <c r="V78" s="56">
        <f>'1ตรวจสอบความครบถ้วน7แผน'!X9-V42</f>
        <v>35500</v>
      </c>
      <c r="W78" s="56">
        <f>'1ตรวจสอบความครบถ้วน7แผน'!Y9-W42</f>
        <v>68100</v>
      </c>
      <c r="X78" s="56">
        <f>'1ตรวจสอบความครบถ้วน7แผน'!Z9-X42</f>
        <v>-35300</v>
      </c>
      <c r="Y78" s="56">
        <f>'1ตรวจสอบความครบถ้วน7แผน'!AA9-Y42</f>
        <v>25400</v>
      </c>
      <c r="Z78" s="56">
        <f>'1ตรวจสอบความครบถ้วน7แผน'!AB9-Z42</f>
        <v>24850</v>
      </c>
      <c r="AA78" s="56">
        <f>'1ตรวจสอบความครบถ้วน7แผน'!AC9-AA42</f>
        <v>33800</v>
      </c>
      <c r="AB78" s="56">
        <f>'1ตรวจสอบความครบถ้วน7แผน'!AD9-AB42</f>
        <v>-13250</v>
      </c>
      <c r="AC78" s="56">
        <f>'1ตรวจสอบความครบถ้วน7แผน'!AE9-AC42</f>
        <v>5300</v>
      </c>
      <c r="AD78" s="56">
        <f>'1ตรวจสอบความครบถ้วน7แผน'!AF9-AD42</f>
        <v>119400</v>
      </c>
      <c r="AE78" s="56">
        <f>'1ตรวจสอบความครบถ้วน7แผน'!AG9-AE42</f>
        <v>167650</v>
      </c>
      <c r="AF78" s="56">
        <f>'1ตรวจสอบความครบถ้วน7แผน'!AH9-AF42</f>
        <v>58900</v>
      </c>
      <c r="AG78" s="56">
        <f>'1ตรวจสอบความครบถ้วน7แผน'!AI9-AG42</f>
        <v>61300</v>
      </c>
      <c r="AH78" s="56">
        <f>'1ตรวจสอบความครบถ้วน7แผน'!AJ9-AH42</f>
        <v>4750</v>
      </c>
      <c r="AI78" s="56">
        <f>'1ตรวจสอบความครบถ้วน7แผน'!AK9-AI42</f>
        <v>-30220</v>
      </c>
      <c r="AJ78" s="56">
        <f>'1ตรวจสอบความครบถ้วน7แผน'!AL9-AJ42</f>
        <v>-102550</v>
      </c>
      <c r="AK78" s="56">
        <f>'1ตรวจสอบความครบถ้วน7แผน'!AM9-AK42</f>
        <v>-43250</v>
      </c>
      <c r="AL78" s="56">
        <f>'1ตรวจสอบความครบถ้วน7แผน'!AN9-AL42</f>
        <v>-55500</v>
      </c>
      <c r="AM78" s="56">
        <f>'1ตรวจสอบความครบถ้วน7แผน'!AO9-AM42</f>
        <v>-5950</v>
      </c>
      <c r="AN78" s="56">
        <f>'1ตรวจสอบความครบถ้วน7แผน'!AP9-AN42</f>
        <v>50450</v>
      </c>
      <c r="AO78" s="56">
        <f>'1ตรวจสอบความครบถ้วน7แผน'!AQ9-AO42</f>
        <v>34400</v>
      </c>
      <c r="AP78" s="56">
        <f>'1ตรวจสอบความครบถ้วน7แผน'!AR9-AP42</f>
        <v>-67300</v>
      </c>
      <c r="AQ78" s="56">
        <f>'1ตรวจสอบความครบถ้วน7แผน'!AS9-AQ42</f>
        <v>-64250</v>
      </c>
      <c r="AR78" s="56">
        <f>'1ตรวจสอบความครบถ้วน7แผน'!AT9-AR42</f>
        <v>37050</v>
      </c>
      <c r="AS78" s="56">
        <f>'1ตรวจสอบความครบถ้วน7แผน'!AU9-AS42</f>
        <v>-91800</v>
      </c>
      <c r="AT78" s="56">
        <f>'1ตรวจสอบความครบถ้วน7แผน'!AV9-AT42</f>
        <v>-264050</v>
      </c>
      <c r="AU78" s="56">
        <f>'1ตรวจสอบความครบถ้วน7แผน'!AW9-AU42</f>
        <v>8000</v>
      </c>
      <c r="AV78" s="56">
        <f>'1ตรวจสอบความครบถ้วน7แผน'!AX9-AV42</f>
        <v>-177150</v>
      </c>
      <c r="AW78" s="56">
        <f>'1ตรวจสอบความครบถ้วน7แผน'!AY9-AW42</f>
        <v>-33050</v>
      </c>
      <c r="AX78" s="56">
        <f>'1ตรวจสอบความครบถ้วน7แผน'!AZ9-AX42</f>
        <v>20700</v>
      </c>
      <c r="AY78" s="56">
        <f>'1ตรวจสอบความครบถ้วน7แผน'!BA9-AY42</f>
        <v>-40050</v>
      </c>
      <c r="AZ78" s="56">
        <f>'1ตรวจสอบความครบถ้วน7แผน'!BB9-AZ42</f>
        <v>-5100</v>
      </c>
      <c r="BA78" s="56">
        <f>'1ตรวจสอบความครบถ้วน7แผน'!BC9-BA42</f>
        <v>70352.729999999981</v>
      </c>
      <c r="BB78" s="56">
        <f>'1ตรวจสอบความครบถ้วน7แผน'!BD9-BB42</f>
        <v>-76800</v>
      </c>
      <c r="BC78" s="56">
        <f>'1ตรวจสอบความครบถ้วน7แผน'!BE9-BC42</f>
        <v>-650988</v>
      </c>
      <c r="BD78" s="56">
        <f>'1ตรวจสอบความครบถ้วน7แผน'!BF9-BD42</f>
        <v>-548750</v>
      </c>
      <c r="BE78" s="56">
        <f>'1ตรวจสอบความครบถ้วน7แผน'!BG9-BE42</f>
        <v>25450</v>
      </c>
      <c r="BF78" s="56">
        <f>'1ตรวจสอบความครบถ้วน7แผน'!BH9-BF42</f>
        <v>-16350</v>
      </c>
      <c r="BG78" s="56">
        <f>'1ตรวจสอบความครบถ้วน7แผน'!BI9-BG42</f>
        <v>-108940</v>
      </c>
      <c r="BH78" s="56">
        <f>'1ตรวจสอบความครบถ้วน7แผน'!BJ9-BH42</f>
        <v>-38350</v>
      </c>
      <c r="BI78" s="56">
        <f>'1ตรวจสอบความครบถ้วน7แผน'!BK9-BI42</f>
        <v>3150</v>
      </c>
      <c r="BJ78" s="56">
        <f>'1ตรวจสอบความครบถ้วน7แผน'!BL9-BJ42</f>
        <v>-94250</v>
      </c>
      <c r="BK78" s="56">
        <f>'1ตรวจสอบความครบถ้วน7แผน'!BM9-BK42</f>
        <v>-302550</v>
      </c>
      <c r="BL78" s="56">
        <f>'1ตรวจสอบความครบถ้วน7แผน'!BN9-BL42</f>
        <v>-166100</v>
      </c>
      <c r="BM78" s="56">
        <f>'1ตรวจสอบความครบถ้วน7แผน'!BO9-BM42</f>
        <v>-163700</v>
      </c>
      <c r="BN78" s="56">
        <f>'1ตรวจสอบความครบถ้วน7แผน'!BP9-BN42</f>
        <v>-34200</v>
      </c>
      <c r="BO78" s="56">
        <f>'1ตรวจสอบความครบถ้วน7แผน'!BQ9-BO42</f>
        <v>-104668</v>
      </c>
      <c r="BP78" s="56">
        <f>'1ตรวจสอบความครบถ้วน7แผน'!BR9-BP42</f>
        <v>55050</v>
      </c>
      <c r="BQ78" s="56">
        <f>'1ตรวจสอบความครบถ้วน7แผน'!BS9-BQ42</f>
        <v>-82200</v>
      </c>
      <c r="BR78" s="56">
        <f>'1ตรวจสอบความครบถ้วน7แผน'!BT9-BR42</f>
        <v>-314550</v>
      </c>
      <c r="BS78" s="56">
        <f>'1ตรวจสอบความครบถ้วน7แผน'!BU9-BS42</f>
        <v>107400</v>
      </c>
      <c r="BT78" s="56">
        <f>'1ตรวจสอบความครบถ้วน7แผน'!BV9-BT42</f>
        <v>133150</v>
      </c>
      <c r="BU78" s="56">
        <f>'1ตรวจสอบความครบถ้วน7แผน'!BW9-BU42</f>
        <v>-90595</v>
      </c>
      <c r="BV78" s="56">
        <f>'1ตรวจสอบความครบถ้วน7แผน'!BX9-BV42</f>
        <v>0</v>
      </c>
      <c r="BW78" s="56">
        <f>'1ตรวจสอบความครบถ้วน7แผน'!BY9-BW42</f>
        <v>22250</v>
      </c>
      <c r="BX78" s="56">
        <f>'1ตรวจสอบความครบถ้วน7แผน'!BZ9-BX42</f>
        <v>157950</v>
      </c>
      <c r="BY78" s="56">
        <f>'1ตรวจสอบความครบถ้วน7แผน'!CA9-BY42</f>
        <v>-44567</v>
      </c>
      <c r="BZ78" s="56">
        <f>'1ตรวจสอบความครบถ้วน7แผน'!CB9-BZ42</f>
        <v>46550</v>
      </c>
      <c r="CA78" s="56">
        <f>'1ตรวจสอบความครบถ้วน7แผน'!CC9-CA42</f>
        <v>-61500</v>
      </c>
      <c r="CB78" s="56">
        <f>'1ตรวจสอบความครบถ้วน7แผน'!CD9-CB42</f>
        <v>38400</v>
      </c>
      <c r="CC78" s="56">
        <f>'1ตรวจสอบความครบถ้วน7แผน'!CE9-CC42</f>
        <v>84700</v>
      </c>
      <c r="CD78" s="56">
        <f>'1ตรวจสอบความครบถ้วน7แผน'!CF9-CD42</f>
        <v>-21900</v>
      </c>
      <c r="CE78" s="56">
        <f>'1ตรวจสอบความครบถ้วน7แผน'!CG9-CE42</f>
        <v>38580</v>
      </c>
      <c r="CF78" s="56">
        <f>'1ตรวจสอบความครบถ้วน7แผน'!CH9-CF42</f>
        <v>102250</v>
      </c>
      <c r="CG78" s="56">
        <f>'1ตรวจสอบความครบถ้วน7แผน'!CI9-CG42</f>
        <v>23220</v>
      </c>
      <c r="CH78" s="56">
        <f>'1ตรวจสอบความครบถ้วน7แผน'!CJ9-CH42</f>
        <v>7150</v>
      </c>
      <c r="CI78" s="56">
        <f>'1ตรวจสอบความครบถ้วน7แผน'!CK9-CI42</f>
        <v>44900</v>
      </c>
      <c r="CJ78" s="56">
        <f>'1ตรวจสอบความครบถ้วน7แผน'!CL9-CJ42</f>
        <v>-55750</v>
      </c>
      <c r="CK78" s="56">
        <f>'1ตรวจสอบความครบถ้วน7แผน'!CM9-CK42</f>
        <v>-16550</v>
      </c>
      <c r="CL78" s="56">
        <f>'1ตรวจสอบความครบถ้วน7แผน'!CN9-CL42</f>
        <v>-10650</v>
      </c>
      <c r="CN78" s="89"/>
      <c r="CO78" s="89"/>
      <c r="CP78" s="89"/>
    </row>
    <row r="79" spans="1:94">
      <c r="A79" s="80" t="s">
        <v>440</v>
      </c>
      <c r="B79" s="81" t="s">
        <v>338</v>
      </c>
      <c r="C79" s="56">
        <f>'1ตรวจสอบความครบถ้วน7แผน'!E10-C43</f>
        <v>-941560.79</v>
      </c>
      <c r="D79" s="56">
        <f>'1ตรวจสอบความครบถ้วน7แผน'!F10-D43</f>
        <v>0</v>
      </c>
      <c r="E79" s="56">
        <f>'1ตรวจสอบความครบถ้วน7แผน'!G10-E43</f>
        <v>0</v>
      </c>
      <c r="F79" s="56">
        <f>'1ตรวจสอบความครบถ้วน7แผน'!H10-F43</f>
        <v>93441</v>
      </c>
      <c r="G79" s="56">
        <f>'1ตรวจสอบความครบถ้วน7แผน'!I10-G43</f>
        <v>-89564</v>
      </c>
      <c r="H79" s="56">
        <f>'1ตรวจสอบความครบถ้วน7แผน'!J10-H43</f>
        <v>-433080</v>
      </c>
      <c r="I79" s="56">
        <f>'1ตรวจสอบความครบถ้วน7แผน'!K10-I43</f>
        <v>-7388.66</v>
      </c>
      <c r="J79" s="56">
        <f>'1ตรวจสอบความครบถ้วน7แผน'!L10-J43</f>
        <v>-9527382.25</v>
      </c>
      <c r="K79" s="56">
        <f>'1ตรวจสอบความครบถ้วน7แผน'!M10-K43</f>
        <v>-5121</v>
      </c>
      <c r="L79" s="56">
        <f>'1ตรวจสอบความครบถ้วน7แผน'!N10-L43</f>
        <v>-67338</v>
      </c>
      <c r="M79" s="56">
        <f>'1ตรวจสอบความครบถ้วน7แผน'!O10-M43</f>
        <v>225625</v>
      </c>
      <c r="N79" s="56">
        <f>'1ตรวจสอบความครบถ้วน7แผน'!P10-N43</f>
        <v>50</v>
      </c>
      <c r="O79" s="56">
        <f>'1ตรวจสอบความครบถ้วน7แผน'!Q10-O43</f>
        <v>160589.5</v>
      </c>
      <c r="P79" s="56">
        <f>'1ตรวจสอบความครบถ้วน7แผน'!R10-P43</f>
        <v>-101634.15</v>
      </c>
      <c r="Q79" s="56">
        <f>'1ตรวจสอบความครบถ้วน7แผน'!S10-Q43</f>
        <v>15581</v>
      </c>
      <c r="R79" s="56">
        <f>'1ตรวจสอบความครบถ้วน7แผน'!T10-R43</f>
        <v>97777.949999999983</v>
      </c>
      <c r="S79" s="56">
        <f>'1ตรวจสอบความครบถ้วน7แผน'!U10-S43</f>
        <v>0</v>
      </c>
      <c r="T79" s="56">
        <f>'1ตรวจสอบความครบถ้วน7แผน'!V10-T43</f>
        <v>-25516.5</v>
      </c>
      <c r="U79" s="56">
        <f>'1ตรวจสอบความครบถ้วน7แผน'!W10-U43</f>
        <v>-20</v>
      </c>
      <c r="V79" s="56">
        <f>'1ตรวจสอบความครบถ้วน7แผน'!X10-V43</f>
        <v>-3627.5</v>
      </c>
      <c r="W79" s="56">
        <f>'1ตรวจสอบความครบถ้วน7แผน'!Y10-W43</f>
        <v>1966798.2799999998</v>
      </c>
      <c r="X79" s="56">
        <f>'1ตรวจสอบความครบถ้วน7แผน'!Z10-X43</f>
        <v>-4361</v>
      </c>
      <c r="Y79" s="56">
        <f>'1ตรวจสอบความครบถ้วน7แผน'!AA10-Y43</f>
        <v>4927.34</v>
      </c>
      <c r="Z79" s="56">
        <f>'1ตรวจสอบความครบถ้วน7แผน'!AB10-Z43</f>
        <v>155696.04</v>
      </c>
      <c r="AA79" s="56">
        <f>'1ตรวจสอบความครบถ้วน7แผน'!AC10-AA43</f>
        <v>-11670</v>
      </c>
      <c r="AB79" s="56">
        <f>'1ตรวจสอบความครบถ้วน7แผน'!AD10-AB43</f>
        <v>103090.5</v>
      </c>
      <c r="AC79" s="56">
        <f>'1ตรวจสอบความครบถ้วน7แผน'!AE10-AC43</f>
        <v>-147302</v>
      </c>
      <c r="AD79" s="56">
        <f>'1ตรวจสอบความครบถ้วน7แผน'!AF10-AD43</f>
        <v>72977</v>
      </c>
      <c r="AE79" s="56">
        <f>'1ตรวจสอบความครบถ้วน7แผน'!AG10-AE43</f>
        <v>10990</v>
      </c>
      <c r="AF79" s="56">
        <f>'1ตรวจสอบความครบถ้วน7แผน'!AH10-AF43</f>
        <v>7500</v>
      </c>
      <c r="AG79" s="56">
        <f>'1ตรวจสอบความครบถ้วน7แผน'!AI10-AG43</f>
        <v>10000</v>
      </c>
      <c r="AH79" s="56">
        <f>'1ตรวจสอบความครบถ้วน7แผน'!AJ10-AH43</f>
        <v>-118224</v>
      </c>
      <c r="AI79" s="56">
        <f>'1ตรวจสอบความครบถ้วน7แผน'!AK10-AI43</f>
        <v>-178628</v>
      </c>
      <c r="AJ79" s="56">
        <f>'1ตรวจสอบความครบถ้วน7แผน'!AL10-AJ43</f>
        <v>82</v>
      </c>
      <c r="AK79" s="56">
        <f>'1ตรวจสอบความครบถ้วน7แผน'!AM10-AK43</f>
        <v>2580474.25</v>
      </c>
      <c r="AL79" s="56">
        <f>'1ตรวจสอบความครบถ้วน7แผน'!AN10-AL43</f>
        <v>595</v>
      </c>
      <c r="AM79" s="56">
        <f>'1ตรวจสอบความครบถ้วน7แผน'!AO10-AM43</f>
        <v>80000</v>
      </c>
      <c r="AN79" s="56">
        <f>'1ตรวจสอบความครบถ้วน7แผน'!AP10-AN43</f>
        <v>-190201</v>
      </c>
      <c r="AO79" s="56">
        <f>'1ตรวจสอบความครบถ้วน7แผน'!AQ10-AO43</f>
        <v>-411471</v>
      </c>
      <c r="AP79" s="56">
        <f>'1ตรวจสอบความครบถ้วน7แผน'!AR10-AP43</f>
        <v>-195658</v>
      </c>
      <c r="AQ79" s="56">
        <f>'1ตรวจสอบความครบถ้วน7แผน'!AS10-AQ43</f>
        <v>-19792</v>
      </c>
      <c r="AR79" s="56">
        <f>'1ตรวจสอบความครบถ้วน7แผน'!AT10-AR43</f>
        <v>229003.81000000006</v>
      </c>
      <c r="AS79" s="56">
        <f>'1ตรวจสอบความครบถ้วน7แผน'!AU10-AS43</f>
        <v>-151473.60000000001</v>
      </c>
      <c r="AT79" s="56">
        <f>'1ตรวจสอบความครบถ้วน7แผน'!AV10-AT43</f>
        <v>318</v>
      </c>
      <c r="AU79" s="56">
        <f>'1ตรวจสอบความครบถ้วน7แผน'!AW10-AU43</f>
        <v>-15227</v>
      </c>
      <c r="AV79" s="56">
        <f>'1ตรวจสอบความครบถ้วน7แผน'!AX10-AV43</f>
        <v>103150</v>
      </c>
      <c r="AW79" s="56">
        <f>'1ตรวจสอบความครบถ้วน7แผน'!AY10-AW43</f>
        <v>-3604</v>
      </c>
      <c r="AX79" s="56">
        <f>'1ตรวจสอบความครบถ้วน7แผน'!AZ10-AX43</f>
        <v>-29491.47</v>
      </c>
      <c r="AY79" s="56">
        <f>'1ตรวจสอบความครบถ้วน7แผน'!BA10-AY43</f>
        <v>-13306</v>
      </c>
      <c r="AZ79" s="56">
        <f>'1ตรวจสอบความครบถ้วน7แผน'!BB10-AZ43</f>
        <v>0</v>
      </c>
      <c r="BA79" s="56">
        <f>'1ตรวจสอบความครบถ้วน7แผน'!BC10-BA43</f>
        <v>4746335.5999999996</v>
      </c>
      <c r="BB79" s="56">
        <f>'1ตรวจสอบความครบถ้วน7แผน'!BD10-BB43</f>
        <v>-17817.269999999997</v>
      </c>
      <c r="BC79" s="56">
        <f>'1ตรวจสอบความครบถ้วน7แผน'!BE10-BC43</f>
        <v>1652020.3499999996</v>
      </c>
      <c r="BD79" s="56">
        <f>'1ตรวจสอบความครบถ้วน7แผน'!BF10-BD43</f>
        <v>-172593.09999999998</v>
      </c>
      <c r="BE79" s="56">
        <f>'1ตรวจสอบความครบถ้วน7แผน'!BG10-BE43</f>
        <v>23288.25</v>
      </c>
      <c r="BF79" s="56">
        <f>'1ตรวจสอบความครบถ้วน7แผน'!BH10-BF43</f>
        <v>11318</v>
      </c>
      <c r="BG79" s="56">
        <f>'1ตรวจสอบความครบถ้วน7แผน'!BI10-BG43</f>
        <v>167785.11000000034</v>
      </c>
      <c r="BH79" s="56">
        <f>'1ตรวจสอบความครบถ้วน7แผน'!BJ10-BH43</f>
        <v>4605</v>
      </c>
      <c r="BI79" s="56">
        <f>'1ตรวจสอบความครบถ้วน7แผน'!BK10-BI43</f>
        <v>0</v>
      </c>
      <c r="BJ79" s="56">
        <f>'1ตรวจสอบความครบถ้วน7แผน'!BL10-BJ43</f>
        <v>0</v>
      </c>
      <c r="BK79" s="56">
        <f>'1ตรวจสอบความครบถ้วน7แผน'!BM10-BK43</f>
        <v>13412</v>
      </c>
      <c r="BL79" s="56">
        <f>'1ตรวจสอบความครบถ้วน7แผน'!BN10-BL43</f>
        <v>-982123.5</v>
      </c>
      <c r="BM79" s="56">
        <f>'1ตรวจสอบความครบถ้วน7แผน'!BO10-BM43</f>
        <v>-28464.75</v>
      </c>
      <c r="BN79" s="56">
        <f>'1ตรวจสอบความครบถ้วน7แผน'!BP10-BN43</f>
        <v>4541</v>
      </c>
      <c r="BO79" s="56">
        <f>'1ตรวจสอบความครบถ้วน7แผน'!BQ10-BO43</f>
        <v>33916.579999999987</v>
      </c>
      <c r="BP79" s="56">
        <f>'1ตรวจสอบความครบถ้วน7แผน'!BR10-BP43</f>
        <v>-15884.440000000002</v>
      </c>
      <c r="BQ79" s="56">
        <f>'1ตรวจสอบความครบถ้วน7แผน'!BS10-BQ43</f>
        <v>-3495</v>
      </c>
      <c r="BR79" s="56">
        <f>'1ตรวจสอบความครบถ้วน7แผน'!BT10-BR43</f>
        <v>-131163.93999999948</v>
      </c>
      <c r="BS79" s="56">
        <f>'1ตรวจสอบความครบถ้วน7แผน'!BU10-BS43</f>
        <v>-81626</v>
      </c>
      <c r="BT79" s="56">
        <f>'1ตรวจสอบความครบถ้วน7แผน'!BV10-BT43</f>
        <v>105981.48</v>
      </c>
      <c r="BU79" s="56">
        <f>'1ตรวจสอบความครบถ้วน7แผน'!BW10-BU43</f>
        <v>-191106.67999999993</v>
      </c>
      <c r="BV79" s="56">
        <f>'1ตรวจสอบความครบถ้วน7แผน'!BX10-BV43</f>
        <v>245580</v>
      </c>
      <c r="BW79" s="56">
        <f>'1ตรวจสอบความครบถ้วน7แผน'!BY10-BW43</f>
        <v>-108008.3</v>
      </c>
      <c r="BX79" s="56">
        <f>'1ตรวจสอบความครบถ้วน7แผน'!BZ10-BX43</f>
        <v>-62916.75</v>
      </c>
      <c r="BY79" s="56">
        <f>'1ตรวจสอบความครบถ้วน7แผน'!CA10-BY43</f>
        <v>65695.429999999993</v>
      </c>
      <c r="BZ79" s="56">
        <f>'1ตรวจสอบความครบถ้วน7แผน'!CB10-BZ43</f>
        <v>-7328</v>
      </c>
      <c r="CA79" s="56">
        <f>'1ตรวจสอบความครบถ้วน7แผน'!CC10-CA43</f>
        <v>50019</v>
      </c>
      <c r="CB79" s="56">
        <f>'1ตรวจสอบความครบถ้วน7แผน'!CD10-CB43</f>
        <v>-161855</v>
      </c>
      <c r="CC79" s="56">
        <f>'1ตรวจสอบความครบถ้วน7แผน'!CE10-CC43</f>
        <v>-264459</v>
      </c>
      <c r="CD79" s="56">
        <f>'1ตรวจสอบความครบถ้วน7แผน'!CF10-CD43</f>
        <v>21325</v>
      </c>
      <c r="CE79" s="56">
        <f>'1ตรวจสอบความครบถ้วน7แผน'!CG10-CE43</f>
        <v>-174976.82</v>
      </c>
      <c r="CF79" s="56">
        <f>'1ตรวจสอบความครบถ้วน7แผน'!CH10-CF43</f>
        <v>-8254</v>
      </c>
      <c r="CG79" s="56">
        <f>'1ตรวจสอบความครบถ้วน7แผน'!CI10-CG43</f>
        <v>0</v>
      </c>
      <c r="CH79" s="56">
        <f>'1ตรวจสอบความครบถ้วน7แผน'!CJ10-CH43</f>
        <v>0</v>
      </c>
      <c r="CI79" s="56">
        <f>'1ตรวจสอบความครบถ้วน7แผน'!CK10-CI43</f>
        <v>-47096</v>
      </c>
      <c r="CJ79" s="56">
        <f>'1ตรวจสอบความครบถ้วน7แผน'!CL10-CJ43</f>
        <v>-130659.41999999998</v>
      </c>
      <c r="CK79" s="56">
        <f>'1ตรวจสอบความครบถ้วน7แผน'!CM10-CK43</f>
        <v>0</v>
      </c>
      <c r="CL79" s="56">
        <f>'1ตรวจสอบความครบถ้วน7แผน'!CN10-CL43</f>
        <v>0</v>
      </c>
      <c r="CN79" s="89"/>
      <c r="CO79" s="89"/>
      <c r="CP79" s="89"/>
    </row>
    <row r="80" spans="1:94">
      <c r="A80" s="80" t="s">
        <v>441</v>
      </c>
      <c r="B80" s="81" t="s">
        <v>279</v>
      </c>
      <c r="C80" s="56">
        <f>'1ตรวจสอบความครบถ้วน7แผน'!E11-C44</f>
        <v>4510712.2100000009</v>
      </c>
      <c r="D80" s="56">
        <f>'1ตรวจสอบความครบถ้วน7แผน'!F11-D44</f>
        <v>829561.09000000008</v>
      </c>
      <c r="E80" s="56">
        <f>'1ตรวจสอบความครบถ้วน7แผน'!G11-E44</f>
        <v>553204.18000000005</v>
      </c>
      <c r="F80" s="56">
        <f>'1ตรวจสอบความครบถ้วน7แผน'!H11-F44</f>
        <v>1340302.8000000003</v>
      </c>
      <c r="G80" s="56">
        <f>'1ตรวจสอบความครบถ้วน7แผน'!I11-G44</f>
        <v>207636.62</v>
      </c>
      <c r="H80" s="56">
        <f>'1ตรวจสอบความครบถ้วน7แผน'!J11-H44</f>
        <v>40161.679999999702</v>
      </c>
      <c r="I80" s="56">
        <f>'1ตรวจสอบความครบถ้วน7แผน'!K11-I44</f>
        <v>1817515.5300000003</v>
      </c>
      <c r="J80" s="56">
        <f>'1ตรวจสอบความครบถ้วน7แผน'!L11-J44</f>
        <v>1307308.9899999993</v>
      </c>
      <c r="K80" s="56">
        <f>'1ตรวจสอบความครบถ้วน7แผน'!M11-K44</f>
        <v>621922.34000000008</v>
      </c>
      <c r="L80" s="56">
        <f>'1ตรวจสอบความครบถ้วน7แผน'!N11-L44</f>
        <v>191320.62</v>
      </c>
      <c r="M80" s="56">
        <f>'1ตรวจสอบความครบถ้วน7แผน'!O11-M44</f>
        <v>1610814.4100000001</v>
      </c>
      <c r="N80" s="56">
        <f>'1ตรวจสอบความครบถ้วน7แผน'!P11-N44</f>
        <v>61560.360000000044</v>
      </c>
      <c r="O80" s="56">
        <f>'1ตรวจสอบความครบถ้วน7แผน'!Q11-O44</f>
        <v>7627755.1500000004</v>
      </c>
      <c r="P80" s="56">
        <f>'1ตรวจสอบความครบถ้วน7แผน'!R11-P44</f>
        <v>1060001.4300000002</v>
      </c>
      <c r="Q80" s="56">
        <f>'1ตรวจสอบความครบถ้วน7แผน'!S11-Q44</f>
        <v>1915466.1400000001</v>
      </c>
      <c r="R80" s="56">
        <f>'1ตรวจสอบความครบถ้วน7แผน'!T11-R44</f>
        <v>3383513.2099999995</v>
      </c>
      <c r="S80" s="56">
        <f>'1ตรวจสอบความครบถ้วน7แผน'!U11-S44</f>
        <v>836880.43</v>
      </c>
      <c r="T80" s="56">
        <f>'1ตรวจสอบความครบถ้วน7แผน'!V11-T44</f>
        <v>82466.100000000093</v>
      </c>
      <c r="U80" s="56">
        <f>'1ตรวจสอบความครบถ้วน7แผน'!W11-U44</f>
        <v>-75079.740000000224</v>
      </c>
      <c r="V80" s="56">
        <f>'1ตรวจสอบความครบถ้วน7แผน'!X11-V44</f>
        <v>588065.41999999993</v>
      </c>
      <c r="W80" s="56">
        <f>'1ตรวจสอบความครบถ้วน7แผน'!Y11-W44</f>
        <v>4399903.2100000046</v>
      </c>
      <c r="X80" s="56">
        <f>'1ตรวจสอบความครบถ้วน7แผน'!Z11-X44</f>
        <v>-23564.770000000019</v>
      </c>
      <c r="Y80" s="56">
        <f>'1ตรวจสอบความครบถ้วน7แผน'!AA11-Y44</f>
        <v>1253301.47</v>
      </c>
      <c r="Z80" s="56">
        <f>'1ตรวจสอบความครบถ้วน7แผน'!AB11-Z44</f>
        <v>179827.06000000006</v>
      </c>
      <c r="AA80" s="56">
        <f>'1ตรวจสอบความครบถ้วน7แผน'!AC11-AA44</f>
        <v>154321.08999999997</v>
      </c>
      <c r="AB80" s="56">
        <f>'1ตรวจสอบความครบถ้วน7แผน'!AD11-AB44</f>
        <v>627269.6</v>
      </c>
      <c r="AC80" s="56">
        <f>'1ตรวจสอบความครบถ้วน7แผน'!AE11-AC44</f>
        <v>253500.58999999997</v>
      </c>
      <c r="AD80" s="56">
        <f>'1ตรวจสอบความครบถ้วน7แผน'!AF11-AD44</f>
        <v>2549251.71</v>
      </c>
      <c r="AE80" s="56">
        <f>'1ตรวจสอบความครบถ้วน7แผน'!AG11-AE44</f>
        <v>187978.84000000008</v>
      </c>
      <c r="AF80" s="56">
        <f>'1ตรวจสอบความครบถ้วน7แผน'!AH11-AF44</f>
        <v>275670.18999999994</v>
      </c>
      <c r="AG80" s="56">
        <f>'1ตรวจสอบความครบถ้วน7แผน'!AI11-AG44</f>
        <v>329850.14</v>
      </c>
      <c r="AH80" s="56">
        <f>'1ตรวจสอบความครบถ้วน7แผน'!AJ11-AH44</f>
        <v>1547729.93</v>
      </c>
      <c r="AI80" s="56">
        <f>'1ตรวจสอบความครบถ้วน7แผน'!AK11-AI44</f>
        <v>329450.32999999996</v>
      </c>
      <c r="AJ80" s="56">
        <f>'1ตรวจสอบความครบถ้วน7แผน'!AL11-AJ44</f>
        <v>393848.56000000006</v>
      </c>
      <c r="AK80" s="56">
        <f>'1ตรวจสอบความครบถ้วน7แผน'!AM11-AK44</f>
        <v>27871821.599999994</v>
      </c>
      <c r="AL80" s="56">
        <f>'1ตรวจสอบความครบถ้วน7แผน'!AN11-AL44</f>
        <v>945005.83000000007</v>
      </c>
      <c r="AM80" s="56">
        <f>'1ตรวจสอบความครบถ้วน7แผน'!AO11-AM44</f>
        <v>2029610.19</v>
      </c>
      <c r="AN80" s="56">
        <f>'1ตรวจสอบความครบถ้วน7แผน'!AP11-AN44</f>
        <v>911468.33000000007</v>
      </c>
      <c r="AO80" s="56">
        <f>'1ตรวจสอบความครบถ้วน7แผน'!AQ11-AO44</f>
        <v>1783657.9699999997</v>
      </c>
      <c r="AP80" s="56">
        <f>'1ตรวจสอบความครบถ้วน7แผน'!AR11-AP44</f>
        <v>322078.55000000028</v>
      </c>
      <c r="AQ80" s="56">
        <f>'1ตรวจสอบความครบถ้วน7แผน'!AS11-AQ44</f>
        <v>497510.26</v>
      </c>
      <c r="AR80" s="56">
        <f>'1ตรวจสอบความครบถ้วน7แผน'!AT11-AR44</f>
        <v>4107098.7799999993</v>
      </c>
      <c r="AS80" s="56">
        <f>'1ตรวจสอบความครบถ้วน7แผน'!AU11-AS44</f>
        <v>1831124.0700000003</v>
      </c>
      <c r="AT80" s="56">
        <f>'1ตรวจสอบความครบถ้วน7แผน'!AV11-AT44</f>
        <v>1235661.46</v>
      </c>
      <c r="AU80" s="56">
        <f>'1ตรวจสอบความครบถ้วน7แผน'!AW11-AU44</f>
        <v>1227875.1299999999</v>
      </c>
      <c r="AV80" s="56">
        <f>'1ตรวจสอบความครบถ้วน7แผน'!AX11-AV44</f>
        <v>2125643.5099999998</v>
      </c>
      <c r="AW80" s="56">
        <f>'1ตรวจสอบความครบถ้วน7แผน'!AY11-AW44</f>
        <v>161185.79999999999</v>
      </c>
      <c r="AX80" s="56">
        <f>'1ตรวจสอบความครบถ้วน7แผน'!AZ11-AX44</f>
        <v>568116.19999999984</v>
      </c>
      <c r="AY80" s="56">
        <f>'1ตรวจสอบความครบถ้วน7แผน'!BA11-AY44</f>
        <v>1212831.9900000002</v>
      </c>
      <c r="AZ80" s="56">
        <f>'1ตรวจสอบความครบถ้วน7แผน'!BB11-AZ44</f>
        <v>556661.77999999991</v>
      </c>
      <c r="BA80" s="56">
        <f>'1ตรวจสอบความครบถ้วน7แผน'!BC11-BA44</f>
        <v>25749673.329999998</v>
      </c>
      <c r="BB80" s="56">
        <f>'1ตรวจสอบความครบถ้วน7แผน'!BD11-BB44</f>
        <v>787517.32999999984</v>
      </c>
      <c r="BC80" s="56">
        <f>'1ตรวจสอบความครบถ้วน7แผน'!BE11-BC44</f>
        <v>10063110.439999998</v>
      </c>
      <c r="BD80" s="56">
        <f>'1ตรวจสอบความครบถ้วน7แผน'!BF11-BD44</f>
        <v>572205.23</v>
      </c>
      <c r="BE80" s="56">
        <f>'1ตรวจสอบความครบถ้วน7แผน'!BG11-BE44</f>
        <v>270095.83999999997</v>
      </c>
      <c r="BF80" s="56">
        <f>'1ตรวจสอบความครบถ้วน7แผน'!BH11-BF44</f>
        <v>651198.51</v>
      </c>
      <c r="BG80" s="56">
        <f>'1ตรวจสอบความครบถ้วน7แผน'!BI11-BG44</f>
        <v>2788159.8200000003</v>
      </c>
      <c r="BH80" s="56">
        <f>'1ตรวจสอบความครบถ้วน7แผน'!BJ11-BH44</f>
        <v>33597.570000000007</v>
      </c>
      <c r="BI80" s="56">
        <f>'1ตรวจสอบความครบถ้วน7แผน'!BK11-BI44</f>
        <v>260000.92000000004</v>
      </c>
      <c r="BJ80" s="56">
        <f>'1ตรวจสอบความครบถ้วน7แผน'!BL11-BJ44</f>
        <v>101340.66000000003</v>
      </c>
      <c r="BK80" s="56">
        <f>'1ตรวจสอบความครบถ้วน7แผน'!BM11-BK44</f>
        <v>463698.38</v>
      </c>
      <c r="BL80" s="56">
        <f>'1ตรวจสอบความครบถ้วน7แผน'!BN11-BL44</f>
        <v>5225494.6199999992</v>
      </c>
      <c r="BM80" s="56">
        <f>'1ตรวจสอบความครบถ้วน7แผน'!BO11-BM44</f>
        <v>875772.25000000023</v>
      </c>
      <c r="BN80" s="56">
        <f>'1ตรวจสอบความครบถ้วน7แผน'!BP11-BN44</f>
        <v>550695.38</v>
      </c>
      <c r="BO80" s="56">
        <f>'1ตรวจสอบความครบถ้วน7แผน'!BQ11-BO44</f>
        <v>1285385.6300000001</v>
      </c>
      <c r="BP80" s="56">
        <f>'1ตรวจสอบความครบถ้วน7แผน'!BR11-BP44</f>
        <v>174328.10999999987</v>
      </c>
      <c r="BQ80" s="56">
        <f>'1ตรวจสอบความครบถ้วน7แผน'!BS11-BQ44</f>
        <v>704569.19999999984</v>
      </c>
      <c r="BR80" s="56">
        <f>'1ตรวจสอบความครบถ้วน7แผน'!BT11-BR44</f>
        <v>22692073.280000001</v>
      </c>
      <c r="BS80" s="56">
        <f>'1ตรวจสอบความครบถ้วน7แผน'!BU11-BS44</f>
        <v>548085.56999999983</v>
      </c>
      <c r="BT80" s="56">
        <f>'1ตรวจสอบความครบถ้วน7แผน'!BV11-BT44</f>
        <v>1007841.4400000002</v>
      </c>
      <c r="BU80" s="56">
        <f>'1ตรวจสอบความครบถ้วน7แผน'!BW11-BU44</f>
        <v>5978829.5400000028</v>
      </c>
      <c r="BV80" s="56">
        <f>'1ตรวจสอบความครบถ้วน7แผน'!BX11-BV44</f>
        <v>454680.53</v>
      </c>
      <c r="BW80" s="56">
        <f>'1ตรวจสอบความครบถ้วน7แผน'!BY11-BW44</f>
        <v>668182.06999999995</v>
      </c>
      <c r="BX80" s="56">
        <f>'1ตรวจสอบความครบถ้วน7แผน'!BZ11-BX44</f>
        <v>1437829.9499999997</v>
      </c>
      <c r="BY80" s="56">
        <f>'1ตรวจสอบความครบถ้วน7แผน'!CA11-BY44</f>
        <v>225282.08000000007</v>
      </c>
      <c r="BZ80" s="56">
        <f>'1ตรวจสอบความครบถ้วน7แผน'!CB11-BZ44</f>
        <v>94864.159999999916</v>
      </c>
      <c r="CA80" s="56">
        <f>'1ตรวจสอบความครบถ้วน7แผน'!CC11-CA44</f>
        <v>415512.76</v>
      </c>
      <c r="CB80" s="56">
        <f>'1ตรวจสอบความครบถ้วน7แผน'!CD11-CB44</f>
        <v>5275948.0100000007</v>
      </c>
      <c r="CC80" s="56">
        <f>'1ตรวจสอบความครบถ้วน7แผน'!CE11-CC44</f>
        <v>448426.79000000004</v>
      </c>
      <c r="CD80" s="56">
        <f>'1ตรวจสอบความครบถ้วน7แผน'!CF11-CD44</f>
        <v>214428.45999999996</v>
      </c>
      <c r="CE80" s="56">
        <f>'1ตรวจสอบความครบถ้วน7แผน'!CG11-CE44</f>
        <v>737485.40000000037</v>
      </c>
      <c r="CF80" s="56">
        <f>'1ตรวจสอบความครบถ้วน7แผน'!CH11-CF44</f>
        <v>-215575.78000000003</v>
      </c>
      <c r="CG80" s="56">
        <f>'1ตรวจสอบความครบถ้วน7แผน'!CI11-CG44</f>
        <v>134118.72999999998</v>
      </c>
      <c r="CH80" s="56">
        <f>'1ตรวจสอบความครบถ้วน7แผน'!CJ11-CH44</f>
        <v>77873.709999999963</v>
      </c>
      <c r="CI80" s="56">
        <f>'1ตรวจสอบความครบถ้วน7แผน'!CK11-CI44</f>
        <v>-10246.059999999939</v>
      </c>
      <c r="CJ80" s="56">
        <f>'1ตรวจสอบความครบถ้วน7แผน'!CL11-CJ44</f>
        <v>1879169.3199999994</v>
      </c>
      <c r="CK80" s="56">
        <f>'1ตรวจสอบความครบถ้วน7แผน'!CM11-CK44</f>
        <v>366597.76</v>
      </c>
      <c r="CL80" s="56">
        <f>'1ตรวจสอบความครบถ้วน7แผน'!CN11-CL44</f>
        <v>165488.41999999998</v>
      </c>
      <c r="CN80" s="89"/>
      <c r="CO80" s="89"/>
      <c r="CP80" s="89"/>
    </row>
    <row r="81" spans="1:94">
      <c r="A81" s="80" t="s">
        <v>442</v>
      </c>
      <c r="B81" s="81" t="s">
        <v>280</v>
      </c>
      <c r="C81" s="56">
        <f>'1ตรวจสอบความครบถ้วน7แผน'!E12-C45</f>
        <v>23487123.129999995</v>
      </c>
      <c r="D81" s="56">
        <f>'1ตรวจสอบความครบถ้วน7แผน'!F12-D45</f>
        <v>2575028.58</v>
      </c>
      <c r="E81" s="56">
        <f>'1ตรวจสอบความครบถ้วน7แผน'!G12-E45</f>
        <v>2544349.5700000003</v>
      </c>
      <c r="F81" s="56">
        <f>'1ตรวจสอบความครบถ้วน7แผน'!H12-F45</f>
        <v>2349754.870000001</v>
      </c>
      <c r="G81" s="56">
        <f>'1ตรวจสอบความครบถ้วน7แผน'!I12-G45</f>
        <v>575696.98</v>
      </c>
      <c r="H81" s="56">
        <f>'1ตรวจสอบความครบถ้วน7แผน'!J12-H45</f>
        <v>6437800.0999999996</v>
      </c>
      <c r="I81" s="56">
        <f>'1ตรวจสอบความครบถ้วน7แผน'!K12-I45</f>
        <v>4491803.2299999995</v>
      </c>
      <c r="J81" s="56">
        <f>'1ตรวจสอบความครบถ้วน7แผน'!L12-J45</f>
        <v>5245995.549999997</v>
      </c>
      <c r="K81" s="56">
        <f>'1ตรวจสอบความครบถ้วน7แผน'!M12-K45</f>
        <v>878603.31000000052</v>
      </c>
      <c r="L81" s="56">
        <f>'1ตรวจสอบความครบถ้วน7แผน'!N12-L45</f>
        <v>102705.79000000004</v>
      </c>
      <c r="M81" s="56">
        <f>'1ตรวจสอบความครบถ้วน7แผน'!O12-M45</f>
        <v>11672576.590000004</v>
      </c>
      <c r="N81" s="56">
        <f>'1ตรวจสอบความครบถ้วน7แผน'!P12-N45</f>
        <v>1096478.2699999998</v>
      </c>
      <c r="O81" s="56">
        <f>'1ตรวจสอบความครบถ้วน7แผน'!Q12-O45</f>
        <v>23220134.420000002</v>
      </c>
      <c r="P81" s="56">
        <f>'1ตรวจสอบความครบถ้วน7แผน'!R12-P45</f>
        <v>1163372.5999999996</v>
      </c>
      <c r="Q81" s="56">
        <f>'1ตรวจสอบความครบถ้วน7แผน'!S12-Q45</f>
        <v>5824908.2700000005</v>
      </c>
      <c r="R81" s="56">
        <f>'1ตรวจสอบความครบถ้วน7แผน'!T12-R45</f>
        <v>14995728.340000004</v>
      </c>
      <c r="S81" s="56">
        <f>'1ตรวจสอบความครบถ้วน7แผน'!U12-S45</f>
        <v>2932841.9299999988</v>
      </c>
      <c r="T81" s="56">
        <f>'1ตรวจสอบความครบถ้วน7แผน'!V12-T45</f>
        <v>2507797.580000001</v>
      </c>
      <c r="U81" s="56">
        <f>'1ตรวจสอบความครบถ้วน7แผน'!W12-U45</f>
        <v>184419.38999999966</v>
      </c>
      <c r="V81" s="56">
        <f>'1ตรวจสอบความครบถ้วน7แผน'!X12-V45</f>
        <v>2234291.4700000002</v>
      </c>
      <c r="W81" s="56">
        <f>'1ตรวจสอบความครบถ้วน7แผน'!Y12-W45</f>
        <v>26410251.439999998</v>
      </c>
      <c r="X81" s="56">
        <f>'1ตรวจสอบความครบถ้วน7แผน'!Z12-X45</f>
        <v>1116163.31</v>
      </c>
      <c r="Y81" s="56">
        <f>'1ตรวจสอบความครบถ้วน7แผน'!AA12-Y45</f>
        <v>4554631.6399999997</v>
      </c>
      <c r="Z81" s="56">
        <f>'1ตรวจสอบความครบถ้วน7แผน'!AB12-Z45</f>
        <v>1114790.1100000008</v>
      </c>
      <c r="AA81" s="56">
        <f>'1ตรวจสอบความครบถ้วน7แผน'!AC12-AA45</f>
        <v>1319719.2399999998</v>
      </c>
      <c r="AB81" s="56">
        <f>'1ตรวจสอบความครบถ้วน7แผน'!AD12-AB45</f>
        <v>1228646.6099999999</v>
      </c>
      <c r="AC81" s="56">
        <f>'1ตรวจสอบความครบถ้วน7แผน'!AE12-AC45</f>
        <v>270093.75</v>
      </c>
      <c r="AD81" s="56">
        <f>'1ตรวจสอบความครบถ้วน7แผน'!AF12-AD45</f>
        <v>10740804.009999998</v>
      </c>
      <c r="AE81" s="56">
        <f>'1ตรวจสอบความครบถ้วน7แผน'!AG12-AE45</f>
        <v>501140.18999999994</v>
      </c>
      <c r="AF81" s="56">
        <f>'1ตรวจสอบความครบถ้วน7แผน'!AH12-AF45</f>
        <v>-490682.86999999965</v>
      </c>
      <c r="AG81" s="56">
        <f>'1ตรวจสอบความครบถ้วน7แผน'!AI12-AG45</f>
        <v>1181527.27</v>
      </c>
      <c r="AH81" s="56">
        <f>'1ตรวจสอบความครบถ้วน7แผน'!AJ12-AH45</f>
        <v>1811533.1900000013</v>
      </c>
      <c r="AI81" s="56">
        <f>'1ตรวจสอบความครบถ้วน7แผน'!AK12-AI45</f>
        <v>2135727.92</v>
      </c>
      <c r="AJ81" s="56">
        <f>'1ตรวจสอบความครบถ้วน7แผน'!AL12-AJ45</f>
        <v>550393.43999999994</v>
      </c>
      <c r="AK81" s="56">
        <f>'1ตรวจสอบความครบถ้วน7แผน'!AM12-AK45</f>
        <v>92802959.50999999</v>
      </c>
      <c r="AL81" s="56">
        <f>'1ตรวจสอบความครบถ้วน7แผน'!AN12-AL45</f>
        <v>2479747.9399999995</v>
      </c>
      <c r="AM81" s="56">
        <f>'1ตรวจสอบความครบถ้วน7แผน'!AO12-AM45</f>
        <v>3256744.46</v>
      </c>
      <c r="AN81" s="56">
        <f>'1ตรวจสอบความครบถ้วน7แผน'!AP12-AN45</f>
        <v>11137275.839999998</v>
      </c>
      <c r="AO81" s="56">
        <f>'1ตรวจสอบความครบถ้วน7แผน'!AQ12-AO45</f>
        <v>16717222.74</v>
      </c>
      <c r="AP81" s="56">
        <f>'1ตรวจสอบความครบถ้วน7แผน'!AR12-AP45</f>
        <v>3912165.0300000003</v>
      </c>
      <c r="AQ81" s="56">
        <f>'1ตรวจสอบความครบถ้วน7แผน'!AS12-AQ45</f>
        <v>2395028.13</v>
      </c>
      <c r="AR81" s="56">
        <f>'1ตรวจสอบความครบถ้วน7แผน'!AT12-AR45</f>
        <v>28389953.029999994</v>
      </c>
      <c r="AS81" s="56">
        <f>'1ตรวจสอบความครบถ้วน7แผน'!AU12-AS45</f>
        <v>3903767.0799999991</v>
      </c>
      <c r="AT81" s="56">
        <f>'1ตรวจสอบความครบถ้วน7แผน'!AV12-AT45</f>
        <v>6391890.089999998</v>
      </c>
      <c r="AU81" s="56">
        <f>'1ตรวจสอบความครบถ้วน7แผน'!AW12-AU45</f>
        <v>1640176.1600000001</v>
      </c>
      <c r="AV81" s="56">
        <f>'1ตรวจสอบความครบถ้วน7แผน'!AX12-AV45</f>
        <v>7159058.1899999995</v>
      </c>
      <c r="AW81" s="56">
        <f>'1ตรวจสอบความครบถ้วน7แผน'!AY12-AW45</f>
        <v>1404544.1099999994</v>
      </c>
      <c r="AX81" s="56">
        <f>'1ตรวจสอบความครบถ้วน7แผน'!AZ12-AX45</f>
        <v>1842141.25</v>
      </c>
      <c r="AY81" s="56">
        <f>'1ตรวจสอบความครบถ้วน7แผน'!BA12-AY45</f>
        <v>2921324.8200000003</v>
      </c>
      <c r="AZ81" s="56">
        <f>'1ตรวจสอบความครบถ้วน7แผน'!BB12-AZ45</f>
        <v>823451.44</v>
      </c>
      <c r="BA81" s="56">
        <f>'1ตรวจสอบความครบถ้วน7แผน'!BC12-BA45</f>
        <v>49791991.789999992</v>
      </c>
      <c r="BB81" s="56">
        <f>'1ตรวจสอบความครบถ้วน7แผน'!BD12-BB45</f>
        <v>2359762.790000001</v>
      </c>
      <c r="BC81" s="56">
        <f>'1ตรวจสอบความครบถ้วน7แผน'!BE12-BC45</f>
        <v>111884994.91000003</v>
      </c>
      <c r="BD81" s="56">
        <f>'1ตรวจสอบความครบถ้วน7แผน'!BF12-BD45</f>
        <v>8274664.9399999939</v>
      </c>
      <c r="BE81" s="56">
        <f>'1ตรวจสอบความครบถ้วน7แผน'!BG12-BE45</f>
        <v>915364.6400000006</v>
      </c>
      <c r="BF81" s="56">
        <f>'1ตรวจสอบความครบถ้วน7แผน'!BH12-BF45</f>
        <v>771854.62000000104</v>
      </c>
      <c r="BG81" s="56">
        <f>'1ตรวจสอบความครบถ้วน7แผน'!BI12-BG45</f>
        <v>16861447.330000013</v>
      </c>
      <c r="BH81" s="56">
        <f>'1ตรวจสอบความครบถ้วน7แผน'!BJ12-BH45</f>
        <v>802597.75999999978</v>
      </c>
      <c r="BI81" s="56">
        <f>'1ตรวจสอบความครบถ้วน7แผน'!BK12-BI45</f>
        <v>730667.84000000032</v>
      </c>
      <c r="BJ81" s="56">
        <f>'1ตรวจสอบความครบถ้วน7แผน'!BL12-BJ45</f>
        <v>1130201.42</v>
      </c>
      <c r="BK81" s="56">
        <f>'1ตรวจสอบความครบถ้วน7แผน'!BM12-BK45</f>
        <v>1603293.4699999997</v>
      </c>
      <c r="BL81" s="56">
        <f>'1ตรวจสอบความครบถ้วน7แผน'!BN12-BL45</f>
        <v>26161532.950000003</v>
      </c>
      <c r="BM81" s="56">
        <f>'1ตรวจสอบความครบถ้วน7แผน'!BO12-BM45</f>
        <v>1733288.7599999998</v>
      </c>
      <c r="BN81" s="56">
        <f>'1ตรวจสอบความครบถ้วน7แผน'!BP12-BN45</f>
        <v>140759.21999999881</v>
      </c>
      <c r="BO81" s="56">
        <f>'1ตรวจสอบความครบถ้วน7แผน'!BQ12-BO45</f>
        <v>3697564.01</v>
      </c>
      <c r="BP81" s="56">
        <f>'1ตรวจสอบความครบถ้วน7แผน'!BR12-BP45</f>
        <v>1604880.6900000004</v>
      </c>
      <c r="BQ81" s="56">
        <f>'1ตรวจสอบความครบถ้วน7แผน'!BS12-BQ45</f>
        <v>801330.5</v>
      </c>
      <c r="BR81" s="56">
        <f>'1ตรวจสอบความครบถ้วน7แผน'!BT12-BR45</f>
        <v>133001517.81000006</v>
      </c>
      <c r="BS81" s="56">
        <f>'1ตรวจสอบความครบถ้วน7แผน'!BU12-BS45</f>
        <v>5951846.5700000003</v>
      </c>
      <c r="BT81" s="56">
        <f>'1ตรวจสอบความครบถ้วน7แผน'!BV12-BT45</f>
        <v>676281.54999999981</v>
      </c>
      <c r="BU81" s="56">
        <f>'1ตรวจสอบความครบถ้วน7แผน'!BW12-BU45</f>
        <v>18224511.629999995</v>
      </c>
      <c r="BV81" s="56">
        <f>'1ตรวจสอบความครบถ้วน7แผน'!BX12-BV45</f>
        <v>3216501.45</v>
      </c>
      <c r="BW81" s="56">
        <f>'1ตรวจสอบความครบถ้วน7แผน'!BY12-BW45</f>
        <v>1055477.3500000006</v>
      </c>
      <c r="BX81" s="56">
        <f>'1ตรวจสอบความครบถ้วน7แผน'!BZ12-BX45</f>
        <v>6120558.4600000009</v>
      </c>
      <c r="BY81" s="56">
        <f>'1ตรวจสอบความครบถ้วน7แผน'!CA12-BY45</f>
        <v>1975322.5999999996</v>
      </c>
      <c r="BZ81" s="56">
        <f>'1ตรวจสอบความครบถ้วน7แผน'!CB12-BZ45</f>
        <v>-121834.81999999983</v>
      </c>
      <c r="CA81" s="56">
        <f>'1ตรวจสอบความครบถ้วน7แผน'!CC12-CA45</f>
        <v>4509237.38</v>
      </c>
      <c r="CB81" s="56">
        <f>'1ตรวจสอบความครบถ้วน7แผน'!CD12-CB45</f>
        <v>10390170.91</v>
      </c>
      <c r="CC81" s="56">
        <f>'1ตรวจสอบความครบถ้วน7แผน'!CE12-CC45</f>
        <v>16895800.369999997</v>
      </c>
      <c r="CD81" s="56">
        <f>'1ตรวจสอบความครบถ้วน7แผน'!CF12-CD45</f>
        <v>-68912.990000000224</v>
      </c>
      <c r="CE81" s="56">
        <f>'1ตรวจสอบความครบถ้วน7แผน'!CG12-CE45</f>
        <v>12140491.280000001</v>
      </c>
      <c r="CF81" s="56">
        <f>'1ตรวจสอบความครบถ้วน7แผน'!CH12-CF45</f>
        <v>883383.79</v>
      </c>
      <c r="CG81" s="56">
        <f>'1ตรวจสอบความครบถ้วน7แผน'!CI12-CG45</f>
        <v>963229.41000000015</v>
      </c>
      <c r="CH81" s="56">
        <f>'1ตรวจสอบความครบถ้วน7แผน'!CJ12-CH45</f>
        <v>1042823.5</v>
      </c>
      <c r="CI81" s="56">
        <f>'1ตรวจสอบความครบถ้วน7แผน'!CK12-CI45</f>
        <v>204135.63000000035</v>
      </c>
      <c r="CJ81" s="56">
        <f>'1ตรวจสอบความครบถ้วน7แผน'!CL12-CJ45</f>
        <v>6728932.9399999939</v>
      </c>
      <c r="CK81" s="56">
        <f>'1ตรวจสอบความครบถ้วน7แผน'!CM12-CK45</f>
        <v>1544391.7500000005</v>
      </c>
      <c r="CL81" s="56">
        <f>'1ตรวจสอบความครบถ้วน7แผน'!CN12-CL45</f>
        <v>997787.89999999991</v>
      </c>
      <c r="CN81" s="89"/>
      <c r="CO81" s="89"/>
      <c r="CP81" s="89"/>
    </row>
    <row r="82" spans="1:94">
      <c r="A82" s="80" t="s">
        <v>443</v>
      </c>
      <c r="B82" s="81" t="s">
        <v>281</v>
      </c>
      <c r="C82" s="56">
        <f>'1ตรวจสอบความครบถ้วน7แผน'!E13-C46</f>
        <v>-71530238.899999991</v>
      </c>
      <c r="D82" s="56">
        <f>'1ตรวจสอบความครบถ้วน7แผน'!F13-D46</f>
        <v>-22044646.130000003</v>
      </c>
      <c r="E82" s="56">
        <f>'1ตรวจสอบความครบถ้วน7แผน'!G13-E46</f>
        <v>-2816262.6499999994</v>
      </c>
      <c r="F82" s="56">
        <f>'1ตรวจสอบความครบถ้วน7แผน'!H13-F46</f>
        <v>-5049217.38</v>
      </c>
      <c r="G82" s="56">
        <f>'1ตรวจสอบความครบถ้วน7แผน'!I13-G46</f>
        <v>-6363998.6699999999</v>
      </c>
      <c r="H82" s="56">
        <f>'1ตรวจสอบความครบถ้วน7แผน'!J13-H46</f>
        <v>-4994172.8200000022</v>
      </c>
      <c r="I82" s="56">
        <f>'1ตรวจสอบความครบถ้วน7แผน'!K13-I46</f>
        <v>798262.10000000009</v>
      </c>
      <c r="J82" s="56">
        <f>'1ตรวจสอบความครบถ้วน7แผน'!L13-J46</f>
        <v>-9049933.2899999991</v>
      </c>
      <c r="K82" s="56">
        <f>'1ตรวจสอบความครบถ้วน7แผน'!M13-K46</f>
        <v>-6070716.8599999994</v>
      </c>
      <c r="L82" s="56">
        <f>'1ตรวจสอบความครบถ้วน7แผน'!N13-L46</f>
        <v>834860.64000000013</v>
      </c>
      <c r="M82" s="56">
        <f>'1ตรวจสอบความครบถ้วน7แผน'!O13-M46</f>
        <v>-15314742.710000005</v>
      </c>
      <c r="N82" s="56">
        <f>'1ตรวจสอบความครบถ้วน7แผน'!P13-N46</f>
        <v>-4147797.54</v>
      </c>
      <c r="O82" s="56">
        <f>'1ตรวจสอบความครบถ้วน7แผน'!Q13-O46</f>
        <v>-41384595.939999998</v>
      </c>
      <c r="P82" s="56">
        <f>'1ตรวจสอบความครบถ้วน7แผน'!R13-P46</f>
        <v>-7909624.7000000002</v>
      </c>
      <c r="Q82" s="56">
        <f>'1ตรวจสอบความครบถ้วน7แผน'!S13-Q46</f>
        <v>2126359.77</v>
      </c>
      <c r="R82" s="56">
        <f>'1ตรวจสอบความครบถ้วน7แผน'!T13-R46</f>
        <v>-443785.82999999914</v>
      </c>
      <c r="S82" s="56">
        <f>'1ตรวจสอบความครบถ้วน7แผน'!U13-S46</f>
        <v>-4089438.14</v>
      </c>
      <c r="T82" s="56">
        <f>'1ตรวจสอบความครบถ้วน7แผน'!V13-T46</f>
        <v>-3631450.1700000004</v>
      </c>
      <c r="U82" s="56">
        <f>'1ตรวจสอบความครบถ้วน7แผน'!W13-U46</f>
        <v>-186545.23999999976</v>
      </c>
      <c r="V82" s="56">
        <f>'1ตรวจสอบความครบถ้วน7แผน'!X13-V46</f>
        <v>264732.9600000002</v>
      </c>
      <c r="W82" s="56">
        <f>'1ตรวจสอบความครบถ้วน7แผน'!Y13-W46</f>
        <v>37800110.929999992</v>
      </c>
      <c r="X82" s="56">
        <f>'1ตรวจสอบความครบถ้วน7แผน'!Z13-X46</f>
        <v>-6110671.1299999999</v>
      </c>
      <c r="Y82" s="56">
        <f>'1ตรวจสอบความครบถ้วน7แผน'!AA13-Y46</f>
        <v>-4504006.2299999967</v>
      </c>
      <c r="Z82" s="56">
        <f>'1ตรวจสอบความครบถ้วน7แผน'!AB13-Z46</f>
        <v>-884177.54999999981</v>
      </c>
      <c r="AA82" s="56">
        <f>'1ตรวจสอบความครบถ้วน7แผน'!AC13-AA46</f>
        <v>-990501.36999999988</v>
      </c>
      <c r="AB82" s="56">
        <f>'1ตรวจสอบความครบถ้วน7แผน'!AD13-AB46</f>
        <v>-813937.38000000035</v>
      </c>
      <c r="AC82" s="56">
        <f>'1ตรวจสอบความครบถ้วน7แผน'!AE13-AC46</f>
        <v>-1713714.98</v>
      </c>
      <c r="AD82" s="56">
        <f>'1ตรวจสอบความครบถ้วน7แผน'!AF13-AD46</f>
        <v>-310445.45999999996</v>
      </c>
      <c r="AE82" s="56">
        <f>'1ตรวจสอบความครบถ้วน7แผน'!AG13-AE46</f>
        <v>-3217537.74</v>
      </c>
      <c r="AF82" s="56">
        <f>'1ตรวจสอบความครบถ้วน7แผน'!AH13-AF46</f>
        <v>-1638110.5300000003</v>
      </c>
      <c r="AG82" s="56">
        <f>'1ตรวจสอบความครบถ้วน7แผน'!AI13-AG46</f>
        <v>-5750200.6000000006</v>
      </c>
      <c r="AH82" s="56">
        <f>'1ตรวจสอบความครบถ้วน7แผน'!AJ13-AH46</f>
        <v>-840898.45000000112</v>
      </c>
      <c r="AI82" s="56">
        <f>'1ตรวจสอบความครบถ้วน7แผน'!AK13-AI46</f>
        <v>-3660413.9200000004</v>
      </c>
      <c r="AJ82" s="56">
        <f>'1ตรวจสอบความครบถ้วน7แผน'!AL13-AJ46</f>
        <v>-2692832.56</v>
      </c>
      <c r="AK82" s="56">
        <f>'1ตรวจสอบความครบถ้วน7แผน'!AM13-AK46</f>
        <v>50879206.479999989</v>
      </c>
      <c r="AL82" s="56">
        <f>'1ตรวจสอบความครบถ้วน7แผน'!AN13-AL46</f>
        <v>-27990177.949999999</v>
      </c>
      <c r="AM82" s="56">
        <f>'1ตรวจสอบความครบถ้วน7แผน'!AO13-AM46</f>
        <v>-9557506.5399999972</v>
      </c>
      <c r="AN82" s="56">
        <f>'1ตรวจสอบความครบถ้วน7แผน'!AP13-AN46</f>
        <v>-35255195.599999994</v>
      </c>
      <c r="AO82" s="56">
        <f>'1ตรวจสอบความครบถ้วน7แผน'!AQ13-AO46</f>
        <v>-3472400.6000000006</v>
      </c>
      <c r="AP82" s="56">
        <f>'1ตรวจสอบความครบถ้วน7แผน'!AR13-AP46</f>
        <v>-805110.2</v>
      </c>
      <c r="AQ82" s="56">
        <f>'1ตรวจสอบความครบถ้วน7แผน'!AS13-AQ46</f>
        <v>-5465212.6300000008</v>
      </c>
      <c r="AR82" s="56">
        <f>'1ตรวจสอบความครบถ้วน7แผน'!AT13-AR46</f>
        <v>-65433809.029999986</v>
      </c>
      <c r="AS82" s="56">
        <f>'1ตรวจสอบความครบถ้วน7แผน'!AU13-AS46</f>
        <v>-14916018.939999998</v>
      </c>
      <c r="AT82" s="56">
        <f>'1ตรวจสอบความครบถ้วน7แผน'!AV13-AT46</f>
        <v>-7105517.8600000003</v>
      </c>
      <c r="AU82" s="56">
        <f>'1ตรวจสอบความครบถ้วน7แผน'!AW13-AU46</f>
        <v>-28116418</v>
      </c>
      <c r="AV82" s="56">
        <f>'1ตรวจสอบความครบถ้วน7แผน'!AX13-AV46</f>
        <v>675588.37000000011</v>
      </c>
      <c r="AW82" s="56">
        <f>'1ตรวจสอบความครบถ้วน7แผน'!AY13-AW46</f>
        <v>-5691449.1299999999</v>
      </c>
      <c r="AX82" s="56">
        <f>'1ตรวจสอบความครบถ้วน7แผน'!AZ13-AX46</f>
        <v>-17081685.02</v>
      </c>
      <c r="AY82" s="56">
        <f>'1ตรวจสอบความครบถ้วน7แผน'!BA13-AY46</f>
        <v>-2897381.12</v>
      </c>
      <c r="AZ82" s="56">
        <f>'1ตรวจสอบความครบถ้วน7แผน'!BB13-AZ46</f>
        <v>-26406872.259999994</v>
      </c>
      <c r="BA82" s="56">
        <f>'1ตรวจสอบความครบถ้วน7แผน'!BC13-BA46</f>
        <v>4890795.2600000054</v>
      </c>
      <c r="BB82" s="56">
        <f>'1ตรวจสอบความครบถ้วน7แผน'!BD13-BB46</f>
        <v>-12165164.090000002</v>
      </c>
      <c r="BC82" s="56">
        <f>'1ตรวจสอบความครบถ้วน7แผน'!BE13-BC46</f>
        <v>32790593.459999993</v>
      </c>
      <c r="BD82" s="56">
        <f>'1ตรวจสอบความครบถ้วน7แผน'!BF13-BD46</f>
        <v>-6719883.4899999984</v>
      </c>
      <c r="BE82" s="56">
        <f>'1ตรวจสอบความครบถ้วน7แผน'!BG13-BE46</f>
        <v>-1026339.5999999997</v>
      </c>
      <c r="BF82" s="56">
        <f>'1ตรวจสอบความครบถ้วน7แผน'!BH13-BF46</f>
        <v>-3262009.3</v>
      </c>
      <c r="BG82" s="56">
        <f>'1ตรวจสอบความครบถ้วน7แผน'!BI13-BG46</f>
        <v>-7929585.4099999964</v>
      </c>
      <c r="BH82" s="56">
        <f>'1ตรวจสอบความครบถ้วน7แผน'!BJ13-BH46</f>
        <v>-8900770.2599999979</v>
      </c>
      <c r="BI82" s="56">
        <f>'1ตรวจสอบความครบถ้วน7แผน'!BK13-BI46</f>
        <v>-2362386.2700000005</v>
      </c>
      <c r="BJ82" s="56">
        <f>'1ตรวจสอบความครบถ้วน7แผน'!BL13-BJ46</f>
        <v>-4059444.67</v>
      </c>
      <c r="BK82" s="56">
        <f>'1ตรวจสอบความครบถ้วน7แผน'!BM13-BK46</f>
        <v>40714.040000000095</v>
      </c>
      <c r="BL82" s="56">
        <f>'1ตรวจสอบความครบถ้วน7แผน'!BN13-BL46</f>
        <v>-26598781.129999995</v>
      </c>
      <c r="BM82" s="56">
        <f>'1ตรวจสอบความครบถ้วน7แผน'!BO13-BM46</f>
        <v>-7928525.8199999994</v>
      </c>
      <c r="BN82" s="56">
        <f>'1ตรวจสอบความครบถ้วน7แผน'!BP13-BN46</f>
        <v>-15418326.639999997</v>
      </c>
      <c r="BO82" s="56">
        <f>'1ตรวจสอบความครบถ้วน7แผน'!BQ13-BO46</f>
        <v>-12057514.079999998</v>
      </c>
      <c r="BP82" s="56">
        <f>'1ตรวจสอบความครบถ้วน7แผน'!BR13-BP46</f>
        <v>-11680513.439999999</v>
      </c>
      <c r="BQ82" s="56">
        <f>'1ตรวจสอบความครบถ้วน7แผน'!BS13-BQ46</f>
        <v>-5020212.5999999996</v>
      </c>
      <c r="BR82" s="56">
        <f>'1ตรวจสอบความครบถ้วน7แผน'!BT13-BR46</f>
        <v>-101586681.85000008</v>
      </c>
      <c r="BS82" s="56">
        <f>'1ตรวจสอบความครบถ้วน7แผน'!BU13-BS46</f>
        <v>-691753.96999999974</v>
      </c>
      <c r="BT82" s="56">
        <f>'1ตรวจสอบความครบถ้วน7แผน'!BV13-BT46</f>
        <v>-14708.030000000261</v>
      </c>
      <c r="BU82" s="56">
        <f>'1ตรวจสอบความครบถ้วน7แผน'!BW13-BU46</f>
        <v>-44805276.75</v>
      </c>
      <c r="BV82" s="56">
        <f>'1ตรวจสอบความครบถ้วน7แผน'!BX13-BV46</f>
        <v>413539</v>
      </c>
      <c r="BW82" s="56">
        <f>'1ตรวจสอบความครบถ้วน7แผน'!BY13-BW46</f>
        <v>-8734347.8200000003</v>
      </c>
      <c r="BX82" s="56">
        <f>'1ตรวจสอบความครบถ้วน7แผน'!BZ13-BX46</f>
        <v>-15658894.900000002</v>
      </c>
      <c r="BY82" s="56">
        <f>'1ตรวจสอบความครบถ้วน7แผน'!CA13-BY46</f>
        <v>-1608121.15</v>
      </c>
      <c r="BZ82" s="56">
        <f>'1ตรวจสอบความครบถ้วน7แผน'!CB13-BZ46</f>
        <v>-2960505.8</v>
      </c>
      <c r="CA82" s="56">
        <f>'1ตรวจสอบความครบถ้วน7แผน'!CC13-CA46</f>
        <v>-3169414.1999999993</v>
      </c>
      <c r="CB82" s="56">
        <f>'1ตรวจสอบความครบถ้วน7แผน'!CD13-CB46</f>
        <v>-7844920.9600000009</v>
      </c>
      <c r="CC82" s="56">
        <f>'1ตรวจสอบความครบถ้วน7แผน'!CE13-CC46</f>
        <v>-10029836.5</v>
      </c>
      <c r="CD82" s="56">
        <f>'1ตรวจสอบความครบถ้วน7แผน'!CF13-CD46</f>
        <v>-7510850.3800000008</v>
      </c>
      <c r="CE82" s="56">
        <f>'1ตรวจสอบความครบถ้วน7แผน'!CG13-CE46</f>
        <v>-1615268.209999999</v>
      </c>
      <c r="CF82" s="56">
        <f>'1ตรวจสอบความครบถ้วน7แผน'!CH13-CF46</f>
        <v>-775716</v>
      </c>
      <c r="CG82" s="56">
        <f>'1ตรวจสอบความครบถ้วน7แผน'!CI13-CG46</f>
        <v>-4526684.0999999996</v>
      </c>
      <c r="CH82" s="56">
        <f>'1ตรวจสอบความครบถ้วน7แผน'!CJ13-CH46</f>
        <v>-2056447.6900000004</v>
      </c>
      <c r="CI82" s="56">
        <f>'1ตรวจสอบความครบถ้วน7แผน'!CK13-CI46</f>
        <v>-4950634.8</v>
      </c>
      <c r="CJ82" s="56">
        <f>'1ตรวจสอบความครบถ้วน7แผน'!CL13-CJ46</f>
        <v>-3067235.129999999</v>
      </c>
      <c r="CK82" s="56">
        <f>'1ตรวจสอบความครบถ้วน7แผน'!CM13-CK46</f>
        <v>-5065549.05</v>
      </c>
      <c r="CL82" s="56">
        <f>'1ตรวจสอบความครบถ้วน7แผน'!CN13-CL46</f>
        <v>-3379260.9999999991</v>
      </c>
      <c r="CN82" s="89"/>
      <c r="CO82" s="89"/>
      <c r="CP82" s="89"/>
    </row>
    <row r="83" spans="1:94">
      <c r="A83" s="80" t="s">
        <v>444</v>
      </c>
      <c r="B83" s="81" t="s">
        <v>339</v>
      </c>
      <c r="C83" s="56">
        <f>'1ตรวจสอบความครบถ้วน7แผน'!E14-C47</f>
        <v>635161.23</v>
      </c>
      <c r="D83" s="56">
        <f>'1ตรวจสอบความครบถ้วน7แผน'!F14-D47</f>
        <v>-88210</v>
      </c>
      <c r="E83" s="56">
        <f>'1ตรวจสอบความครบถ้วน7แผน'!G14-E47</f>
        <v>-106516</v>
      </c>
      <c r="F83" s="56">
        <f>'1ตรวจสอบความครบถ้วน7แผน'!H14-F47</f>
        <v>-68827.649999999965</v>
      </c>
      <c r="G83" s="56">
        <f>'1ตรวจสอบความครบถ้วน7แผน'!I14-G47</f>
        <v>-14058</v>
      </c>
      <c r="H83" s="56">
        <f>'1ตรวจสอบความครบถ้วน7แผน'!J14-H47</f>
        <v>-29158</v>
      </c>
      <c r="I83" s="56">
        <f>'1ตรวจสอบความครบถ้วน7แผน'!K14-I47</f>
        <v>47519.639999999985</v>
      </c>
      <c r="J83" s="56">
        <f>'1ตรวจสอบความครบถ้วน7แผน'!L14-J47</f>
        <v>130074.79999999999</v>
      </c>
      <c r="K83" s="56">
        <f>'1ตรวจสอบความครบถ้วน7แผน'!M14-K47</f>
        <v>-31321.570000000007</v>
      </c>
      <c r="L83" s="56">
        <f>'1ตรวจสอบความครบถ้วน7แผน'!N14-L47</f>
        <v>14790</v>
      </c>
      <c r="M83" s="56">
        <f>'1ตรวจสอบความครบถ้วน7แผน'!O14-M47</f>
        <v>-119409.82999999996</v>
      </c>
      <c r="N83" s="56">
        <f>'1ตรวจสอบความครบถ้วน7แผน'!P14-N47</f>
        <v>18000</v>
      </c>
      <c r="O83" s="56">
        <f>'1ตรวจสอบความครบถ้วน7แผน'!Q14-O47</f>
        <v>-645876.62999999989</v>
      </c>
      <c r="P83" s="56">
        <f>'1ตรวจสอบความครบถ้วน7แผน'!R14-P47</f>
        <v>132368.4</v>
      </c>
      <c r="Q83" s="56">
        <f>'1ตรวจสอบความครบถ้วน7แผน'!S14-Q47</f>
        <v>-55209</v>
      </c>
      <c r="R83" s="56">
        <f>'1ตรวจสอบความครบถ้วน7แผน'!T14-R47</f>
        <v>-76763.039999999979</v>
      </c>
      <c r="S83" s="56">
        <f>'1ตรวจสอบความครบถ้วน7แผน'!U14-S47</f>
        <v>16468.23000000001</v>
      </c>
      <c r="T83" s="56">
        <f>'1ตรวจสอบความครบถ้วน7แผน'!V14-T47</f>
        <v>89363.82</v>
      </c>
      <c r="U83" s="56">
        <f>'1ตรวจสอบความครบถ้วน7แผน'!W14-U47</f>
        <v>4583.7700000000041</v>
      </c>
      <c r="V83" s="56">
        <f>'1ตรวจสอบความครบถ้วน7แผน'!X14-V47</f>
        <v>200474.64</v>
      </c>
      <c r="W83" s="56">
        <f>'1ตรวจสอบความครบถ้วน7แผน'!Y14-W47</f>
        <v>504568.31000000006</v>
      </c>
      <c r="X83" s="56">
        <f>'1ตรวจสอบความครบถ้วน7แผน'!Z14-X47</f>
        <v>125428.09</v>
      </c>
      <c r="Y83" s="56">
        <f>'1ตรวจสอบความครบถ้วน7แผน'!AA14-Y47</f>
        <v>168918.53999999998</v>
      </c>
      <c r="Z83" s="56">
        <f>'1ตรวจสอบความครบถ้วน7แผน'!AB14-Z47</f>
        <v>25819.380000000005</v>
      </c>
      <c r="AA83" s="56">
        <f>'1ตรวจสอบความครบถ้วน7แผน'!AC14-AA47</f>
        <v>10963.41</v>
      </c>
      <c r="AB83" s="56">
        <f>'1ตรวจสอบความครบถ้วน7แผน'!AD14-AB47</f>
        <v>15774.430000000051</v>
      </c>
      <c r="AC83" s="56">
        <f>'1ตรวจสอบความครบถ้วน7แผน'!AE14-AC47</f>
        <v>32853</v>
      </c>
      <c r="AD83" s="56">
        <f>'1ตรวจสอบความครบถ้วน7แผน'!AF14-AD47</f>
        <v>-135562.64000000001</v>
      </c>
      <c r="AE83" s="56">
        <f>'1ตรวจสอบความครบถ้วน7แผน'!AG14-AE47</f>
        <v>6548.16</v>
      </c>
      <c r="AF83" s="56">
        <f>'1ตรวจสอบความครบถ้วน7แผน'!AH14-AF47</f>
        <v>85433.01</v>
      </c>
      <c r="AG83" s="56">
        <f>'1ตรวจสอบความครบถ้วน7แผน'!AI14-AG47</f>
        <v>1643.4599999999991</v>
      </c>
      <c r="AH83" s="56">
        <f>'1ตรวจสอบความครบถ้วน7แผน'!AJ14-AH47</f>
        <v>2235.8500000000058</v>
      </c>
      <c r="AI83" s="56">
        <f>'1ตรวจสอบความครบถ้วน7แผน'!AK14-AI47</f>
        <v>-199353.91</v>
      </c>
      <c r="AJ83" s="56">
        <f>'1ตรวจสอบความครบถ้วน7แผน'!AL14-AJ47</f>
        <v>49372.09</v>
      </c>
      <c r="AK83" s="56">
        <f>'1ตรวจสอบความครบถ้วน7แผน'!AM14-AK47</f>
        <v>536749.57999999996</v>
      </c>
      <c r="AL83" s="56">
        <f>'1ตรวจสอบความครบถ้วน7แผน'!AN14-AL47</f>
        <v>4751.5400000000081</v>
      </c>
      <c r="AM83" s="56">
        <f>'1ตรวจสอบความครบถ้วน7แผน'!AO14-AM47</f>
        <v>-4962.25</v>
      </c>
      <c r="AN83" s="56">
        <f>'1ตรวจสอบความครบถ้วน7แผน'!AP14-AN47</f>
        <v>750.58999999999651</v>
      </c>
      <c r="AO83" s="56">
        <f>'1ตรวจสอบความครบถ้วน7แผน'!AQ14-AO47</f>
        <v>-10213.470000000001</v>
      </c>
      <c r="AP83" s="56">
        <f>'1ตรวจสอบความครบถ้วน7แผน'!AR14-AP47</f>
        <v>-16398.140000000007</v>
      </c>
      <c r="AQ83" s="56">
        <f>'1ตรวจสอบความครบถ้วน7แผน'!AS14-AQ47</f>
        <v>-21347</v>
      </c>
      <c r="AR83" s="56">
        <f>'1ตรวจสอบความครบถ้วน7แผน'!AT14-AR47</f>
        <v>11116.540000000023</v>
      </c>
      <c r="AS83" s="56">
        <f>'1ตรวจสอบความครบถ้วน7แผน'!AU14-AS47</f>
        <v>-19991.260000000009</v>
      </c>
      <c r="AT83" s="56">
        <f>'1ตรวจสอบความครบถ้วน7แผน'!AV14-AT47</f>
        <v>-22073.230000000003</v>
      </c>
      <c r="AU83" s="56">
        <f>'1ตรวจสอบความครบถ้วน7แผน'!AW14-AU47</f>
        <v>-369724</v>
      </c>
      <c r="AV83" s="56">
        <f>'1ตรวจสอบความครบถ้วน7แผน'!AX14-AV47</f>
        <v>698.98999999999978</v>
      </c>
      <c r="AW83" s="56">
        <f>'1ตรวจสอบความครบถ้วน7แผน'!AY14-AW47</f>
        <v>3021.9700000000012</v>
      </c>
      <c r="AX83" s="56">
        <f>'1ตรวจสอบความครบถ้วน7แผน'!AZ14-AX47</f>
        <v>-41307.070000000007</v>
      </c>
      <c r="AY83" s="56">
        <f>'1ตรวจสอบความครบถ้วน7แผน'!BA14-AY47</f>
        <v>-5376.929999999993</v>
      </c>
      <c r="AZ83" s="56">
        <f>'1ตรวจสอบความครบถ้วน7แผน'!BB14-AZ47</f>
        <v>10452.810000000001</v>
      </c>
      <c r="BA83" s="56">
        <f>'1ตรวจสอบความครบถ้วน7แผน'!BC14-BA47</f>
        <v>101106.12999999998</v>
      </c>
      <c r="BB83" s="56">
        <f>'1ตรวจสอบความครบถ้วน7แผน'!BD14-BB47</f>
        <v>-225003.81</v>
      </c>
      <c r="BC83" s="56">
        <f>'1ตรวจสอบความครบถ้วน7แผน'!BE14-BC47</f>
        <v>-331029.83000000007</v>
      </c>
      <c r="BD83" s="56">
        <f>'1ตรวจสอบความครบถ้วน7แผน'!BF14-BD47</f>
        <v>614214.53</v>
      </c>
      <c r="BE83" s="56">
        <f>'1ตรวจสอบความครบถ้วน7แผน'!BG14-BE47</f>
        <v>-169576.26000000004</v>
      </c>
      <c r="BF83" s="56">
        <f>'1ตรวจสอบความครบถ้วน7แผน'!BH14-BF47</f>
        <v>70357.83</v>
      </c>
      <c r="BG83" s="56">
        <f>'1ตรวจสอบความครบถ้วน7แผน'!BI14-BG47</f>
        <v>75885.020000000019</v>
      </c>
      <c r="BH83" s="56">
        <f>'1ตรวจสอบความครบถ้วน7แผน'!BJ14-BH47</f>
        <v>0</v>
      </c>
      <c r="BI83" s="56">
        <f>'1ตรวจสอบความครบถ้วน7แผน'!BK14-BI47</f>
        <v>-93983</v>
      </c>
      <c r="BJ83" s="56">
        <f>'1ตรวจสอบความครบถ้วน7แผน'!BL14-BJ47</f>
        <v>0</v>
      </c>
      <c r="BK83" s="56">
        <f>'1ตรวจสอบความครบถ้วน7แผน'!BM14-BK47</f>
        <v>30342.5</v>
      </c>
      <c r="BL83" s="56">
        <f>'1ตรวจสอบความครบถ้วน7แผน'!BN14-BL47</f>
        <v>497872.13</v>
      </c>
      <c r="BM83" s="56">
        <f>'1ตรวจสอบความครบถ้วน7แผน'!BO14-BM47</f>
        <v>46400.1</v>
      </c>
      <c r="BN83" s="56">
        <f>'1ตรวจสอบความครบถ้วน7แผน'!BP14-BN47</f>
        <v>10360</v>
      </c>
      <c r="BO83" s="56">
        <f>'1ตรวจสอบความครบถ้วน7แผน'!BQ14-BO47</f>
        <v>-27690.159999999996</v>
      </c>
      <c r="BP83" s="56">
        <f>'1ตรวจสอบความครบถ้วน7แผน'!BR14-BP47</f>
        <v>79009.639999999985</v>
      </c>
      <c r="BQ83" s="56">
        <f>'1ตรวจสอบความครบถ้วน7แผน'!BS14-BQ47</f>
        <v>-19292</v>
      </c>
      <c r="BR83" s="56">
        <f>'1ตรวจสอบความครบถ้วน7แผน'!BT14-BR47</f>
        <v>-1509800.88</v>
      </c>
      <c r="BS83" s="56">
        <f>'1ตรวจสอบความครบถ้วน7แผน'!BU14-BS47</f>
        <v>34888</v>
      </c>
      <c r="BT83" s="56">
        <f>'1ตรวจสอบความครบถ้วน7แผน'!BV14-BT47</f>
        <v>0</v>
      </c>
      <c r="BU83" s="56">
        <f>'1ตรวจสอบความครบถ้วน7แผน'!BW14-BU47</f>
        <v>-111095.67999999999</v>
      </c>
      <c r="BV83" s="56">
        <f>'1ตรวจสอบความครบถ้วน7แผน'!BX14-BV47</f>
        <v>0</v>
      </c>
      <c r="BW83" s="56">
        <f>'1ตรวจสอบความครบถ้วน7แผน'!BY14-BW47</f>
        <v>3744</v>
      </c>
      <c r="BX83" s="56">
        <f>'1ตรวจสอบความครบถ้วน7แผน'!BZ14-BX47</f>
        <v>47253</v>
      </c>
      <c r="BY83" s="56">
        <f>'1ตรวจสอบความครบถ้วน7แผน'!CA14-BY47</f>
        <v>-8275</v>
      </c>
      <c r="BZ83" s="56">
        <f>'1ตรวจสอบความครบถ้วน7แผน'!CB14-BZ47</f>
        <v>-14140</v>
      </c>
      <c r="CA83" s="56">
        <f>'1ตรวจสอบความครบถ้วน7แผน'!CC14-CA47</f>
        <v>-4359.1499999999996</v>
      </c>
      <c r="CB83" s="56">
        <f>'1ตรวจสอบความครบถ้วน7แผน'!CD14-CB47</f>
        <v>29423.11</v>
      </c>
      <c r="CC83" s="56">
        <f>'1ตรวจสอบความครบถ้วน7แผน'!CE14-CC47</f>
        <v>20418.03</v>
      </c>
      <c r="CD83" s="56">
        <f>'1ตรวจสอบความครบถ้วน7แผน'!CF14-CD47</f>
        <v>-5745</v>
      </c>
      <c r="CE83" s="56">
        <f>'1ตรวจสอบความครบถ้วน7แผน'!CG14-CE47</f>
        <v>71430.259999999995</v>
      </c>
      <c r="CF83" s="56">
        <f>'1ตรวจสอบความครบถ้วน7แผน'!CH14-CF47</f>
        <v>-2480</v>
      </c>
      <c r="CG83" s="56">
        <f>'1ตรวจสอบความครบถ้วน7แผน'!CI14-CG47</f>
        <v>-38161.94</v>
      </c>
      <c r="CH83" s="56">
        <f>'1ตรวจสอบความครบถ้วน7แผน'!CJ14-CH47</f>
        <v>28849.630000000005</v>
      </c>
      <c r="CI83" s="56">
        <f>'1ตรวจสอบความครบถ้วน7แผน'!CK14-CI47</f>
        <v>55</v>
      </c>
      <c r="CJ83" s="56">
        <f>'1ตรวจสอบความครบถ้วน7แผน'!CL14-CJ47</f>
        <v>69570.55</v>
      </c>
      <c r="CK83" s="56">
        <f>'1ตรวจสอบความครบถ้วน7แผน'!CM14-CK47</f>
        <v>-1247</v>
      </c>
      <c r="CL83" s="56">
        <f>'1ตรวจสอบความครบถ้วน7แผน'!CN14-CL47</f>
        <v>-38746.57</v>
      </c>
      <c r="CN83" s="89"/>
      <c r="CO83" s="89"/>
      <c r="CP83" s="89"/>
    </row>
    <row r="84" spans="1:94">
      <c r="A84" s="80" t="s">
        <v>445</v>
      </c>
      <c r="B84" s="81" t="s">
        <v>340</v>
      </c>
      <c r="C84" s="56">
        <f>'1ตรวจสอบความครบถ้วน7แผน'!E15-C48</f>
        <v>-35738755.24000001</v>
      </c>
      <c r="D84" s="56">
        <f>'1ตรวจสอบความครบถ้วน7แผน'!F15-D48</f>
        <v>-4929912.120000001</v>
      </c>
      <c r="E84" s="56">
        <f>'1ตรวจสอบความครบถ้วน7แผน'!G15-E48</f>
        <v>-16180874.25</v>
      </c>
      <c r="F84" s="56">
        <f>'1ตรวจสอบความครบถ้วน7แผน'!H15-F48</f>
        <v>-1212051.3199999994</v>
      </c>
      <c r="G84" s="56">
        <f>'1ตรวจสอบความครบถ้วน7แผน'!I15-G48</f>
        <v>1254908.5299999998</v>
      </c>
      <c r="H84" s="56">
        <f>'1ตรวจสอบความครบถ้วน7แผน'!J15-H48</f>
        <v>-10774182.030000001</v>
      </c>
      <c r="I84" s="56">
        <f>'1ตรวจสอบความครบถ้วน7แผน'!K15-I48</f>
        <v>-11832552.140000001</v>
      </c>
      <c r="J84" s="56">
        <f>'1ตรวจสอบความครบถ้วน7แผน'!L15-J48</f>
        <v>-9184816.6899999976</v>
      </c>
      <c r="K84" s="56">
        <f>'1ตรวจสอบความครบถ้วน7แผน'!M15-K48</f>
        <v>-4567999.450000003</v>
      </c>
      <c r="L84" s="56">
        <f>'1ตรวจสอบความครบถ้วน7แผน'!N15-L48</f>
        <v>2684995.8699999973</v>
      </c>
      <c r="M84" s="56">
        <f>'1ตรวจสอบความครบถ้วน7แผน'!O15-M48</f>
        <v>-30103611.859999999</v>
      </c>
      <c r="N84" s="56">
        <f>'1ตรวจสอบความครบถ้วน7แผน'!P15-N48</f>
        <v>-1115018.98</v>
      </c>
      <c r="O84" s="56">
        <f>'1ตรวจสอบความครบถ้วน7แผน'!Q15-O48</f>
        <v>-80350453.670000002</v>
      </c>
      <c r="P84" s="56">
        <f>'1ตรวจสอบความครบถ้วน7แผน'!R15-P48</f>
        <v>-8440042.5500000007</v>
      </c>
      <c r="Q84" s="56">
        <f>'1ตรวจสอบความครบถ้วน7แผน'!S15-Q48</f>
        <v>-23311987.129999999</v>
      </c>
      <c r="R84" s="56">
        <f>'1ตรวจสอบความครบถ้วน7แผน'!T15-R48</f>
        <v>-33040194.340000004</v>
      </c>
      <c r="S84" s="56">
        <f>'1ตรวจสอบความครบถ้วน7แผน'!U15-S48</f>
        <v>-597273.06000000052</v>
      </c>
      <c r="T84" s="56">
        <f>'1ตรวจสอบความครบถ้วน7แผน'!V15-T48</f>
        <v>-2305676.629999999</v>
      </c>
      <c r="U84" s="56">
        <f>'1ตรวจสอบความครบถ้วน7แผน'!W15-U48</f>
        <v>-4366804</v>
      </c>
      <c r="V84" s="56">
        <f>'1ตรวจสอบความครบถ้วน7แผน'!X15-V48</f>
        <v>-4207393.09</v>
      </c>
      <c r="W84" s="56">
        <f>'1ตรวจสอบความครบถ้วน7แผน'!Y15-W48</f>
        <v>41797396.390000015</v>
      </c>
      <c r="X84" s="56">
        <f>'1ตรวจสอบความครบถ้วน7แผน'!Z15-X48</f>
        <v>-9182874.9900000002</v>
      </c>
      <c r="Y84" s="56">
        <f>'1ตรวจสอบความครบถ้วน7แผน'!AA15-Y48</f>
        <v>5827163.0099999998</v>
      </c>
      <c r="Z84" s="56">
        <f>'1ตรวจสอบความครบถ้วน7แผน'!AB15-Z48</f>
        <v>2715666.4499999993</v>
      </c>
      <c r="AA84" s="56">
        <f>'1ตรวจสอบความครบถ้วน7แผน'!AC15-AA48</f>
        <v>-1336123.5100000007</v>
      </c>
      <c r="AB84" s="56">
        <f>'1ตรวจสอบความครบถ้วน7แผน'!AD15-AB48</f>
        <v>-1941403.5300000003</v>
      </c>
      <c r="AC84" s="56">
        <f>'1ตรวจสอบความครบถ้วน7แผน'!AE15-AC48</f>
        <v>-480484.54999999888</v>
      </c>
      <c r="AD84" s="56">
        <f>'1ตรวจสอบความครบถ้วน7แผน'!AF15-AD48</f>
        <v>-33486866.270000003</v>
      </c>
      <c r="AE84" s="56">
        <f>'1ตรวจสอบความครบถ้วน7แผน'!AG15-AE48</f>
        <v>-1839144.7699999996</v>
      </c>
      <c r="AF84" s="56">
        <f>'1ตรวจสอบความครบถ้วน7แผน'!AH15-AF48</f>
        <v>-179741.31999999983</v>
      </c>
      <c r="AG84" s="56">
        <f>'1ตรวจสอบความครบถ้วน7แผน'!AI15-AG48</f>
        <v>-7842403.9499999993</v>
      </c>
      <c r="AH84" s="56">
        <f>'1ตรวจสอบความครบถ้วน7แผน'!AJ15-AH48</f>
        <v>1643226.5399999972</v>
      </c>
      <c r="AI84" s="56">
        <f>'1ตรวจสอบความครบถ้วน7แผน'!AK15-AI48</f>
        <v>-5376616.4700000007</v>
      </c>
      <c r="AJ84" s="56">
        <f>'1ตรวจสอบความครบถ้วน7แผน'!AL15-AJ48</f>
        <v>-854602.21000000043</v>
      </c>
      <c r="AK84" s="56">
        <f>'1ตรวจสอบความครบถ้วน7แผน'!AM15-AK48</f>
        <v>-113044990.27999997</v>
      </c>
      <c r="AL84" s="56">
        <f>'1ตรวจสอบความครบถ้วน7แผน'!AN15-AL48</f>
        <v>-3480650.24</v>
      </c>
      <c r="AM84" s="56">
        <f>'1ตรวจสอบความครบถ้วน7แผน'!AO15-AM48</f>
        <v>-1332447.3900000001</v>
      </c>
      <c r="AN84" s="56">
        <f>'1ตรวจสอบความครบถ้วน7แผน'!AP15-AN48</f>
        <v>-14809112.309999995</v>
      </c>
      <c r="AO84" s="56">
        <f>'1ตรวจสอบความครบถ้วน7แผน'!AQ15-AO48</f>
        <v>-1361268.9100000039</v>
      </c>
      <c r="AP84" s="56">
        <f>'1ตรวจสอบความครบถ้วน7แผน'!AR15-AP48</f>
        <v>-15590199.890000001</v>
      </c>
      <c r="AQ84" s="56">
        <f>'1ตรวจสอบความครบถ้วน7แผน'!AS15-AQ48</f>
        <v>-922407.90000000014</v>
      </c>
      <c r="AR84" s="56">
        <f>'1ตรวจสอบความครบถ้วน7แผน'!AT15-AR48</f>
        <v>-8836280.0199999958</v>
      </c>
      <c r="AS84" s="56">
        <f>'1ตรวจสอบความครบถ้วน7แผน'!AU15-AS48</f>
        <v>-19008821.359999999</v>
      </c>
      <c r="AT84" s="56">
        <f>'1ตรวจสอบความครบถ้วน7แผน'!AV15-AT48</f>
        <v>-46567647.100000001</v>
      </c>
      <c r="AU84" s="56">
        <f>'1ตรวจสอบความครบถ้วน7แผน'!AW15-AU48</f>
        <v>-29231090.299999997</v>
      </c>
      <c r="AV84" s="56">
        <f>'1ตรวจสอบความครบถ้วน7แผน'!AX15-AV48</f>
        <v>-16533234.670000002</v>
      </c>
      <c r="AW84" s="56">
        <f>'1ตรวจสอบความครบถ้วน7แผน'!AY15-AW48</f>
        <v>-3092606.51</v>
      </c>
      <c r="AX84" s="56">
        <f>'1ตรวจสอบความครบถ้วน7แผน'!AZ15-AX48</f>
        <v>-1916168.33</v>
      </c>
      <c r="AY84" s="56">
        <f>'1ตรวจสอบความครบถ้วน7แผน'!BA15-AY48</f>
        <v>-7982184.7199999997</v>
      </c>
      <c r="AZ84" s="56">
        <f>'1ตรวจสอบความครบถ้วน7แผน'!BB15-AZ48</f>
        <v>-5363518.79</v>
      </c>
      <c r="BA84" s="56">
        <f>'1ตรวจสอบความครบถ้วน7แผน'!BC15-BA48</f>
        <v>-58399480.320000008</v>
      </c>
      <c r="BB84" s="56">
        <f>'1ตรวจสอบความครบถ้วน7แผน'!BD15-BB48</f>
        <v>-2998771.24</v>
      </c>
      <c r="BC84" s="56">
        <f>'1ตรวจสอบความครบถ้วน7แผน'!BE15-BC48</f>
        <v>4915124.6499999762</v>
      </c>
      <c r="BD84" s="56">
        <f>'1ตรวจสอบความครบถ้วน7แผน'!BF15-BD48</f>
        <v>-8255262.1400000006</v>
      </c>
      <c r="BE84" s="56">
        <f>'1ตรวจสอบความครบถ้วน7แผน'!BG15-BE48</f>
        <v>-2095633.0699999998</v>
      </c>
      <c r="BF84" s="56">
        <f>'1ตรวจสอบความครบถ้วน7แผน'!BH15-BF48</f>
        <v>-5654889.9199999999</v>
      </c>
      <c r="BG84" s="56">
        <f>'1ตรวจสอบความครบถ้วน7แผน'!BI15-BG48</f>
        <v>-12165106.13000001</v>
      </c>
      <c r="BH84" s="56">
        <f>'1ตรวจสอบความครบถ้วน7แผน'!BJ15-BH48</f>
        <v>-2606885.2199999997</v>
      </c>
      <c r="BI84" s="56">
        <f>'1ตรวจสอบความครบถ้วน7แผน'!BK15-BI48</f>
        <v>291362.77</v>
      </c>
      <c r="BJ84" s="56">
        <f>'1ตรวจสอบความครบถ้วน7แผน'!BL15-BJ48</f>
        <v>-236078.10999999987</v>
      </c>
      <c r="BK84" s="56">
        <f>'1ตรวจสอบความครบถ้วน7แผน'!BM15-BK48</f>
        <v>-3563400.2299999995</v>
      </c>
      <c r="BL84" s="56">
        <f>'1ตรวจสอบความครบถ้วน7แผน'!BN15-BL48</f>
        <v>-39157632.99000001</v>
      </c>
      <c r="BM84" s="56">
        <f>'1ตรวจสอบความครบถ้วน7แผน'!BO15-BM48</f>
        <v>-15539462.68</v>
      </c>
      <c r="BN84" s="56">
        <f>'1ตรวจสอบความครบถ้วน7แผน'!BP15-BN48</f>
        <v>-6130946.5700000022</v>
      </c>
      <c r="BO84" s="56">
        <f>'1ตรวจสอบความครบถ้วน7แผน'!BQ15-BO48</f>
        <v>1045984.8499999996</v>
      </c>
      <c r="BP84" s="56">
        <f>'1ตรวจสอบความครบถ้วน7แผน'!BR15-BP48</f>
        <v>-13282488.09</v>
      </c>
      <c r="BQ84" s="56">
        <f>'1ตรวจสอบความครบถ้วน7แผน'!BS15-BQ48</f>
        <v>-19299267.380000003</v>
      </c>
      <c r="BR84" s="56">
        <f>'1ตรวจสอบความครบถ้วน7แผน'!BT15-BR48</f>
        <v>-444351081.19000006</v>
      </c>
      <c r="BS84" s="56">
        <f>'1ตรวจสอบความครบถ้วน7แผน'!BU15-BS48</f>
        <v>-15707055.710000001</v>
      </c>
      <c r="BT84" s="56">
        <f>'1ตรวจสอบความครบถ้วน7แผน'!BV15-BT48</f>
        <v>-17064050.220000003</v>
      </c>
      <c r="BU84" s="56">
        <f>'1ตรวจสอบความครบถ้วน7แผน'!BW15-BU48</f>
        <v>-117257051.41999999</v>
      </c>
      <c r="BV84" s="56">
        <f>'1ตรวจสอบความครบถ้วน7แผน'!BX15-BV48</f>
        <v>-20805644.190000001</v>
      </c>
      <c r="BW84" s="56">
        <f>'1ตรวจสอบความครบถ้วน7แผน'!BY15-BW48</f>
        <v>-5546914.9799999995</v>
      </c>
      <c r="BX84" s="56">
        <f>'1ตรวจสอบความครบถ้วน7แผน'!BZ15-BX48</f>
        <v>-14030016.170000002</v>
      </c>
      <c r="BY84" s="56">
        <f>'1ตรวจสอบความครบถ้วน7แผน'!CA15-BY48</f>
        <v>-3195128.9</v>
      </c>
      <c r="BZ84" s="56">
        <f>'1ตรวจสอบความครบถ้วน7แผน'!CB15-BZ48</f>
        <v>-5438610.75</v>
      </c>
      <c r="CA84" s="56">
        <f>'1ตรวจสอบความครบถ้วน7แผน'!CC15-CA48</f>
        <v>-6179770.629999999</v>
      </c>
      <c r="CB84" s="56">
        <f>'1ตรวจสอบความครบถ้วน7แผน'!CD15-CB48</f>
        <v>2944054.709999999</v>
      </c>
      <c r="CC84" s="56">
        <f>'1ตรวจสอบความครบถ้วน7แผน'!CE15-CC48</f>
        <v>-13526318.770000003</v>
      </c>
      <c r="CD84" s="56">
        <f>'1ตรวจสอบความครบถ้วน7แผน'!CF15-CD48</f>
        <v>1907793.6199999992</v>
      </c>
      <c r="CE84" s="56">
        <f>'1ตรวจสอบความครบถ้วน7แผน'!CG15-CE48</f>
        <v>-19538823.310000002</v>
      </c>
      <c r="CF84" s="56">
        <f>'1ตรวจสอบความครบถ้วน7แผน'!CH15-CF48</f>
        <v>-2131256.0400000005</v>
      </c>
      <c r="CG84" s="56">
        <f>'1ตรวจสอบความครบถ้วน7แผน'!CI15-CG48</f>
        <v>-4230454.66</v>
      </c>
      <c r="CH84" s="56">
        <f>'1ตรวจสอบความครบถ้วน7แผน'!CJ15-CH48</f>
        <v>-5641859.6099999994</v>
      </c>
      <c r="CI84" s="56">
        <f>'1ตรวจสอบความครบถ้วน7แผน'!CK15-CI48</f>
        <v>-6647851.3300000001</v>
      </c>
      <c r="CJ84" s="56">
        <f>'1ตรวจสอบความครบถ้วน7แผน'!CL15-CJ48</f>
        <v>-51031573.719999991</v>
      </c>
      <c r="CK84" s="56">
        <f>'1ตรวจสอบความครบถ้วน7แผน'!CM15-CK48</f>
        <v>-1129426.0399999996</v>
      </c>
      <c r="CL84" s="56">
        <f>'1ตรวจสอบความครบถ้วน7แผน'!CN15-CL48</f>
        <v>-9007739.0899999999</v>
      </c>
      <c r="CN84" s="89"/>
      <c r="CO84" s="89"/>
      <c r="CP84" s="89"/>
    </row>
    <row r="85" spans="1:94">
      <c r="A85" s="80" t="s">
        <v>446</v>
      </c>
      <c r="B85" s="81" t="s">
        <v>282</v>
      </c>
      <c r="C85" s="56">
        <f>'1ตรวจสอบความครบถ้วน7แผน'!E16-C49</f>
        <v>15295753.800000012</v>
      </c>
      <c r="D85" s="56">
        <f>'1ตรวจสอบความครบถ้วน7แผน'!F16-D49</f>
        <v>5282788.2899999991</v>
      </c>
      <c r="E85" s="56">
        <f>'1ตรวจสอบความครบถ้วน7แผน'!G16-E49</f>
        <v>2877811.0700000003</v>
      </c>
      <c r="F85" s="56">
        <f>'1ตรวจสอบความครบถ้วน7แผน'!H16-F49</f>
        <v>1850660.2699999958</v>
      </c>
      <c r="G85" s="56">
        <f>'1ตรวจสอบความครบถ้วน7แผน'!I16-G49</f>
        <v>4122048.5500000007</v>
      </c>
      <c r="H85" s="56">
        <f>'1ตรวจสอบความครบถ้วน7แผน'!J16-H49</f>
        <v>-739593.42000000179</v>
      </c>
      <c r="I85" s="56">
        <f>'1ตรวจสอบความครบถ้วน7แผน'!K16-I49</f>
        <v>5612818.2800000012</v>
      </c>
      <c r="J85" s="56">
        <f>'1ตรวจสอบความครบถ้วน7แผน'!L16-J49</f>
        <v>3575473.1799999997</v>
      </c>
      <c r="K85" s="56">
        <f>'1ตรวจสอบความครบถ้วน7แผน'!M16-K49</f>
        <v>2732555.9099999964</v>
      </c>
      <c r="L85" s="56">
        <f>'1ตรวจสอบความครบถ้วน7แผน'!N16-L49</f>
        <v>3283829.4200000018</v>
      </c>
      <c r="M85" s="56">
        <f>'1ตรวจสอบความครบถ้วน7แผน'!O16-M49</f>
        <v>5649834.0600000024</v>
      </c>
      <c r="N85" s="56">
        <f>'1ตรวจสอบความครบถ้วน7แผน'!P16-N49</f>
        <v>2924761.1999999993</v>
      </c>
      <c r="O85" s="56">
        <f>'1ตรวจสอบความครบถ้วน7แผน'!Q16-O49</f>
        <v>19839784.940000013</v>
      </c>
      <c r="P85" s="56">
        <f>'1ตรวจสอบความครบถ้วน7แผน'!R16-P49</f>
        <v>3699891.2599999979</v>
      </c>
      <c r="Q85" s="56">
        <f>'1ตรวจสอบความครบถ้วน7แผน'!S16-Q49</f>
        <v>-929899.72999999672</v>
      </c>
      <c r="R85" s="56">
        <f>'1ตรวจสอบความครบถ้วน7แผน'!T16-R49</f>
        <v>5203759.6499999985</v>
      </c>
      <c r="S85" s="56">
        <f>'1ตรวจสอบความครบถ้วน7แผน'!U16-S49</f>
        <v>11774301.100000001</v>
      </c>
      <c r="T85" s="56">
        <f>'1ตรวจสอบความครบถ้วน7แผน'!V16-T49</f>
        <v>4971479.7399999984</v>
      </c>
      <c r="U85" s="56">
        <f>'1ตรวจสอบความครบถ้วน7แผน'!W16-U49</f>
        <v>1989823.9299999997</v>
      </c>
      <c r="V85" s="56">
        <f>'1ตรวจสอบความครบถ้วน7แผน'!X16-V49</f>
        <v>5624245.1099999994</v>
      </c>
      <c r="W85" s="56">
        <f>'1ตรวจสอบความครบถ้วน7แผน'!Y16-W49</f>
        <v>30976919.149999976</v>
      </c>
      <c r="X85" s="56">
        <f>'1ตรวจสอบความครบถ้วน7แผน'!Z16-X49</f>
        <v>4988345.66</v>
      </c>
      <c r="Y85" s="56">
        <f>'1ตรวจสอบความครบถ้วน7แผน'!AA16-Y49</f>
        <v>35057.219999998808</v>
      </c>
      <c r="Z85" s="56">
        <f>'1ตรวจสอบความครบถ้วน7แผน'!AB16-Z49</f>
        <v>3089015.3500000015</v>
      </c>
      <c r="AA85" s="56">
        <f>'1ตรวจสอบความครบถ้วน7แผน'!AC16-AA49</f>
        <v>1947205.7599999979</v>
      </c>
      <c r="AB85" s="56">
        <f>'1ตรวจสอบความครบถ้วน7แผน'!AD16-AB49</f>
        <v>1823808.7600000016</v>
      </c>
      <c r="AC85" s="56">
        <f>'1ตรวจสอบความครบถ้วน7แผน'!AE16-AC49</f>
        <v>466655.32999999821</v>
      </c>
      <c r="AD85" s="56">
        <f>'1ตรวจสอบความครบถ้วน7แผน'!AF16-AD49</f>
        <v>1242195.1599999964</v>
      </c>
      <c r="AE85" s="56">
        <f>'1ตรวจสอบความครบถ้วน7แผน'!AG16-AE49</f>
        <v>2071418.4299999997</v>
      </c>
      <c r="AF85" s="56">
        <f>'1ตรวจสอบความครบถ้วน7แผน'!AH16-AF49</f>
        <v>1077963.2300000004</v>
      </c>
      <c r="AG85" s="56">
        <f>'1ตรวจสอบความครบถ้วน7แผน'!AI16-AG49</f>
        <v>2884007.8200000003</v>
      </c>
      <c r="AH85" s="56">
        <f>'1ตรวจสอบความครบถ้วน7แผน'!AJ16-AH49</f>
        <v>2706013.6799999997</v>
      </c>
      <c r="AI85" s="56">
        <f>'1ตรวจสอบความครบถ้วน7แผน'!AK16-AI49</f>
        <v>3940611.4600000009</v>
      </c>
      <c r="AJ85" s="56">
        <f>'1ตรวจสอบความครบถ้วน7แผน'!AL16-AJ49</f>
        <v>1214837.7399999984</v>
      </c>
      <c r="AK85" s="56">
        <f>'1ตรวจสอบความครบถ้วน7แผน'!AM16-AK49</f>
        <v>39697105.269999981</v>
      </c>
      <c r="AL85" s="56">
        <f>'1ตรวจสอบความครบถ้วน7แผน'!AN16-AL49</f>
        <v>2289371.6799999997</v>
      </c>
      <c r="AM85" s="56">
        <f>'1ตรวจสอบความครบถ้วน7แผน'!AO16-AM49</f>
        <v>4908322.0199999996</v>
      </c>
      <c r="AN85" s="56">
        <f>'1ตรวจสอบความครบถ้วน7แผน'!AP16-AN49</f>
        <v>3556867.3299999982</v>
      </c>
      <c r="AO85" s="56">
        <f>'1ตรวจสอบความครบถ้วน7แผน'!AQ16-AO49</f>
        <v>413131.1400000006</v>
      </c>
      <c r="AP85" s="56">
        <f>'1ตรวจสอบความครบถ้วน7แผน'!AR16-AP49</f>
        <v>104251.3599999994</v>
      </c>
      <c r="AQ85" s="56">
        <f>'1ตรวจสอบความครบถ้วน7แผน'!AS16-AQ49</f>
        <v>-895491.73000000045</v>
      </c>
      <c r="AR85" s="56">
        <f>'1ตรวจสอบความครบถ้วน7แผน'!AT16-AR49</f>
        <v>16916761</v>
      </c>
      <c r="AS85" s="56">
        <f>'1ตรวจสอบความครบถ้วน7แผน'!AU16-AS49</f>
        <v>5582411.3999999985</v>
      </c>
      <c r="AT85" s="56">
        <f>'1ตรวจสอบความครบถ้วน7แผน'!AV16-AT49</f>
        <v>-8832875.9600000009</v>
      </c>
      <c r="AU85" s="56">
        <f>'1ตรวจสอบความครบถ้วน7แผน'!AW16-AU49</f>
        <v>6584161.1100000069</v>
      </c>
      <c r="AV85" s="56">
        <f>'1ตรวจสอบความครบถ้วน7แผน'!AX16-AV49</f>
        <v>3110597.5100000016</v>
      </c>
      <c r="AW85" s="56">
        <f>'1ตรวจสอบความครบถ้วน7แผน'!AY16-AW49</f>
        <v>-325640.96999999881</v>
      </c>
      <c r="AX85" s="56">
        <f>'1ตรวจสอบความครบถ้วน7แผน'!AZ16-AX49</f>
        <v>7621984.25</v>
      </c>
      <c r="AY85" s="56">
        <f>'1ตรวจสอบความครบถ้วน7แผน'!BA16-AY49</f>
        <v>3358794.0800000019</v>
      </c>
      <c r="AZ85" s="56">
        <f>'1ตรวจสอบความครบถ้วน7แผน'!BB16-AZ49</f>
        <v>3162486.620000001</v>
      </c>
      <c r="BA85" s="56">
        <f>'1ตรวจสอบความครบถ้วน7แผน'!BC16-BA49</f>
        <v>71333139.74000001</v>
      </c>
      <c r="BB85" s="56">
        <f>'1ตรวจสอบความครบถ้วน7แผน'!BD16-BB49</f>
        <v>324774.47000000253</v>
      </c>
      <c r="BC85" s="56">
        <f>'1ตรวจสอบความครบถ้วน7แผน'!BE16-BC49</f>
        <v>13567122.399999976</v>
      </c>
      <c r="BD85" s="56">
        <f>'1ตรวจสอบความครบถ้วน7แผน'!BF16-BD49</f>
        <v>9033305.6299999952</v>
      </c>
      <c r="BE85" s="56">
        <f>'1ตรวจสอบความครบถ้วน7แผน'!BG16-BE49</f>
        <v>1894191.6900000051</v>
      </c>
      <c r="BF85" s="56">
        <f>'1ตรวจสอบความครบถ้วน7แผน'!BH16-BF49</f>
        <v>4854525.6700000018</v>
      </c>
      <c r="BG85" s="56">
        <f>'1ตรวจสอบความครบถ้วน7แผน'!BI16-BG49</f>
        <v>22133648.780000001</v>
      </c>
      <c r="BH85" s="56">
        <f>'1ตรวจสอบความครบถ้วน7แผน'!BJ16-BH49</f>
        <v>-1625282.7300000004</v>
      </c>
      <c r="BI85" s="56">
        <f>'1ตรวจสอบความครบถ้วน7แผน'!BK16-BI49</f>
        <v>3335751.5199999996</v>
      </c>
      <c r="BJ85" s="56">
        <f>'1ตรวจสอบความครบถ้วน7แผน'!BL16-BJ49</f>
        <v>1892052.0999999996</v>
      </c>
      <c r="BK85" s="56">
        <f>'1ตรวจสอบความครบถ้วน7แผน'!BM16-BK49</f>
        <v>3595196.58</v>
      </c>
      <c r="BL85" s="56">
        <f>'1ตรวจสอบความครบถ้วน7แผน'!BN16-BL49</f>
        <v>28300418.5</v>
      </c>
      <c r="BM85" s="56">
        <f>'1ตรวจสอบความครบถ้วน7แผน'!BO16-BM49</f>
        <v>5617965.1999999955</v>
      </c>
      <c r="BN85" s="56">
        <f>'1ตรวจสอบความครบถ้วน7แผน'!BP16-BN49</f>
        <v>3526483.3500000015</v>
      </c>
      <c r="BO85" s="56">
        <f>'1ตรวจสอบความครบถ้วน7แผน'!BQ16-BO49</f>
        <v>-135308.57999999821</v>
      </c>
      <c r="BP85" s="56">
        <f>'1ตรวจสอบความครบถ้วน7แผน'!BR16-BP49</f>
        <v>7581437.25</v>
      </c>
      <c r="BQ85" s="56">
        <f>'1ตรวจสอบความครบถ้วน7แผน'!BS16-BQ49</f>
        <v>7046032.4700000025</v>
      </c>
      <c r="BR85" s="56">
        <f>'1ตรวจสอบความครบถ้วน7แผน'!BT16-BR49</f>
        <v>135610025.69000006</v>
      </c>
      <c r="BS85" s="56">
        <f>'1ตรวจสอบความครบถ้วน7แผน'!BU16-BS49</f>
        <v>7943705.4900000021</v>
      </c>
      <c r="BT85" s="56">
        <f>'1ตรวจสอบความครบถ้วน7แผน'!BV16-BT49</f>
        <v>1852006.0899999961</v>
      </c>
      <c r="BU85" s="56">
        <f>'1ตรวจสอบความครบถ้วน7แผน'!BW16-BU49</f>
        <v>22391114.599999994</v>
      </c>
      <c r="BV85" s="56">
        <f>'1ตรวจสอบความครบถ้วน7แผน'!BX16-BV49</f>
        <v>2565378.4800000004</v>
      </c>
      <c r="BW85" s="56">
        <f>'1ตรวจสอบความครบถ้วน7แผน'!BY16-BW49</f>
        <v>2553355.2599999979</v>
      </c>
      <c r="BX85" s="56">
        <f>'1ตรวจสอบความครบถ้วน7แผน'!BZ16-BX49</f>
        <v>8454065.900000006</v>
      </c>
      <c r="BY85" s="56">
        <f>'1ตรวจสอบความครบถ้วน7แผน'!CA16-BY49</f>
        <v>2039568.5199999996</v>
      </c>
      <c r="BZ85" s="56">
        <f>'1ตรวจสอบความครบถ้วน7แผน'!CB16-BZ49</f>
        <v>3685948.4800000004</v>
      </c>
      <c r="CA85" s="56">
        <f>'1ตรวจสอบความครบถ้วน7แผน'!CC16-CA49</f>
        <v>10357273.23</v>
      </c>
      <c r="CB85" s="56">
        <f>'1ตรวจสอบความครบถ้วน7แผน'!CD16-CB49</f>
        <v>85943.909999996424</v>
      </c>
      <c r="CC85" s="56">
        <f>'1ตรวจสอบความครบถ้วน7แผน'!CE16-CC49</f>
        <v>7127164.6899999976</v>
      </c>
      <c r="CD85" s="56">
        <f>'1ตรวจสอบความครบถ้วน7แผน'!CF16-CD49</f>
        <v>7313521.3200000003</v>
      </c>
      <c r="CE85" s="56">
        <f>'1ตรวจสอบความครบถ้วน7แผน'!CG16-CE49</f>
        <v>5352743.0200000033</v>
      </c>
      <c r="CF85" s="56">
        <f>'1ตรวจสอบความครบถ้วน7แผน'!CH16-CF49</f>
        <v>1185389.1499999985</v>
      </c>
      <c r="CG85" s="56">
        <f>'1ตรวจสอบความครบถ้วน7แผน'!CI16-CG49</f>
        <v>3024671.700000003</v>
      </c>
      <c r="CH85" s="56">
        <f>'1ตรวจสอบความครบถ้วน7แผน'!CJ16-CH49</f>
        <v>5781256.6000000015</v>
      </c>
      <c r="CI85" s="56">
        <f>'1ตรวจสอบความครบถ้วน7แผน'!CK16-CI49</f>
        <v>878133.23000000045</v>
      </c>
      <c r="CJ85" s="56">
        <f>'1ตรวจสอบความครบถ้วน7แผน'!CL16-CJ49</f>
        <v>10129646.959999993</v>
      </c>
      <c r="CK85" s="56">
        <f>'1ตรวจสอบความครบถ้วน7แผน'!CM16-CK49</f>
        <v>5391531.4600000009</v>
      </c>
      <c r="CL85" s="56">
        <f>'1ตรวจสอบความครบถ้วน7แผน'!CN16-CL49</f>
        <v>5314723.2399999984</v>
      </c>
      <c r="CN85" s="89"/>
      <c r="CO85" s="89"/>
      <c r="CP85" s="89"/>
    </row>
    <row r="86" spans="1:94">
      <c r="A86" s="80" t="s">
        <v>447</v>
      </c>
      <c r="B86" s="81" t="s">
        <v>341</v>
      </c>
      <c r="C86" s="56">
        <f>'1ตรวจสอบความครบถ้วน7แผน'!E17-C50</f>
        <v>-60463002.589999989</v>
      </c>
      <c r="D86" s="56">
        <f>'1ตรวจสอบความครบถ้วน7แผน'!F17-D50</f>
        <v>-259446.95000000019</v>
      </c>
      <c r="E86" s="56">
        <f>'1ตรวจสอบความครบถ้วน7แผน'!G17-E50</f>
        <v>-1390475.8399999999</v>
      </c>
      <c r="F86" s="56">
        <f>'1ตรวจสอบความครบถ้วน7แผน'!H17-F50</f>
        <v>-2241062.58</v>
      </c>
      <c r="G86" s="56">
        <f>'1ตรวจสอบความครบถ้วน7แผน'!I17-G50</f>
        <v>-10411796.49</v>
      </c>
      <c r="H86" s="56">
        <f>'1ตรวจสอบความครบถ้วน7แผน'!J17-H50</f>
        <v>1539606.3399999999</v>
      </c>
      <c r="I86" s="56">
        <f>'1ตรวจสอบความครบถ้วน7แผน'!K17-I50</f>
        <v>11638300.829999998</v>
      </c>
      <c r="J86" s="56">
        <f>'1ตรวจสอบความครบถ้วน7แผน'!L17-J50</f>
        <v>-1488845.3099999987</v>
      </c>
      <c r="K86" s="56">
        <f>'1ตรวจสอบความครบถ้วน7แผน'!M17-K50</f>
        <v>1247911.7199999997</v>
      </c>
      <c r="L86" s="56">
        <f>'1ตรวจสอบความครบถ้วน7แผน'!N17-L50</f>
        <v>-3881712.9800000004</v>
      </c>
      <c r="M86" s="56">
        <f>'1ตรวจสอบความครบถ้วน7แผน'!O17-M50</f>
        <v>-9855622.070000004</v>
      </c>
      <c r="N86" s="56">
        <f>'1ตรวจสอบความครบถ้วน7แผน'!P17-N50</f>
        <v>-1517678.0099999998</v>
      </c>
      <c r="O86" s="56">
        <f>'1ตรวจสอบความครบถ้วน7แผน'!Q17-O50</f>
        <v>-31888668.930000007</v>
      </c>
      <c r="P86" s="56">
        <f>'1ตรวจสอบความครบถ้วน7แผน'!R17-P50</f>
        <v>-4017155.6500000022</v>
      </c>
      <c r="Q86" s="56">
        <f>'1ตรวจสอบความครบถ้วน7แผน'!S17-Q50</f>
        <v>12102647.09</v>
      </c>
      <c r="R86" s="56">
        <f>'1ตรวจสอบความครบถ้วน7แผน'!T17-R50</f>
        <v>6906268.5500000007</v>
      </c>
      <c r="S86" s="56">
        <f>'1ตรวจสอบความครบถ้วน7แผน'!U17-S50</f>
        <v>3686794.6500000004</v>
      </c>
      <c r="T86" s="56">
        <f>'1ตรวจสอบความครบถ้วน7แผน'!V17-T50</f>
        <v>8351599.0800000019</v>
      </c>
      <c r="U86" s="56">
        <f>'1ตรวจสอบความครบถ้วน7แผน'!W17-U50</f>
        <v>3684342.7200000007</v>
      </c>
      <c r="V86" s="56">
        <f>'1ตรวจสอบความครบถ้วน7แผน'!X17-V50</f>
        <v>1604188.6800000002</v>
      </c>
      <c r="W86" s="56">
        <f>'1ตรวจสอบความครบถ้วน7แผน'!Y17-W50</f>
        <v>444018710.22000003</v>
      </c>
      <c r="X86" s="56">
        <f>'1ตรวจสอบความครบถ้วน7แผน'!Z17-X50</f>
        <v>-7497927.1899999995</v>
      </c>
      <c r="Y86" s="56">
        <f>'1ตรวจสอบความครบถ้วน7แผน'!AA17-Y50</f>
        <v>13560057.710000001</v>
      </c>
      <c r="Z86" s="56">
        <f>'1ตรวจสอบความครบถ้วน7แผน'!AB17-Z50</f>
        <v>3672696.5500000007</v>
      </c>
      <c r="AA86" s="56">
        <f>'1ตรวจสอบความครบถ้วน7แผน'!AC17-AA50</f>
        <v>-3520726.25</v>
      </c>
      <c r="AB86" s="56">
        <f>'1ตรวจสอบความครบถ้วน7แผน'!AD17-AB50</f>
        <v>1384197.8500000006</v>
      </c>
      <c r="AC86" s="56">
        <f>'1ตรวจสอบความครบถ้วน7แผน'!AE17-AC50</f>
        <v>1593126.9299999997</v>
      </c>
      <c r="AD86" s="56">
        <f>'1ตรวจสอบความครบถ้วน7แผน'!AF17-AD50</f>
        <v>-7593430.5799999982</v>
      </c>
      <c r="AE86" s="56">
        <f>'1ตรวจสอบความครบถ้วน7แผน'!AG17-AE50</f>
        <v>794021.23000000045</v>
      </c>
      <c r="AF86" s="56">
        <f>'1ตรวจสอบความครบถ้วน7แผน'!AH17-AF50</f>
        <v>-2328389.16</v>
      </c>
      <c r="AG86" s="56">
        <f>'1ตรวจสอบความครบถ้วน7แผน'!AI17-AG50</f>
        <v>-8328910.5800000001</v>
      </c>
      <c r="AH86" s="56">
        <f>'1ตรวจสอบความครบถ้วน7แผน'!AJ17-AH50</f>
        <v>-3047869.3600000031</v>
      </c>
      <c r="AI86" s="56">
        <f>'1ตรวจสอบความครบถ้วน7แผน'!AK17-AI50</f>
        <v>-369858.47999999858</v>
      </c>
      <c r="AJ86" s="56">
        <f>'1ตรวจสอบความครบถ้วน7แผน'!AL17-AJ50</f>
        <v>-1206101.7800000003</v>
      </c>
      <c r="AK86" s="56">
        <f>'1ตรวจสอบความครบถ้วน7แผน'!AM17-AK50</f>
        <v>-35675799.179999977</v>
      </c>
      <c r="AL86" s="56">
        <f>'1ตรวจสอบความครบถ้วน7แผน'!AN17-AL50</f>
        <v>-3915680.92</v>
      </c>
      <c r="AM86" s="56">
        <f>'1ตรวจสอบความครบถ้วน7แผน'!AO17-AM50</f>
        <v>-2158490.7599999998</v>
      </c>
      <c r="AN86" s="56">
        <f>'1ตรวจสอบความครบถ้วน7แผน'!AP17-AN50</f>
        <v>-186527.91999999993</v>
      </c>
      <c r="AO86" s="56">
        <f>'1ตรวจสอบความครบถ้วน7แผน'!AQ17-AO50</f>
        <v>-3699457.8999999985</v>
      </c>
      <c r="AP86" s="56">
        <f>'1ตรวจสอบความครบถ้วน7แผน'!AR17-AP50</f>
        <v>-7281289.2199999997</v>
      </c>
      <c r="AQ86" s="56">
        <f>'1ตรวจสอบความครบถ้วน7แผน'!AS17-AQ50</f>
        <v>175119.01999999955</v>
      </c>
      <c r="AR86" s="56">
        <f>'1ตรวจสอบความครบถ้วน7แผน'!AT17-AR50</f>
        <v>-20495528.970000003</v>
      </c>
      <c r="AS86" s="56">
        <f>'1ตรวจสอบความครบถ้วน7แผน'!AU17-AS50</f>
        <v>4477342.2199999988</v>
      </c>
      <c r="AT86" s="56">
        <f>'1ตรวจสอบความครบถ้วน7แผน'!AV17-AT50</f>
        <v>10918830.950000001</v>
      </c>
      <c r="AU86" s="56">
        <f>'1ตรวจสอบความครบถ้วน7แผน'!AW17-AU50</f>
        <v>-5739734.129999999</v>
      </c>
      <c r="AV86" s="56">
        <f>'1ตรวจสอบความครบถ้วน7แผน'!AX17-AV50</f>
        <v>2452478.620000001</v>
      </c>
      <c r="AW86" s="56">
        <f>'1ตรวจสอบความครบถ้วน7แผน'!AY17-AW50</f>
        <v>-1654822.3100000005</v>
      </c>
      <c r="AX86" s="56">
        <f>'1ตรวจสอบความครบถ้วน7แผน'!AZ17-AX50</f>
        <v>-1111079.0900000036</v>
      </c>
      <c r="AY86" s="56">
        <f>'1ตรวจสอบความครบถ้วน7แผน'!BA17-AY50</f>
        <v>-3722695.7299999995</v>
      </c>
      <c r="AZ86" s="56">
        <f>'1ตรวจสอบความครบถ้วน7แผน'!BB17-AZ50</f>
        <v>-1401764.3499999996</v>
      </c>
      <c r="BA86" s="56">
        <f>'1ตรวจสอบความครบถ้วน7แผน'!BC17-BA50</f>
        <v>-1826947.8399999961</v>
      </c>
      <c r="BB86" s="56">
        <f>'1ตรวจสอบความครบถ้วน7แผน'!BD17-BB50</f>
        <v>-6020860.6899999995</v>
      </c>
      <c r="BC86" s="56">
        <f>'1ตรวจสอบความครบถ้วน7แผน'!BE17-BC50</f>
        <v>-692072.18999999762</v>
      </c>
      <c r="BD86" s="56">
        <f>'1ตรวจสอบความครบถ้วน7แผน'!BF17-BD50</f>
        <v>-6092825.6699999981</v>
      </c>
      <c r="BE86" s="56">
        <f>'1ตรวจสอบความครบถ้วน7แผน'!BG17-BE50</f>
        <v>2171016.5299999993</v>
      </c>
      <c r="BF86" s="56">
        <f>'1ตรวจสอบความครบถ้วน7แผน'!BH17-BF50</f>
        <v>-2197831.4000000022</v>
      </c>
      <c r="BG86" s="56">
        <f>'1ตรวจสอบความครบถ้วน7แผน'!BI17-BG50</f>
        <v>-28974419.819999993</v>
      </c>
      <c r="BH86" s="56">
        <f>'1ตรวจสอบความครบถ้วน7แผน'!BJ17-BH50</f>
        <v>-3397976.2800000003</v>
      </c>
      <c r="BI86" s="56">
        <f>'1ตรวจสอบความครบถ้วน7แผน'!BK17-BI50</f>
        <v>8297578.2599999998</v>
      </c>
      <c r="BJ86" s="56">
        <f>'1ตรวจสอบความครบถ้วน7แผน'!BL17-BJ50</f>
        <v>1590069.6500000004</v>
      </c>
      <c r="BK86" s="56">
        <f>'1ตรวจสอบความครบถ้วน7แผน'!BM17-BK50</f>
        <v>-627870.24000000022</v>
      </c>
      <c r="BL86" s="56">
        <f>'1ตรวจสอบความครบถ้วน7แผน'!BN17-BL50</f>
        <v>-43553500.349999994</v>
      </c>
      <c r="BM86" s="56">
        <f>'1ตรวจสอบความครบถ้วน7แผน'!BO17-BM50</f>
        <v>-5294036.3000000007</v>
      </c>
      <c r="BN86" s="56">
        <f>'1ตรวจสอบความครบถ้วน7แผน'!BP17-BN50</f>
        <v>-6498056.7199999988</v>
      </c>
      <c r="BO86" s="56">
        <f>'1ตรวจสอบความครบถ้วน7แผน'!BQ17-BO50</f>
        <v>3187283.0399999991</v>
      </c>
      <c r="BP86" s="56">
        <f>'1ตรวจสอบความครบถ้วน7แผน'!BR17-BP50</f>
        <v>-5496130.5100000016</v>
      </c>
      <c r="BQ86" s="56">
        <f>'1ตรวจสอบความครบถ้วน7แผน'!BS17-BQ50</f>
        <v>-5200826.1499999994</v>
      </c>
      <c r="BR86" s="56">
        <f>'1ตรวจสอบความครบถ้วน7แผน'!BT17-BR50</f>
        <v>-109451977.90999997</v>
      </c>
      <c r="BS86" s="56">
        <f>'1ตรวจสอบความครบถ้วน7แผน'!BU17-BS50</f>
        <v>-9550906.339999998</v>
      </c>
      <c r="BT86" s="56">
        <f>'1ตรวจสอบความครบถ้วน7แผน'!BV17-BT50</f>
        <v>3900135.3099999987</v>
      </c>
      <c r="BU86" s="56">
        <f>'1ตรวจสอบความครบถ้วน7แผน'!BW17-BU50</f>
        <v>-39939297.469999999</v>
      </c>
      <c r="BV86" s="56">
        <f>'1ตรวจสอบความครบถ้วน7แผน'!BX17-BV50</f>
        <v>2487001.37</v>
      </c>
      <c r="BW86" s="56">
        <f>'1ตรวจสอบความครบถ้วน7แผน'!BY17-BW50</f>
        <v>8321850.3299999982</v>
      </c>
      <c r="BX86" s="56">
        <f>'1ตรวจสอบความครบถ้วน7แผน'!BZ17-BX50</f>
        <v>1589218.8500000015</v>
      </c>
      <c r="BY86" s="56">
        <f>'1ตรวจสอบความครบถ้วน7แผน'!CA17-BY50</f>
        <v>-3142010.9399999995</v>
      </c>
      <c r="BZ86" s="56">
        <f>'1ตรวจสอบความครบถ้วน7แผน'!CB17-BZ50</f>
        <v>-6134443.1100000013</v>
      </c>
      <c r="CA86" s="56">
        <f>'1ตรวจสอบความครบถ้วน7แผน'!CC17-CA50</f>
        <v>1467736.83</v>
      </c>
      <c r="CB86" s="56">
        <f>'1ตรวจสอบความครบถ้วน7แผน'!CD17-CB50</f>
        <v>-9236217.1600000001</v>
      </c>
      <c r="CC86" s="56">
        <f>'1ตรวจสอบความครบถ้วน7แผน'!CE17-CC50</f>
        <v>-10621984.34</v>
      </c>
      <c r="CD86" s="56">
        <f>'1ตรวจสอบความครบถ้วน7แผน'!CF17-CD50</f>
        <v>-5280734.5199999996</v>
      </c>
      <c r="CE86" s="56">
        <f>'1ตรวจสอบความครบถ้วน7แผน'!CG17-CE50</f>
        <v>-14401728.440000001</v>
      </c>
      <c r="CF86" s="56">
        <f>'1ตรวจสอบความครบถ้วน7แผน'!CH17-CF50</f>
        <v>1003133.8899999997</v>
      </c>
      <c r="CG86" s="56">
        <f>'1ตรวจสอบความครบถ้วน7แผน'!CI17-CG50</f>
        <v>-3455849.7300000004</v>
      </c>
      <c r="CH86" s="56">
        <f>'1ตรวจสอบความครบถ้วน7แผน'!CJ17-CH50</f>
        <v>-1826821.29</v>
      </c>
      <c r="CI86" s="56">
        <f>'1ตรวจสอบความครบถ้วน7แผน'!CK17-CI50</f>
        <v>-1471186.0500000007</v>
      </c>
      <c r="CJ86" s="56">
        <f>'1ตรวจสอบความครบถ้วน7แผน'!CL17-CJ50</f>
        <v>9070118.2199999988</v>
      </c>
      <c r="CK86" s="56">
        <f>'1ตรวจสอบความครบถ้วน7แผน'!CM17-CK50</f>
        <v>-9528435.7100000009</v>
      </c>
      <c r="CL86" s="56">
        <f>'1ตรวจสอบความครบถ้วน7แผน'!CN17-CL50</f>
        <v>-3836746.62</v>
      </c>
      <c r="CN86" s="89"/>
      <c r="CO86" s="89"/>
      <c r="CP86" s="89"/>
    </row>
    <row r="87" spans="1:94">
      <c r="A87" s="80" t="s">
        <v>482</v>
      </c>
      <c r="B87" s="81" t="s">
        <v>475</v>
      </c>
      <c r="C87" s="56">
        <f>'1ตรวจสอบความครบถ้วน7แผน'!E18-C51</f>
        <v>-384683</v>
      </c>
      <c r="D87" s="56">
        <f>'1ตรวจสอบความครบถ้วน7แผน'!F18-D51</f>
        <v>0</v>
      </c>
      <c r="E87" s="56">
        <f>'1ตรวจสอบความครบถ้วน7แผน'!G18-E51</f>
        <v>0</v>
      </c>
      <c r="F87" s="56">
        <f>'1ตรวจสอบความครบถ้วน7แผน'!H18-F51</f>
        <v>0</v>
      </c>
      <c r="G87" s="56">
        <f>'1ตรวจสอบความครบถ้วน7แผน'!I18-G51</f>
        <v>0</v>
      </c>
      <c r="H87" s="56">
        <f>'1ตรวจสอบความครบถ้วน7แผน'!J18-H51</f>
        <v>0</v>
      </c>
      <c r="I87" s="56">
        <f>'1ตรวจสอบความครบถ้วน7แผน'!K18-I51</f>
        <v>0</v>
      </c>
      <c r="J87" s="56">
        <f>'1ตรวจสอบความครบถ้วน7แผน'!L18-J51</f>
        <v>0</v>
      </c>
      <c r="K87" s="56">
        <f>'1ตรวจสอบความครบถ้วน7แผน'!M18-K51</f>
        <v>0</v>
      </c>
      <c r="L87" s="56">
        <f>'1ตรวจสอบความครบถ้วน7แผน'!N18-L51</f>
        <v>0</v>
      </c>
      <c r="M87" s="56">
        <f>'1ตรวจสอบความครบถ้วน7แผน'!O18-M51</f>
        <v>0</v>
      </c>
      <c r="N87" s="56">
        <f>'1ตรวจสอบความครบถ้วน7แผน'!P18-N51</f>
        <v>0</v>
      </c>
      <c r="O87" s="56">
        <f>'1ตรวจสอบความครบถ้วน7แผน'!Q18-O51</f>
        <v>0</v>
      </c>
      <c r="P87" s="56">
        <f>'1ตรวจสอบความครบถ้วน7แผน'!R18-P51</f>
        <v>0</v>
      </c>
      <c r="Q87" s="56">
        <f>'1ตรวจสอบความครบถ้วน7แผน'!S18-Q51</f>
        <v>0</v>
      </c>
      <c r="R87" s="56">
        <f>'1ตรวจสอบความครบถ้วน7แผน'!T18-R51</f>
        <v>0</v>
      </c>
      <c r="S87" s="56">
        <f>'1ตรวจสอบความครบถ้วน7แผน'!U18-S51</f>
        <v>0</v>
      </c>
      <c r="T87" s="56">
        <f>'1ตรวจสอบความครบถ้วน7แผน'!V18-T51</f>
        <v>0</v>
      </c>
      <c r="U87" s="56">
        <f>'1ตรวจสอบความครบถ้วน7แผน'!W18-U51</f>
        <v>0</v>
      </c>
      <c r="V87" s="56">
        <f>'1ตรวจสอบความครบถ้วน7แผน'!X18-V51</f>
        <v>0</v>
      </c>
      <c r="W87" s="56">
        <f>'1ตรวจสอบความครบถ้วน7แผน'!Y18-W51</f>
        <v>0</v>
      </c>
      <c r="X87" s="56">
        <f>'1ตรวจสอบความครบถ้วน7แผน'!Z18-X51</f>
        <v>0</v>
      </c>
      <c r="Y87" s="56">
        <f>'1ตรวจสอบความครบถ้วน7แผน'!AA18-Y51</f>
        <v>0</v>
      </c>
      <c r="Z87" s="56">
        <f>'1ตรวจสอบความครบถ้วน7แผน'!AB18-Z51</f>
        <v>0</v>
      </c>
      <c r="AA87" s="56">
        <f>'1ตรวจสอบความครบถ้วน7แผน'!AC18-AA51</f>
        <v>0</v>
      </c>
      <c r="AB87" s="56">
        <f>'1ตรวจสอบความครบถ้วน7แผน'!AD18-AB51</f>
        <v>0</v>
      </c>
      <c r="AC87" s="56">
        <f>'1ตรวจสอบความครบถ้วน7แผน'!AE18-AC51</f>
        <v>0</v>
      </c>
      <c r="AD87" s="56">
        <f>'1ตรวจสอบความครบถ้วน7แผน'!AF18-AD51</f>
        <v>0</v>
      </c>
      <c r="AE87" s="56">
        <f>'1ตรวจสอบความครบถ้วน7แผน'!AG18-AE51</f>
        <v>0</v>
      </c>
      <c r="AF87" s="56">
        <f>'1ตรวจสอบความครบถ้วน7แผน'!AH18-AF51</f>
        <v>0</v>
      </c>
      <c r="AG87" s="56">
        <f>'1ตรวจสอบความครบถ้วน7แผน'!AI18-AG51</f>
        <v>0</v>
      </c>
      <c r="AH87" s="56">
        <f>'1ตรวจสอบความครบถ้วน7แผน'!AJ18-AH51</f>
        <v>0</v>
      </c>
      <c r="AI87" s="56">
        <f>'1ตรวจสอบความครบถ้วน7แผน'!AK18-AI51</f>
        <v>0</v>
      </c>
      <c r="AJ87" s="56">
        <f>'1ตรวจสอบความครบถ้วน7แผน'!AL18-AJ51</f>
        <v>0</v>
      </c>
      <c r="AK87" s="56">
        <f>'1ตรวจสอบความครบถ้วน7แผน'!AM18-AK51</f>
        <v>0</v>
      </c>
      <c r="AL87" s="56">
        <f>'1ตรวจสอบความครบถ้วน7แผน'!AN18-AL51</f>
        <v>0</v>
      </c>
      <c r="AM87" s="56">
        <f>'1ตรวจสอบความครบถ้วน7แผน'!AO18-AM51</f>
        <v>0</v>
      </c>
      <c r="AN87" s="56">
        <f>'1ตรวจสอบความครบถ้วน7แผน'!AP18-AN51</f>
        <v>0</v>
      </c>
      <c r="AO87" s="56">
        <f>'1ตรวจสอบความครบถ้วน7แผน'!AQ18-AO51</f>
        <v>0</v>
      </c>
      <c r="AP87" s="56">
        <f>'1ตรวจสอบความครบถ้วน7แผน'!AR18-AP51</f>
        <v>0</v>
      </c>
      <c r="AQ87" s="56">
        <f>'1ตรวจสอบความครบถ้วน7แผน'!AS18-AQ51</f>
        <v>0</v>
      </c>
      <c r="AR87" s="56">
        <f>'1ตรวจสอบความครบถ้วน7แผน'!AT18-AR51</f>
        <v>209150</v>
      </c>
      <c r="AS87" s="56">
        <f>'1ตรวจสอบความครบถ้วน7แผน'!AU18-AS51</f>
        <v>4240</v>
      </c>
      <c r="AT87" s="56">
        <f>'1ตรวจสอบความครบถ้วน7แผน'!AV18-AT51</f>
        <v>0</v>
      </c>
      <c r="AU87" s="56">
        <f>'1ตรวจสอบความครบถ้วน7แผน'!AW18-AU51</f>
        <v>0</v>
      </c>
      <c r="AV87" s="56">
        <f>'1ตรวจสอบความครบถ้วน7แผน'!AX18-AV51</f>
        <v>0</v>
      </c>
      <c r="AW87" s="56">
        <f>'1ตรวจสอบความครบถ้วน7แผน'!AY18-AW51</f>
        <v>0</v>
      </c>
      <c r="AX87" s="56">
        <f>'1ตรวจสอบความครบถ้วน7แผน'!AZ18-AX51</f>
        <v>0</v>
      </c>
      <c r="AY87" s="56">
        <f>'1ตรวจสอบความครบถ้วน7แผน'!BA18-AY51</f>
        <v>0</v>
      </c>
      <c r="AZ87" s="56">
        <f>'1ตรวจสอบความครบถ้วน7แผน'!BB18-AZ51</f>
        <v>0</v>
      </c>
      <c r="BA87" s="56">
        <f>'1ตรวจสอบความครบถ้วน7แผน'!BC18-BA51</f>
        <v>0</v>
      </c>
      <c r="BB87" s="56">
        <f>'1ตรวจสอบความครบถ้วน7แผน'!BD18-BB51</f>
        <v>0</v>
      </c>
      <c r="BC87" s="56">
        <f>'1ตรวจสอบความครบถ้วน7แผน'!BE18-BC51</f>
        <v>0</v>
      </c>
      <c r="BD87" s="56">
        <f>'1ตรวจสอบความครบถ้วน7แผน'!BF18-BD51</f>
        <v>0</v>
      </c>
      <c r="BE87" s="56">
        <f>'1ตรวจสอบความครบถ้วน7แผน'!BG18-BE51</f>
        <v>0</v>
      </c>
      <c r="BF87" s="56">
        <f>'1ตรวจสอบความครบถ้วน7แผน'!BH18-BF51</f>
        <v>0</v>
      </c>
      <c r="BG87" s="56">
        <f>'1ตรวจสอบความครบถ้วน7แผน'!BI18-BG51</f>
        <v>0</v>
      </c>
      <c r="BH87" s="56">
        <f>'1ตรวจสอบความครบถ้วน7แผน'!BJ18-BH51</f>
        <v>0</v>
      </c>
      <c r="BI87" s="56">
        <f>'1ตรวจสอบความครบถ้วน7แผน'!BK18-BI51</f>
        <v>0</v>
      </c>
      <c r="BJ87" s="56">
        <f>'1ตรวจสอบความครบถ้วน7แผน'!BL18-BJ51</f>
        <v>0</v>
      </c>
      <c r="BK87" s="56">
        <f>'1ตรวจสอบความครบถ้วน7แผน'!BM18-BK51</f>
        <v>0</v>
      </c>
      <c r="BL87" s="56">
        <f>'1ตรวจสอบความครบถ้วน7แผน'!BN18-BL51</f>
        <v>1983769.52</v>
      </c>
      <c r="BM87" s="56">
        <f>'1ตรวจสอบความครบถ้วน7แผน'!BO18-BM51</f>
        <v>0</v>
      </c>
      <c r="BN87" s="56">
        <f>'1ตรวจสอบความครบถ้วน7แผน'!BP18-BN51</f>
        <v>0</v>
      </c>
      <c r="BO87" s="56">
        <f>'1ตรวจสอบความครบถ้วน7แผน'!BQ18-BO51</f>
        <v>0</v>
      </c>
      <c r="BP87" s="56">
        <f>'1ตรวจสอบความครบถ้วน7แผน'!BR18-BP51</f>
        <v>0</v>
      </c>
      <c r="BQ87" s="56">
        <f>'1ตรวจสอบความครบถ้วน7แผน'!BS18-BQ51</f>
        <v>0</v>
      </c>
      <c r="BR87" s="56">
        <f>'1ตรวจสอบความครบถ้วน7แผน'!BT18-BR51</f>
        <v>-2952644.1500000004</v>
      </c>
      <c r="BS87" s="56">
        <f>'1ตรวจสอบความครบถ้วน7แผน'!BU18-BS51</f>
        <v>0</v>
      </c>
      <c r="BT87" s="56">
        <f>'1ตรวจสอบความครบถ้วน7แผน'!BV18-BT51</f>
        <v>0</v>
      </c>
      <c r="BU87" s="56">
        <f>'1ตรวจสอบความครบถ้วน7แผน'!BW18-BU51</f>
        <v>0</v>
      </c>
      <c r="BV87" s="56">
        <f>'1ตรวจสอบความครบถ้วน7แผน'!BX18-BV51</f>
        <v>0</v>
      </c>
      <c r="BW87" s="56">
        <f>'1ตรวจสอบความครบถ้วน7แผน'!BY18-BW51</f>
        <v>0</v>
      </c>
      <c r="BX87" s="56">
        <f>'1ตรวจสอบความครบถ้วน7แผน'!BZ18-BX51</f>
        <v>0</v>
      </c>
      <c r="BY87" s="56">
        <f>'1ตรวจสอบความครบถ้วน7แผน'!CA18-BY51</f>
        <v>0</v>
      </c>
      <c r="BZ87" s="56">
        <f>'1ตรวจสอบความครบถ้วน7แผน'!CB18-BZ51</f>
        <v>0</v>
      </c>
      <c r="CA87" s="56">
        <f>'1ตรวจสอบความครบถ้วน7แผน'!CC18-CA51</f>
        <v>0</v>
      </c>
      <c r="CB87" s="56">
        <f>'1ตรวจสอบความครบถ้วน7แผน'!CD18-CB51</f>
        <v>0</v>
      </c>
      <c r="CC87" s="56">
        <f>'1ตรวจสอบความครบถ้วน7แผน'!CE18-CC51</f>
        <v>0</v>
      </c>
      <c r="CD87" s="56">
        <f>'1ตรวจสอบความครบถ้วน7แผน'!CF18-CD51</f>
        <v>0</v>
      </c>
      <c r="CE87" s="56">
        <f>'1ตรวจสอบความครบถ้วน7แผน'!CG18-CE51</f>
        <v>0</v>
      </c>
      <c r="CF87" s="56">
        <f>'1ตรวจสอบความครบถ้วน7แผน'!CH18-CF51</f>
        <v>0</v>
      </c>
      <c r="CG87" s="56">
        <f>'1ตรวจสอบความครบถ้วน7แผน'!CI18-CG51</f>
        <v>0</v>
      </c>
      <c r="CH87" s="56">
        <f>'1ตรวจสอบความครบถ้วน7แผน'!CJ18-CH51</f>
        <v>0</v>
      </c>
      <c r="CI87" s="56">
        <f>'1ตรวจสอบความครบถ้วน7แผน'!CK18-CI51</f>
        <v>0</v>
      </c>
      <c r="CJ87" s="56">
        <f>'1ตรวจสอบความครบถ้วน7แผน'!CL18-CJ51</f>
        <v>0</v>
      </c>
      <c r="CK87" s="56">
        <f>'1ตรวจสอบความครบถ้วน7แผน'!CM18-CK51</f>
        <v>0</v>
      </c>
      <c r="CL87" s="56">
        <f>'1ตรวจสอบความครบถ้วน7แผน'!CN18-CL51</f>
        <v>0</v>
      </c>
      <c r="CN87" s="89"/>
      <c r="CO87" s="89"/>
      <c r="CP87" s="89"/>
    </row>
    <row r="88" spans="1:94">
      <c r="A88" s="80" t="s">
        <v>448</v>
      </c>
      <c r="B88" s="81" t="s">
        <v>283</v>
      </c>
      <c r="C88" s="56">
        <f>'1ตรวจสอบความครบถ้วน7แผน'!E19-C52</f>
        <v>-102846678.25</v>
      </c>
      <c r="D88" s="56">
        <f>'1ตรวจสอบความครบถ้วน7แผน'!F19-D52</f>
        <v>-2520568.16</v>
      </c>
      <c r="E88" s="56">
        <f>'1ตรวจสอบความครบถ้วน7แผน'!G19-E52</f>
        <v>737914.41999999993</v>
      </c>
      <c r="F88" s="56">
        <f>'1ตรวจสอบความครบถ้วน7แผน'!H19-F52</f>
        <v>-1573974.7</v>
      </c>
      <c r="G88" s="56">
        <f>'1ตรวจสอบความครบถ้วน7แผน'!I19-G52</f>
        <v>-2745227.4399999995</v>
      </c>
      <c r="H88" s="56">
        <f>'1ตรวจสอบความครบถ้วน7แผน'!J19-H52</f>
        <v>365454</v>
      </c>
      <c r="I88" s="56">
        <f>'1ตรวจสอบความครบถ้วน7แผน'!K19-I52</f>
        <v>1549465.3099999996</v>
      </c>
      <c r="J88" s="56">
        <f>'1ตรวจสอบความครบถ้วน7แผน'!L19-J52</f>
        <v>-3197035.59</v>
      </c>
      <c r="K88" s="56">
        <f>'1ตรวจสอบความครบถ้วน7แผน'!M19-K52</f>
        <v>302941.83000000007</v>
      </c>
      <c r="L88" s="56">
        <f>'1ตรวจสอบความครบถ้วน7แผน'!N19-L52</f>
        <v>747633.10000000009</v>
      </c>
      <c r="M88" s="56">
        <f>'1ตรวจสอบความครบถ้วน7แผน'!O19-M52</f>
        <v>-18824331.359999999</v>
      </c>
      <c r="N88" s="56">
        <f>'1ตรวจสอบความครบถ้วน7แผน'!P19-N52</f>
        <v>1276133.21</v>
      </c>
      <c r="O88" s="56">
        <f>'1ตรวจสอบความครบถ้วน7แผน'!Q19-O52</f>
        <v>-26997558.229999997</v>
      </c>
      <c r="P88" s="56">
        <f>'1ตรวจสอบความครบถ้วน7แผน'!R19-P52</f>
        <v>-1832696.9500000002</v>
      </c>
      <c r="Q88" s="56">
        <f>'1ตรวจสอบความครบถ้วน7แผน'!S19-Q52</f>
        <v>5820678.0800000001</v>
      </c>
      <c r="R88" s="56">
        <f>'1ตรวจสอบความครบถ้วน7แผน'!T19-R52</f>
        <v>4956959.16</v>
      </c>
      <c r="S88" s="56">
        <f>'1ตรวจสอบความครบถ้วน7แผน'!U19-S52</f>
        <v>-6235284.2899999991</v>
      </c>
      <c r="T88" s="56">
        <f>'1ตรวจสอบความครบถ้วน7แผน'!V19-T52</f>
        <v>1589012.4899999998</v>
      </c>
      <c r="U88" s="56">
        <f>'1ตรวจสอบความครบถ้วน7แผน'!W19-U52</f>
        <v>59848.130000000005</v>
      </c>
      <c r="V88" s="56">
        <f>'1ตรวจสอบความครบถ้วน7แผน'!X19-V52</f>
        <v>-2162194.5099999998</v>
      </c>
      <c r="W88" s="56">
        <f>'1ตรวจสอบความครบถ้วน7แผน'!Y19-W52</f>
        <v>-45454605.260000005</v>
      </c>
      <c r="X88" s="56">
        <f>'1ตรวจสอบความครบถ้วน7แผน'!Z19-X52</f>
        <v>701120.51000000024</v>
      </c>
      <c r="Y88" s="56">
        <f>'1ตรวจสอบความครบถ้วน7แผน'!AA19-Y52</f>
        <v>95235.600000000093</v>
      </c>
      <c r="Z88" s="56">
        <f>'1ตรวจสอบความครบถ้วน7แผน'!AB19-Z52</f>
        <v>826645.1399999999</v>
      </c>
      <c r="AA88" s="56">
        <f>'1ตรวจสอบความครบถ้วน7แผน'!AC19-AA52</f>
        <v>1130531.3199999998</v>
      </c>
      <c r="AB88" s="56">
        <f>'1ตรวจสอบความครบถ้วน7แผน'!AD19-AB52</f>
        <v>1598424.54</v>
      </c>
      <c r="AC88" s="56">
        <f>'1ตรวจสอบความครบถ้วน7แผน'!AE19-AC52</f>
        <v>55373.729999999981</v>
      </c>
      <c r="AD88" s="56">
        <f>'1ตรวจสอบความครบถ้วน7แผน'!AF19-AD52</f>
        <v>648235</v>
      </c>
      <c r="AE88" s="56">
        <f>'1ตรวจสอบความครบถ้วน7แผน'!AG19-AE52</f>
        <v>1622274.0799999998</v>
      </c>
      <c r="AF88" s="56">
        <f>'1ตรวจสอบความครบถ้วน7แผน'!AH19-AF52</f>
        <v>682139.91999999993</v>
      </c>
      <c r="AG88" s="56">
        <f>'1ตรวจสอบความครบถ้วน7แผน'!AI19-AG52</f>
        <v>33504.759999999776</v>
      </c>
      <c r="AH88" s="56">
        <f>'1ตรวจสอบความครบถ้วน7แผน'!AJ19-AH52</f>
        <v>166043.33999999985</v>
      </c>
      <c r="AI88" s="56">
        <f>'1ตรวจสอบความครบถ้วน7แผน'!AK19-AI52</f>
        <v>1100343.07</v>
      </c>
      <c r="AJ88" s="56">
        <f>'1ตรวจสอบความครบถ้วน7แผน'!AL19-AJ52</f>
        <v>-777730.3899999999</v>
      </c>
      <c r="AK88" s="56">
        <f>'1ตรวจสอบความครบถ้วน7แผน'!AM19-AK52</f>
        <v>-39151970</v>
      </c>
      <c r="AL88" s="56">
        <f>'1ตรวจสอบความครบถ้วน7แผน'!AN19-AL52</f>
        <v>1963959.4500000002</v>
      </c>
      <c r="AM88" s="56">
        <f>'1ตรวจสอบความครบถ้วน7แผน'!AO19-AM52</f>
        <v>1152165.77</v>
      </c>
      <c r="AN88" s="56">
        <f>'1ตรวจสอบความครบถ้วน7แผน'!AP19-AN52</f>
        <v>1445788.58</v>
      </c>
      <c r="AO88" s="56">
        <f>'1ตรวจสอบความครบถ้วน7แผน'!AQ19-AO52</f>
        <v>-1546398.1</v>
      </c>
      <c r="AP88" s="56">
        <f>'1ตรวจสอบความครบถ้วน7แผน'!AR19-AP52</f>
        <v>-3230924.1400000006</v>
      </c>
      <c r="AQ88" s="56">
        <f>'1ตรวจสอบความครบถ้วน7แผน'!AS19-AQ52</f>
        <v>-3207368.0300000003</v>
      </c>
      <c r="AR88" s="56">
        <f>'1ตรวจสอบความครบถ้วน7แผน'!AT19-AR52</f>
        <v>8590768.4400000013</v>
      </c>
      <c r="AS88" s="56">
        <f>'1ตรวจสอบความครบถ้วน7แผน'!AU19-AS52</f>
        <v>-1438687.65</v>
      </c>
      <c r="AT88" s="56">
        <f>'1ตรวจสอบความครบถ้วน7แผน'!AV19-AT52</f>
        <v>-1666855.4800000004</v>
      </c>
      <c r="AU88" s="56">
        <f>'1ตรวจสอบความครบถ้วน7แผน'!AW19-AU52</f>
        <v>-11104753.27</v>
      </c>
      <c r="AV88" s="56">
        <f>'1ตรวจสอบความครบถ้วน7แผน'!AX19-AV52</f>
        <v>11758726.32</v>
      </c>
      <c r="AW88" s="56">
        <f>'1ตรวจสอบความครบถ้วน7แผน'!AY19-AW52</f>
        <v>6592141.79</v>
      </c>
      <c r="AX88" s="56">
        <f>'1ตรวจสอบความครบถ้วน7แผน'!AZ19-AX52</f>
        <v>1325018.8199999998</v>
      </c>
      <c r="AY88" s="56">
        <f>'1ตรวจสอบความครบถ้วน7แผน'!BA19-AY52</f>
        <v>2731949.2199999997</v>
      </c>
      <c r="AZ88" s="56">
        <f>'1ตรวจสอบความครบถ้วน7แผน'!BB19-AZ52</f>
        <v>-2948314.54</v>
      </c>
      <c r="BA88" s="56">
        <f>'1ตรวจสอบความครบถ้วน7แผน'!BC19-BA52</f>
        <v>34025366.659999996</v>
      </c>
      <c r="BB88" s="56">
        <f>'1ตรวจสอบความครบถ้วน7แผน'!BD19-BB52</f>
        <v>-1406510.2199999997</v>
      </c>
      <c r="BC88" s="56">
        <f>'1ตรวจสอบความครบถ้วน7แผน'!BE19-BC52</f>
        <v>14169351.25</v>
      </c>
      <c r="BD88" s="56">
        <f>'1ตรวจสอบความครบถ้วน7แผน'!BF19-BD52</f>
        <v>53823931.490000002</v>
      </c>
      <c r="BE88" s="56">
        <f>'1ตรวจสอบความครบถ้วน7แผน'!BG19-BE52</f>
        <v>-4852090.6899999995</v>
      </c>
      <c r="BF88" s="56">
        <f>'1ตรวจสอบความครบถ้วน7แผน'!BH19-BF52</f>
        <v>-2611849.3199999998</v>
      </c>
      <c r="BG88" s="56">
        <f>'1ตรวจสอบความครบถ้วน7แผน'!BI19-BG52</f>
        <v>261817170.56999999</v>
      </c>
      <c r="BH88" s="56">
        <f>'1ตรวจสอบความครบถ้วน7แผน'!BJ19-BH52</f>
        <v>1172191.51</v>
      </c>
      <c r="BI88" s="56">
        <f>'1ตรวจสอบความครบถ้วน7แผน'!BK19-BI52</f>
        <v>-1195.9400000004098</v>
      </c>
      <c r="BJ88" s="56">
        <f>'1ตรวจสอบความครบถ้วน7แผน'!BL19-BJ52</f>
        <v>-445909.16999999993</v>
      </c>
      <c r="BK88" s="56">
        <f>'1ตรวจสอบความครบถ้วน7แผน'!BM19-BK52</f>
        <v>1899363.5999999996</v>
      </c>
      <c r="BL88" s="56">
        <f>'1ตรวจสอบความครบถ้วน7แผน'!BN19-BL52</f>
        <v>37398935.439999998</v>
      </c>
      <c r="BM88" s="56">
        <f>'1ตรวจสอบความครบถ้วน7แผน'!BO19-BM52</f>
        <v>-6509963.1200000001</v>
      </c>
      <c r="BN88" s="56">
        <f>'1ตรวจสอบความครบถ้วน7แผน'!BP19-BN52</f>
        <v>-4376050</v>
      </c>
      <c r="BO88" s="56">
        <f>'1ตรวจสอบความครบถ้วน7แผน'!BQ19-BO52</f>
        <v>719307.10999999987</v>
      </c>
      <c r="BP88" s="56">
        <f>'1ตรวจสอบความครบถ้วน7แผน'!BR19-BP52</f>
        <v>-2230552.13</v>
      </c>
      <c r="BQ88" s="56">
        <f>'1ตรวจสอบความครบถ้วน7แผน'!BS19-BQ52</f>
        <v>-2099245.58</v>
      </c>
      <c r="BR88" s="56">
        <f>'1ตรวจสอบความครบถ้วน7แผน'!BT19-BR52</f>
        <v>-52735319.810000002</v>
      </c>
      <c r="BS88" s="56">
        <f>'1ตรวจสอบความครบถ้วน7แผน'!BU19-BS52</f>
        <v>1726438.2999999998</v>
      </c>
      <c r="BT88" s="56">
        <f>'1ตรวจสอบความครบถ้วน7แผน'!BV19-BT52</f>
        <v>1117789.3400000001</v>
      </c>
      <c r="BU88" s="56">
        <f>'1ตรวจสอบความครบถ้วน7แผน'!BW19-BU52</f>
        <v>-20399710.629999999</v>
      </c>
      <c r="BV88" s="56">
        <f>'1ตรวจสอบความครบถ้วน7แผน'!BX19-BV52</f>
        <v>1015173.29</v>
      </c>
      <c r="BW88" s="56">
        <f>'1ตรวจสอบความครบถ้วน7แผน'!BY19-BW52</f>
        <v>-2446867.6399999997</v>
      </c>
      <c r="BX88" s="56">
        <f>'1ตรวจสอบความครบถ้วน7แผน'!BZ19-BX52</f>
        <v>-47497246.439999998</v>
      </c>
      <c r="BY88" s="56">
        <f>'1ตรวจสอบความครบถ้วน7แผน'!CA19-BY52</f>
        <v>-4935667</v>
      </c>
      <c r="BZ88" s="56">
        <f>'1ตรวจสอบความครบถ้วน7แผน'!CB19-BZ52</f>
        <v>63755.849999999627</v>
      </c>
      <c r="CA88" s="56">
        <f>'1ตรวจสอบความครบถ้วน7แผน'!CC19-CA52</f>
        <v>-2894000</v>
      </c>
      <c r="CB88" s="56">
        <f>'1ตรวจสอบความครบถ้วน7แผน'!CD19-CB52</f>
        <v>7017950</v>
      </c>
      <c r="CC88" s="56">
        <f>'1ตรวจสอบความครบถ้วน7แผน'!CE19-CC52</f>
        <v>-16781849</v>
      </c>
      <c r="CD88" s="56">
        <f>'1ตรวจสอบความครบถ้วน7แผน'!CF19-CD52</f>
        <v>2100208.6999999997</v>
      </c>
      <c r="CE88" s="56">
        <f>'1ตรวจสอบความครบถ้วน7แผน'!CG19-CE52</f>
        <v>-2572784.8800000008</v>
      </c>
      <c r="CF88" s="56">
        <f>'1ตรวจสอบความครบถ้วน7แผน'!CH19-CF52</f>
        <v>12549207.120000001</v>
      </c>
      <c r="CG88" s="56">
        <f>'1ตรวจสอบความครบถ้วน7แผน'!CI19-CG52</f>
        <v>4626957.97</v>
      </c>
      <c r="CH88" s="56">
        <f>'1ตรวจสอบความครบถ้วน7แผน'!CJ19-CH52</f>
        <v>1906901.45</v>
      </c>
      <c r="CI88" s="56">
        <f>'1ตรวจสอบความครบถ้วน7แผน'!CK19-CI52</f>
        <v>1827022.74</v>
      </c>
      <c r="CJ88" s="56">
        <f>'1ตรวจสอบความครบถ้วน7แผน'!CL19-CJ52</f>
        <v>-16451993.59</v>
      </c>
      <c r="CK88" s="56">
        <f>'1ตรวจสอบความครบถ้วน7แผน'!CM19-CK52</f>
        <v>1514976.61</v>
      </c>
      <c r="CL88" s="56">
        <f>'1ตรวจสอบความครบถ้วน7แผน'!CN19-CL52</f>
        <v>629113.4</v>
      </c>
      <c r="CN88" s="89"/>
      <c r="CO88" s="89"/>
      <c r="CP88" s="89"/>
    </row>
    <row r="89" spans="1:94">
      <c r="A89" s="82" t="s">
        <v>449</v>
      </c>
      <c r="B89" s="83" t="s">
        <v>405</v>
      </c>
      <c r="C89" s="84">
        <f>SUM(C77:C88)</f>
        <v>-51406943.689999983</v>
      </c>
      <c r="D89" s="84">
        <f t="shared" ref="D89:BO89" si="0">SUM(D77:D88)</f>
        <v>-19319285.910000015</v>
      </c>
      <c r="E89" s="84">
        <f t="shared" si="0"/>
        <v>-9331542.1200000029</v>
      </c>
      <c r="F89" s="84">
        <f t="shared" si="0"/>
        <v>-5694997.6700000139</v>
      </c>
      <c r="G89" s="84">
        <f t="shared" si="0"/>
        <v>-16086707.219999997</v>
      </c>
      <c r="H89" s="84">
        <f t="shared" si="0"/>
        <v>-3900286.6500000134</v>
      </c>
      <c r="I89" s="84">
        <f t="shared" si="0"/>
        <v>32806309.420000013</v>
      </c>
      <c r="J89" s="84">
        <f t="shared" si="0"/>
        <v>6003109.849999994</v>
      </c>
      <c r="K89" s="84">
        <f t="shared" si="0"/>
        <v>-8642350.4000000078</v>
      </c>
      <c r="L89" s="84">
        <f t="shared" si="0"/>
        <v>3699198.7800000072</v>
      </c>
      <c r="M89" s="84">
        <f t="shared" si="0"/>
        <v>-8378461.5699999295</v>
      </c>
      <c r="N89" s="84">
        <f t="shared" si="0"/>
        <v>-6415660.7399999937</v>
      </c>
      <c r="O89" s="84">
        <f t="shared" si="0"/>
        <v>-51956063.780000083</v>
      </c>
      <c r="P89" s="84">
        <f t="shared" si="0"/>
        <v>-1927001.780000004</v>
      </c>
      <c r="Q89" s="84">
        <f t="shared" si="0"/>
        <v>77397271.079999968</v>
      </c>
      <c r="R89" s="84">
        <f t="shared" si="0"/>
        <v>39668445.070000038</v>
      </c>
      <c r="S89" s="84">
        <f t="shared" si="0"/>
        <v>12115322.850000001</v>
      </c>
      <c r="T89" s="84">
        <f t="shared" si="0"/>
        <v>14364491.739999985</v>
      </c>
      <c r="U89" s="84">
        <f t="shared" si="0"/>
        <v>-21142635.219999965</v>
      </c>
      <c r="V89" s="84">
        <f t="shared" si="0"/>
        <v>8053364.6600000039</v>
      </c>
      <c r="W89" s="84">
        <f>SUM(W77:W88)</f>
        <v>517687748.46999991</v>
      </c>
      <c r="X89" s="84">
        <f t="shared" si="0"/>
        <v>9115698.8000000101</v>
      </c>
      <c r="Y89" s="84">
        <f t="shared" si="0"/>
        <v>38533920.879999988</v>
      </c>
      <c r="Z89" s="84">
        <f t="shared" si="0"/>
        <v>24200124.379999999</v>
      </c>
      <c r="AA89" s="84">
        <f t="shared" si="0"/>
        <v>1936771.3300000015</v>
      </c>
      <c r="AB89" s="84">
        <f t="shared" si="0"/>
        <v>11697281.729999986</v>
      </c>
      <c r="AC89" s="84">
        <f t="shared" si="0"/>
        <v>12565892.739999982</v>
      </c>
      <c r="AD89" s="84">
        <f t="shared" si="0"/>
        <v>8618301.0100000054</v>
      </c>
      <c r="AE89" s="84">
        <f t="shared" si="0"/>
        <v>5231061.0699999984</v>
      </c>
      <c r="AF89" s="84">
        <f t="shared" si="0"/>
        <v>3296379.8199999947</v>
      </c>
      <c r="AG89" s="84">
        <f t="shared" si="0"/>
        <v>-13221450.670000002</v>
      </c>
      <c r="AH89" s="84">
        <f t="shared" si="0"/>
        <v>15681312.57</v>
      </c>
      <c r="AI89" s="84">
        <f t="shared" si="0"/>
        <v>10235193.309999997</v>
      </c>
      <c r="AJ89" s="84">
        <f t="shared" si="0"/>
        <v>1575305.7599999949</v>
      </c>
      <c r="AK89" s="84">
        <f t="shared" si="0"/>
        <v>316989208.55999994</v>
      </c>
      <c r="AL89" s="84">
        <f t="shared" si="0"/>
        <v>-26512677.430000011</v>
      </c>
      <c r="AM89" s="84">
        <f t="shared" si="0"/>
        <v>760748.12000000663</v>
      </c>
      <c r="AN89" s="84">
        <f t="shared" si="0"/>
        <v>-16422800.139999999</v>
      </c>
      <c r="AO89" s="84">
        <f t="shared" si="0"/>
        <v>7182910.2499999702</v>
      </c>
      <c r="AP89" s="84">
        <f t="shared" si="0"/>
        <v>-17752294.789999992</v>
      </c>
      <c r="AQ89" s="84">
        <f t="shared" si="0"/>
        <v>-5211869.1400000006</v>
      </c>
      <c r="AR89" s="84">
        <f t="shared" si="0"/>
        <v>-32460123.820000004</v>
      </c>
      <c r="AS89" s="84">
        <f t="shared" si="0"/>
        <v>-7274969.4300000072</v>
      </c>
      <c r="AT89" s="84">
        <f t="shared" si="0"/>
        <v>-32811522.150000032</v>
      </c>
      <c r="AU89" s="84">
        <f t="shared" si="0"/>
        <v>-62460469.959999993</v>
      </c>
      <c r="AV89" s="84">
        <f t="shared" si="0"/>
        <v>26438614.909999989</v>
      </c>
      <c r="AW89" s="84">
        <f t="shared" si="0"/>
        <v>-116383.95000000671</v>
      </c>
      <c r="AX89" s="84">
        <f t="shared" si="0"/>
        <v>-6747365.6000000257</v>
      </c>
      <c r="AY89" s="84">
        <f t="shared" si="0"/>
        <v>5978573.7200000109</v>
      </c>
      <c r="AZ89" s="84">
        <f t="shared" si="0"/>
        <v>-44168523.099999994</v>
      </c>
      <c r="BA89" s="84">
        <f t="shared" si="0"/>
        <v>152780287.91999981</v>
      </c>
      <c r="BB89" s="84">
        <f t="shared" si="0"/>
        <v>-23006670.209999993</v>
      </c>
      <c r="BC89" s="84">
        <f t="shared" si="0"/>
        <v>237419811.77000013</v>
      </c>
      <c r="BD89" s="84">
        <f t="shared" si="0"/>
        <v>98623710.74999997</v>
      </c>
      <c r="BE89" s="84">
        <f t="shared" si="0"/>
        <v>-1138349.7099999934</v>
      </c>
      <c r="BF89" s="84">
        <f t="shared" si="0"/>
        <v>14719623.770000007</v>
      </c>
      <c r="BG89" s="84">
        <f t="shared" si="0"/>
        <v>289542493.0200001</v>
      </c>
      <c r="BH89" s="84">
        <f t="shared" si="0"/>
        <v>-9685736.3500000015</v>
      </c>
      <c r="BI89" s="84">
        <f t="shared" si="0"/>
        <v>17920277.119999994</v>
      </c>
      <c r="BJ89" s="84">
        <f t="shared" si="0"/>
        <v>23871782.279999986</v>
      </c>
      <c r="BK89" s="84">
        <f t="shared" si="0"/>
        <v>-1464779.4200000186</v>
      </c>
      <c r="BL89" s="84">
        <f t="shared" si="0"/>
        <v>5623559.4600001611</v>
      </c>
      <c r="BM89" s="84">
        <f t="shared" si="0"/>
        <v>-13822883.009999996</v>
      </c>
      <c r="BN89" s="84">
        <f t="shared" si="0"/>
        <v>-27639868.949999981</v>
      </c>
      <c r="BO89" s="84">
        <f t="shared" si="0"/>
        <v>4375205.0200000051</v>
      </c>
      <c r="BP89" s="84">
        <f t="shared" ref="BP89:CL89" si="1">SUM(BP77:BP88)</f>
        <v>-8044289.4300000072</v>
      </c>
      <c r="BQ89" s="84">
        <f t="shared" si="1"/>
        <v>-22317084.869999982</v>
      </c>
      <c r="BR89" s="84">
        <f t="shared" si="1"/>
        <v>-5837516.0000001416</v>
      </c>
      <c r="BS89" s="84">
        <f t="shared" si="1"/>
        <v>-4083837.5599999642</v>
      </c>
      <c r="BT89" s="84">
        <f t="shared" si="1"/>
        <v>-8441494.6600000132</v>
      </c>
      <c r="BU89" s="84">
        <f t="shared" si="1"/>
        <v>-73429159.65000011</v>
      </c>
      <c r="BV89" s="84">
        <f t="shared" si="1"/>
        <v>-8580404.4299999997</v>
      </c>
      <c r="BW89" s="84">
        <f t="shared" si="1"/>
        <v>9241236.299999997</v>
      </c>
      <c r="BX89" s="84">
        <f t="shared" si="1"/>
        <v>-44917470.599999994</v>
      </c>
      <c r="BY89" s="84">
        <f t="shared" si="1"/>
        <v>-5490562.8000000203</v>
      </c>
      <c r="BZ89" s="84">
        <f t="shared" si="1"/>
        <v>-8401265.8999999966</v>
      </c>
      <c r="CA89" s="84">
        <f t="shared" si="1"/>
        <v>2979135.2100000111</v>
      </c>
      <c r="CB89" s="84">
        <f t="shared" si="1"/>
        <v>2728657.5299999965</v>
      </c>
      <c r="CC89" s="84">
        <f t="shared" si="1"/>
        <v>-9470739.190000046</v>
      </c>
      <c r="CD89" s="84">
        <f t="shared" si="1"/>
        <v>-2284037.8900000104</v>
      </c>
      <c r="CE89" s="84">
        <f t="shared" si="1"/>
        <v>31357375.989999913</v>
      </c>
      <c r="CF89" s="84">
        <f t="shared" si="1"/>
        <v>19046427.070000004</v>
      </c>
      <c r="CG89" s="84">
        <f t="shared" si="1"/>
        <v>1749490.340000004</v>
      </c>
      <c r="CH89" s="84">
        <f t="shared" si="1"/>
        <v>1749041.1699999913</v>
      </c>
      <c r="CI89" s="84">
        <f t="shared" si="1"/>
        <v>-6228183.5200000023</v>
      </c>
      <c r="CJ89" s="84">
        <f t="shared" si="1"/>
        <v>17477441.569999989</v>
      </c>
      <c r="CK89" s="84">
        <f t="shared" si="1"/>
        <v>-5748586.7400000012</v>
      </c>
      <c r="CL89" s="84">
        <f t="shared" si="1"/>
        <v>-10368888.560000004</v>
      </c>
      <c r="CN89" s="89"/>
      <c r="CO89" s="89"/>
      <c r="CP89" s="89"/>
    </row>
    <row r="90" spans="1:94">
      <c r="A90" s="80" t="s">
        <v>451</v>
      </c>
      <c r="B90" s="81" t="s">
        <v>284</v>
      </c>
      <c r="C90" s="56">
        <f>'1ตรวจสอบความครบถ้วน7แผน'!E21-'3.ตรวจสอบผลงาน 64&amp;แผน65 '!C54</f>
        <v>-8003326.3599999994</v>
      </c>
      <c r="D90" s="56">
        <f>'1ตรวจสอบความครบถ้วน7แผน'!F21-'3.ตรวจสอบผลงาน 64&amp;แผน65 '!D54</f>
        <v>170283.87999999896</v>
      </c>
      <c r="E90" s="56">
        <f>'1ตรวจสอบความครบถ้วน7แผน'!G21-'3.ตรวจสอบผลงาน 64&amp;แผน65 '!E54</f>
        <v>2228050.5</v>
      </c>
      <c r="F90" s="56">
        <f>'1ตรวจสอบความครบถ้วน7แผน'!H21-'3.ตรวจสอบผลงาน 64&amp;แผน65 '!F54</f>
        <v>-1150381.92</v>
      </c>
      <c r="G90" s="56">
        <f>'1ตรวจสอบความครบถ้วน7แผน'!I21-'3.ตรวจสอบผลงาน 64&amp;แผน65 '!G54</f>
        <v>-237946.07999999914</v>
      </c>
      <c r="H90" s="56">
        <f>'1ตรวจสอบความครบถ้วน7แผน'!J21-'3.ตรวจสอบผลงาน 64&amp;แผน65 '!H54</f>
        <v>1076097.3399999999</v>
      </c>
      <c r="I90" s="56">
        <f>'1ตรวจสอบความครบถ้วน7แผน'!K21-'3.ตรวจสอบผลงาน 64&amp;แผน65 '!I54</f>
        <v>636006.84999999963</v>
      </c>
      <c r="J90" s="56">
        <f>'1ตรวจสอบความครบถ้วน7แผน'!L21-'3.ตรวจสอบผลงาน 64&amp;แผน65 '!J54</f>
        <v>403316.08000000566</v>
      </c>
      <c r="K90" s="56">
        <f>'1ตรวจสอบความครบถ้วน7แผน'!M21-'3.ตรวจสอบผลงาน 64&amp;แผน65 '!K54</f>
        <v>-1337433.6900000013</v>
      </c>
      <c r="L90" s="56">
        <f>'1ตรวจสอบความครบถ้วน7แผน'!N21-'3.ตรวจสอบผลงาน 64&amp;แผน65 '!L54</f>
        <v>-7112241.9899999984</v>
      </c>
      <c r="M90" s="56">
        <f>'1ตรวจสอบความครบถ้วน7แผน'!O21-'3.ตรวจสอบผลงาน 64&amp;แผน65 '!M54</f>
        <v>3535153.7399999984</v>
      </c>
      <c r="N90" s="56">
        <f>'1ตรวจสอบความครบถ้วน7แผน'!P21-'3.ตรวจสอบผลงาน 64&amp;แผน65 '!N54</f>
        <v>260954.62000000011</v>
      </c>
      <c r="O90" s="56">
        <f>'1ตรวจสอบความครบถ้วน7แผน'!Q21-'3.ตรวจสอบผลงาน 64&amp;แผน65 '!O54</f>
        <v>2267223.6199999899</v>
      </c>
      <c r="P90" s="56">
        <f>'1ตรวจสอบความครบถ้วน7แผน'!R21-'3.ตรวจสอบผลงาน 64&amp;แผน65 '!P54</f>
        <v>-339070.5</v>
      </c>
      <c r="Q90" s="56">
        <f>'1ตรวจสอบความครบถ้วน7แผน'!S21-'3.ตรวจสอบผลงาน 64&amp;แผน65 '!Q54</f>
        <v>-93935.349999999627</v>
      </c>
      <c r="R90" s="56">
        <f>'1ตรวจสอบความครบถ้วน7แผน'!T21-'3.ตรวจสอบผลงาน 64&amp;แผน65 '!R54</f>
        <v>6251450.7800000012</v>
      </c>
      <c r="S90" s="56">
        <f>'1ตรวจสอบความครบถ้วน7แผน'!U21-'3.ตรวจสอบผลงาน 64&amp;แผน65 '!S54</f>
        <v>-157550.49000000022</v>
      </c>
      <c r="T90" s="56">
        <f>'1ตรวจสอบความครบถ้วน7แผน'!V21-'3.ตรวจสอบผลงาน 64&amp;แผน65 '!T54</f>
        <v>198831.95999999903</v>
      </c>
      <c r="U90" s="56">
        <f>'1ตรวจสอบความครบถ้วน7แผน'!W21-'3.ตรวจสอบผลงาน 64&amp;แผน65 '!U54</f>
        <v>-850267.62999999896</v>
      </c>
      <c r="V90" s="56">
        <f>'1ตรวจสอบความครบถ้วน7แผน'!X21-'3.ตรวจสอบผลงาน 64&amp;แผน65 '!V54</f>
        <v>-1713663.9900000002</v>
      </c>
      <c r="W90" s="56">
        <f>'1ตรวจสอบความครบถ้วน7แผน'!Y21-'3.ตรวจสอบผลงาน 64&amp;แผน65 '!W54</f>
        <v>-29505354.430000007</v>
      </c>
      <c r="X90" s="56">
        <f>'1ตรวจสอบความครบถ้วน7แผน'!Z21-'3.ตรวจสอบผลงาน 64&amp;แผน65 '!X54</f>
        <v>209788.25</v>
      </c>
      <c r="Y90" s="56">
        <f>'1ตรวจสอบความครบถ้วน7แผน'!AA21-'3.ตรวจสอบผลงาน 64&amp;แผน65 '!Y54</f>
        <v>-8397380.5500000007</v>
      </c>
      <c r="Z90" s="56">
        <f>'1ตรวจสอบความครบถ้วน7แผน'!AB21-'3.ตรวจสอบผลงาน 64&amp;แผน65 '!Z54</f>
        <v>-41689.789999999106</v>
      </c>
      <c r="AA90" s="56">
        <f>'1ตรวจสอบความครบถ้วน7แผน'!AC21-'3.ตรวจสอบผลงาน 64&amp;แผน65 '!AA54</f>
        <v>-783717.02000000048</v>
      </c>
      <c r="AB90" s="56">
        <f>'1ตรวจสอบความครบถ้วน7แผน'!AD21-'3.ตรวจสอบผลงาน 64&amp;แผน65 '!AB54</f>
        <v>99566.349999999627</v>
      </c>
      <c r="AC90" s="56">
        <f>'1ตรวจสอบความครบถ้วน7แผน'!AE21-'3.ตรวจสอบผลงาน 64&amp;แผน65 '!AC54</f>
        <v>-755345.18999999948</v>
      </c>
      <c r="AD90" s="56">
        <f>'1ตรวจสอบความครบถ้วน7แผน'!AF21-'3.ตรวจสอบผลงาน 64&amp;แผน65 '!AD54</f>
        <v>-8479802.049999997</v>
      </c>
      <c r="AE90" s="56">
        <f>'1ตรวจสอบความครบถ้วน7แผน'!AG21-'3.ตรวจสอบผลงาน 64&amp;แผน65 '!AE54</f>
        <v>1032331.8200000003</v>
      </c>
      <c r="AF90" s="56">
        <f>'1ตรวจสอบความครบถ้วน7แผน'!AH21-'3.ตรวจสอบผลงาน 64&amp;แผน65 '!AF54</f>
        <v>1103449.6300000008</v>
      </c>
      <c r="AG90" s="56">
        <f>'1ตรวจสอบความครบถ้วน7แผน'!AI21-'3.ตรวจสอบผลงาน 64&amp;แผน65 '!AG54</f>
        <v>-607793.93999999948</v>
      </c>
      <c r="AH90" s="56">
        <f>'1ตรวจสอบความครบถ้วน7แผน'!AJ21-'3.ตรวจสอบผลงาน 64&amp;แผน65 '!AH54</f>
        <v>697603.98000000045</v>
      </c>
      <c r="AI90" s="56">
        <f>'1ตรวจสอบความครบถ้วน7แผน'!AK21-'3.ตรวจสอบผลงาน 64&amp;แผน65 '!AI54</f>
        <v>2010322.9500000002</v>
      </c>
      <c r="AJ90" s="56">
        <f>'1ตรวจสอบความครบถ้วน7แผน'!AL21-'3.ตรวจสอบผลงาน 64&amp;แผน65 '!AJ54</f>
        <v>-10453.280000000261</v>
      </c>
      <c r="AK90" s="56">
        <f>'1ตรวจสอบความครบถ้วน7แผน'!AM21-'3.ตรวจสอบผลงาน 64&amp;แผน65 '!AK54</f>
        <v>11548277.800000012</v>
      </c>
      <c r="AL90" s="56">
        <f>'1ตรวจสอบความครบถ้วน7แผน'!AN21-'3.ตรวจสอบผลงาน 64&amp;แผน65 '!AL54</f>
        <v>712098.26999999955</v>
      </c>
      <c r="AM90" s="56">
        <f>'1ตรวจสอบความครบถ้วน7แผน'!AO21-'3.ตรวจสอบผลงาน 64&amp;แผน65 '!AM54</f>
        <v>-1587687.5199999996</v>
      </c>
      <c r="AN90" s="56">
        <f>'1ตรวจสอบความครบถ้วน7แผน'!AP21-'3.ตรวจสอบผลงาน 64&amp;แผน65 '!AN54</f>
        <v>3324135.9800000004</v>
      </c>
      <c r="AO90" s="56">
        <f>'1ตรวจสอบความครบถ้วน7แผน'!AQ21-'3.ตรวจสอบผลงาน 64&amp;แผน65 '!AO54</f>
        <v>4412502.4499999993</v>
      </c>
      <c r="AP90" s="56">
        <f>'1ตรวจสอบความครบถ้วน7แผน'!AR21-'3.ตรวจสอบผลงาน 64&amp;แผน65 '!AP54</f>
        <v>-1708952.8100000005</v>
      </c>
      <c r="AQ90" s="56">
        <f>'1ตรวจสอบความครบถ้วน7แผน'!AS21-'3.ตรวจสอบผลงาน 64&amp;แผน65 '!AQ54</f>
        <v>-103164.72999999998</v>
      </c>
      <c r="AR90" s="56">
        <f>'1ตรวจสอบความครบถ้วน7แผน'!AT21-'3.ตรวจสอบผลงาน 64&amp;แผน65 '!AR54</f>
        <v>19162914.629999995</v>
      </c>
      <c r="AS90" s="56">
        <f>'1ตรวจสอบความครบถ้วน7แผน'!AU21-'3.ตรวจสอบผลงาน 64&amp;แผน65 '!AS54</f>
        <v>1735266.8199999994</v>
      </c>
      <c r="AT90" s="56">
        <f>'1ตรวจสอบความครบถ้วน7แผน'!AV21-'3.ตรวจสอบผลงาน 64&amp;แผน65 '!AT54</f>
        <v>905058.91000000015</v>
      </c>
      <c r="AU90" s="56">
        <f>'1ตรวจสอบความครบถ้วน7แผน'!AW21-'3.ตรวจสอบผลงาน 64&amp;แผน65 '!AU54</f>
        <v>-1029436.1700000018</v>
      </c>
      <c r="AV90" s="56">
        <f>'1ตรวจสอบความครบถ้วน7แผน'!AX21-'3.ตรวจสอบผลงาน 64&amp;แผน65 '!AV54</f>
        <v>-287786.87999999989</v>
      </c>
      <c r="AW90" s="56">
        <f>'1ตรวจสอบความครบถ้วน7แผน'!AY21-'3.ตรวจสอบผลงาน 64&amp;แผน65 '!AW54</f>
        <v>160801.22999999998</v>
      </c>
      <c r="AX90" s="56">
        <f>'1ตรวจสอบความครบถ้วน7แผน'!AZ21-'3.ตรวจสอบผลงาน 64&amp;แผน65 '!AX54</f>
        <v>-454563.15999999922</v>
      </c>
      <c r="AY90" s="56">
        <f>'1ตรวจสอบความครบถ้วน7แผน'!BA21-'3.ตรวจสอบผลงาน 64&amp;แผน65 '!AY54</f>
        <v>184365.90999999829</v>
      </c>
      <c r="AZ90" s="56">
        <f>'1ตรวจสอบความครบถ้วน7แผน'!BB21-'3.ตรวจสอบผลงาน 64&amp;แผน65 '!AZ54</f>
        <v>-1089960.8399999999</v>
      </c>
      <c r="BA90" s="56">
        <f>'1ตรวจสอบความครบถ้วน7แผน'!BC21-'3.ตรวจสอบผลงาน 64&amp;แผน65 '!BA54</f>
        <v>-9946108</v>
      </c>
      <c r="BB90" s="56">
        <f>'1ตรวจสอบความครบถ้วน7แผน'!BD21-'3.ตรวจสอบผลงาน 64&amp;แผน65 '!BB54</f>
        <v>587586.70000000019</v>
      </c>
      <c r="BC90" s="56">
        <f>'1ตรวจสอบความครบถ้วน7แผน'!BE21-'3.ตรวจสอบผลงาน 64&amp;แผน65 '!BC54</f>
        <v>3357298.7199999988</v>
      </c>
      <c r="BD90" s="56">
        <f>'1ตรวจสอบความครบถ้วน7แผน'!BF21-'3.ตรวจสอบผลงาน 64&amp;แผน65 '!BD54</f>
        <v>3761029.5600000024</v>
      </c>
      <c r="BE90" s="56">
        <f>'1ตรวจสอบความครบถ้วน7แผน'!BG21-'3.ตรวจสอบผลงาน 64&amp;แผน65 '!BE54</f>
        <v>-67192.180000000633</v>
      </c>
      <c r="BF90" s="56">
        <f>'1ตรวจสอบความครบถ้วน7แผน'!BH21-'3.ตรวจสอบผลงาน 64&amp;แผน65 '!BF54</f>
        <v>325898.75999999978</v>
      </c>
      <c r="BG90" s="56">
        <f>'1ตรวจสอบความครบถ้วน7แผน'!BI21-'3.ตรวจสอบผลงาน 64&amp;แผน65 '!BG54</f>
        <v>4530279.1800000072</v>
      </c>
      <c r="BH90" s="56">
        <f>'1ตรวจสอบความครบถ้วน7แผน'!BJ21-'3.ตรวจสอบผลงาน 64&amp;แผน65 '!BH54</f>
        <v>842106.54</v>
      </c>
      <c r="BI90" s="56">
        <f>'1ตรวจสอบความครบถ้วน7แผน'!BK21-'3.ตรวจสอบผลงาน 64&amp;แผน65 '!BI54</f>
        <v>2945466.92</v>
      </c>
      <c r="BJ90" s="56">
        <f>'1ตรวจสอบความครบถ้วน7แผน'!BL21-'3.ตรวจสอบผลงาน 64&amp;แผน65 '!BJ54</f>
        <v>3762058.4399999995</v>
      </c>
      <c r="BK90" s="56">
        <f>'1ตรวจสอบความครบถ้วน7แผน'!BM21-'3.ตรวจสอบผลงาน 64&amp;แผน65 '!BK54</f>
        <v>1311698.3000000007</v>
      </c>
      <c r="BL90" s="56">
        <f>'1ตรวจสอบความครบถ้วน7แผน'!BN21-'3.ตรวจสอบผลงาน 64&amp;แผน65 '!BL54</f>
        <v>14611908.819999993</v>
      </c>
      <c r="BM90" s="56">
        <f>'1ตรวจสอบความครบถ้วน7แผน'!BO21-'3.ตรวจสอบผลงาน 64&amp;แผน65 '!BM54</f>
        <v>3175978.1699999981</v>
      </c>
      <c r="BN90" s="56">
        <f>'1ตรวจสอบความครบถ้วน7แผน'!BP21-'3.ตรวจสอบผลงาน 64&amp;แผน65 '!BN54</f>
        <v>1486964.1600000001</v>
      </c>
      <c r="BO90" s="56">
        <f>'1ตรวจสอบความครบถ้วน7แผน'!BQ21-'3.ตรวจสอบผลงาน 64&amp;แผน65 '!BO54</f>
        <v>4732155.1199999973</v>
      </c>
      <c r="BP90" s="56">
        <f>'1ตรวจสอบความครบถ้วน7แผน'!BR21-'3.ตรวจสอบผลงาน 64&amp;แผน65 '!BP54</f>
        <v>-1484236.7599999998</v>
      </c>
      <c r="BQ90" s="56">
        <f>'1ตรวจสอบความครบถ้วน7แผน'!BS21-'3.ตรวจสอบผลงาน 64&amp;แผน65 '!BQ54</f>
        <v>1212706.9100000001</v>
      </c>
      <c r="BR90" s="56">
        <f>'1ตรวจสอบความครบถ้วน7แผน'!BT21-'3.ตรวจสอบผลงาน 64&amp;แผน65 '!BR54</f>
        <v>6193065.0199999809</v>
      </c>
      <c r="BS90" s="56">
        <f>'1ตรวจสอบความครบถ้วน7แผน'!BU21-'3.ตรวจสอบผลงาน 64&amp;แผน65 '!BS54</f>
        <v>1301168.8599999994</v>
      </c>
      <c r="BT90" s="56">
        <f>'1ตรวจสอบความครบถ้วน7แผน'!BV21-'3.ตรวจสอบผลงาน 64&amp;แผน65 '!BT54</f>
        <v>-1905627.08</v>
      </c>
      <c r="BU90" s="56">
        <f>'1ตรวจสอบความครบถ้วน7แผน'!BW21-'3.ตรวจสอบผลงาน 64&amp;แผน65 '!BU54</f>
        <v>1234662.7600000054</v>
      </c>
      <c r="BV90" s="56">
        <f>'1ตรวจสอบความครบถ้วน7แผน'!BX21-'3.ตรวจสอบผลงาน 64&amp;แผน65 '!BV54</f>
        <v>205562.43999999994</v>
      </c>
      <c r="BW90" s="56">
        <f>'1ตรวจสอบความครบถ้วน7แผน'!BY21-'3.ตรวจสอบผลงาน 64&amp;แผน65 '!BW54</f>
        <v>4441522.8599999994</v>
      </c>
      <c r="BX90" s="56">
        <f>'1ตรวจสอบความครบถ้วน7แผน'!BZ21-'3.ตรวจสอบผลงาน 64&amp;แผน65 '!BX54</f>
        <v>1471858.700000003</v>
      </c>
      <c r="BY90" s="56">
        <f>'1ตรวจสอบความครบถ้วน7แผน'!CA21-'3.ตรวจสอบผลงาน 64&amp;แผน65 '!BY54</f>
        <v>96050.580000000075</v>
      </c>
      <c r="BZ90" s="56">
        <f>'1ตรวจสอบความครบถ้วน7แผน'!CB21-'3.ตรวจสอบผลงาน 64&amp;แผน65 '!BZ54</f>
        <v>-1487682.13</v>
      </c>
      <c r="CA90" s="56">
        <f>'1ตรวจสอบความครบถ้วน7แผน'!CC21-'3.ตรวจสอบผลงาน 64&amp;แผน65 '!CA54</f>
        <v>409053.74000000022</v>
      </c>
      <c r="CB90" s="56">
        <f>'1ตรวจสอบความครบถ้วน7แผน'!CD21-'3.ตรวจสอบผลงาน 64&amp;แผน65 '!CB54</f>
        <v>8196651.1300000008</v>
      </c>
      <c r="CC90" s="56">
        <f>'1ตรวจสอบความครบถ้วน7แผน'!CE21-'3.ตรวจสอบผลงาน 64&amp;แผน65 '!CC54</f>
        <v>1491139.1300000027</v>
      </c>
      <c r="CD90" s="56">
        <f>'1ตรวจสอบความครบถ้วน7แผน'!CF21-'3.ตรวจสอบผลงาน 64&amp;แผน65 '!CD54</f>
        <v>44291.240000000224</v>
      </c>
      <c r="CE90" s="56">
        <f>'1ตรวจสอบความครบถ้วน7แผน'!CG21-'3.ตรวจสอบผลงาน 64&amp;แผน65 '!CE54</f>
        <v>9043633.4800000004</v>
      </c>
      <c r="CF90" s="56">
        <f>'1ตรวจสอบความครบถ้วน7แผน'!CH21-'3.ตรวจสอบผลงาน 64&amp;แผน65 '!CF54</f>
        <v>2279297.37</v>
      </c>
      <c r="CG90" s="56">
        <f>'1ตรวจสอบความครบถ้วน7แผน'!CI21-'3.ตรวจสอบผลงาน 64&amp;แผน65 '!CG54</f>
        <v>360272.50999999978</v>
      </c>
      <c r="CH90" s="56">
        <f>'1ตรวจสอบความครบถ้วน7แผน'!CJ21-'3.ตรวจสอบผลงาน 64&amp;แผน65 '!CH54</f>
        <v>244872.37999999989</v>
      </c>
      <c r="CI90" s="56">
        <f>'1ตรวจสอบความครบถ้วน7แผน'!CK21-'3.ตรวจสอบผลงาน 64&amp;แผน65 '!CI54</f>
        <v>-5459589.4000000004</v>
      </c>
      <c r="CJ90" s="56">
        <f>'1ตรวจสอบความครบถ้วน7แผน'!CL21-'3.ตรวจสอบผลงาน 64&amp;แผน65 '!CJ54</f>
        <v>8827316.5399999991</v>
      </c>
      <c r="CK90" s="56">
        <f>'1ตรวจสอบความครบถ้วน7แผน'!CM21-'3.ตรวจสอบผลงาน 64&amp;แผน65 '!CK54</f>
        <v>1048467.0499999998</v>
      </c>
      <c r="CL90" s="56">
        <f>'1ตรวจสอบความครบถ้วน7แผน'!CN21-'3.ตรวจสอบผลงาน 64&amp;แผน65 '!CL54</f>
        <v>-713684.75999999978</v>
      </c>
      <c r="CN90" s="89"/>
      <c r="CO90" s="89"/>
      <c r="CP90" s="89"/>
    </row>
    <row r="91" spans="1:94">
      <c r="A91" s="80" t="s">
        <v>452</v>
      </c>
      <c r="B91" s="81" t="s">
        <v>285</v>
      </c>
      <c r="C91" s="56">
        <f>'1ตรวจสอบความครบถ้วน7แผน'!E22-'3.ตรวจสอบผลงาน 64&amp;แผน65 '!C55</f>
        <v>10610279.960000008</v>
      </c>
      <c r="D91" s="56">
        <f>'1ตรวจสอบความครบถ้วน7แผน'!F22-'3.ตรวจสอบผลงาน 64&amp;แผน65 '!D55</f>
        <v>-305198.97999999952</v>
      </c>
      <c r="E91" s="56">
        <f>'1ตรวจสอบความครบถ้วน7แผน'!G22-'3.ตรวจสอบผลงาน 64&amp;แผน65 '!E55</f>
        <v>-684918.62999999989</v>
      </c>
      <c r="F91" s="56">
        <f>'1ตรวจสอบความครบถ้วน7แผน'!H22-'3.ตรวจสอบผลงาน 64&amp;แผน65 '!F55</f>
        <v>61202.550000000047</v>
      </c>
      <c r="G91" s="56">
        <f>'1ตรวจสอบความครบถ้วน7แผน'!I22-'3.ตรวจสอบผลงาน 64&amp;แผน65 '!G55</f>
        <v>-1969647.9700000002</v>
      </c>
      <c r="H91" s="56">
        <f>'1ตรวจสอบความครบถ้วน7แผน'!J22-'3.ตรวจสอบผลงาน 64&amp;แผน65 '!H55</f>
        <v>1123738.2800000003</v>
      </c>
      <c r="I91" s="56">
        <f>'1ตรวจสอบความครบถ้วน7แผน'!K22-'3.ตรวจสอบผลงาน 64&amp;แผน65 '!I55</f>
        <v>-167039.81000000006</v>
      </c>
      <c r="J91" s="56">
        <f>'1ตรวจสอบความครบถ้วน7แผน'!L22-'3.ตรวจสอบผลงาน 64&amp;แผน65 '!J55</f>
        <v>-1703724.5</v>
      </c>
      <c r="K91" s="56">
        <f>'1ตรวจสอบความครบถ้วน7แผน'!M22-'3.ตรวจสอบผลงาน 64&amp;แผน65 '!K55</f>
        <v>1128663.44</v>
      </c>
      <c r="L91" s="56">
        <f>'1ตรวจสอบความครบถ้วน7แผน'!N22-'3.ตรวจสอบผลงาน 64&amp;แผน65 '!L55</f>
        <v>-1002076.3500000001</v>
      </c>
      <c r="M91" s="56">
        <f>'1ตรวจสอบความครบถ้วน7แผน'!O22-'3.ตรวจสอบผลงาน 64&amp;แผน65 '!M55</f>
        <v>2654557.16</v>
      </c>
      <c r="N91" s="56">
        <f>'1ตรวจสอบความครบถ้วน7แผน'!P22-'3.ตรวจสอบผลงาน 64&amp;แผน65 '!N55</f>
        <v>429866.56999999995</v>
      </c>
      <c r="O91" s="56">
        <f>'1ตรวจสอบความครบถ้วน7แผน'!Q22-'3.ตรวจสอบผลงาน 64&amp;แผน65 '!O55</f>
        <v>27273751.859999999</v>
      </c>
      <c r="P91" s="56">
        <f>'1ตรวจสอบความครบถ้วน7แผน'!R22-'3.ตรวจสอบผลงาน 64&amp;แผน65 '!P55</f>
        <v>-550704.22000000067</v>
      </c>
      <c r="Q91" s="56">
        <f>'1ตรวจสอบความครบถ้วน7แผน'!S22-'3.ตรวจสอบผลงาน 64&amp;แผน65 '!Q55</f>
        <v>-704413.71</v>
      </c>
      <c r="R91" s="56">
        <f>'1ตรวจสอบความครบถ้วน7แผน'!T22-'3.ตรวจสอบผลงาน 64&amp;แผน65 '!R55</f>
        <v>707578.4299999997</v>
      </c>
      <c r="S91" s="56">
        <f>'1ตรวจสอบความครบถ้วน7แผน'!U22-'3.ตรวจสอบผลงาน 64&amp;แผน65 '!S55</f>
        <v>749329.7799999998</v>
      </c>
      <c r="T91" s="56">
        <f>'1ตรวจสอบความครบถ้วน7แผน'!V22-'3.ตรวจสอบผลงาน 64&amp;แผน65 '!T55</f>
        <v>-838465.90999999968</v>
      </c>
      <c r="U91" s="56">
        <f>'1ตรวจสอบความครบถ้วน7แผน'!W22-'3.ตรวจสอบผลงาน 64&amp;แผน65 '!U55</f>
        <v>1133835.9499999997</v>
      </c>
      <c r="V91" s="56">
        <f>'1ตรวจสอบความครบถ้วน7แผน'!X22-'3.ตรวจสอบผลงาน 64&amp;แผน65 '!V55</f>
        <v>276459.54000000004</v>
      </c>
      <c r="W91" s="56">
        <f>'1ตรวจสอบความครบถ้วน7แผน'!Y22-'3.ตรวจสอบผลงาน 64&amp;แผน65 '!W55</f>
        <v>18788532.089999989</v>
      </c>
      <c r="X91" s="56">
        <f>'1ตรวจสอบความครบถ้วน7แผน'!Z22-'3.ตรวจสอบผลงาน 64&amp;แผน65 '!X55</f>
        <v>286541.4299999997</v>
      </c>
      <c r="Y91" s="56">
        <f>'1ตรวจสอบความครบถ้วน7แผน'!AA22-'3.ตรวจสอบผลงาน 64&amp;แผน65 '!Y55</f>
        <v>2015648.3899999997</v>
      </c>
      <c r="Z91" s="56">
        <f>'1ตรวจสอบความครบถ้วน7แผน'!AB22-'3.ตรวจสอบผลงาน 64&amp;แผน65 '!Z55</f>
        <v>953511.78000000026</v>
      </c>
      <c r="AA91" s="56">
        <f>'1ตรวจสอบความครบถ้วน7แผน'!AC22-'3.ตรวจสอบผลงาน 64&amp;แผน65 '!AA55</f>
        <v>-119176</v>
      </c>
      <c r="AB91" s="56">
        <f>'1ตรวจสอบความครบถ้วน7แผน'!AD22-'3.ตรวจสอบผลงาน 64&amp;แผน65 '!AB55</f>
        <v>-543656.83000000007</v>
      </c>
      <c r="AC91" s="56">
        <f>'1ตรวจสอบความครบถ้วน7แผน'!AE22-'3.ตรวจสอบผลงาน 64&amp;แผน65 '!AC55</f>
        <v>1126416.8599999999</v>
      </c>
      <c r="AD91" s="56">
        <f>'1ตรวจสอบความครบถ้วน7แผน'!AF22-'3.ตรวจสอบผลงาน 64&amp;แผน65 '!AD55</f>
        <v>3861215.6999999993</v>
      </c>
      <c r="AE91" s="56">
        <f>'1ตรวจสอบความครบถ้วน7แผน'!AG22-'3.ตรวจสอบผลงาน 64&amp;แผน65 '!AE55</f>
        <v>375939.68000000017</v>
      </c>
      <c r="AF91" s="56">
        <f>'1ตรวจสอบความครบถ้วน7แผน'!AH22-'3.ตรวจสอบผลงาน 64&amp;แผน65 '!AF55</f>
        <v>-168428.75999999978</v>
      </c>
      <c r="AG91" s="56">
        <f>'1ตรวจสอบความครบถ้วน7แผน'!AI22-'3.ตรวจสอบผลงาน 64&amp;แผน65 '!AG55</f>
        <v>-399496.3200000003</v>
      </c>
      <c r="AH91" s="56">
        <f>'1ตรวจสอบความครบถ้วน7แผน'!AJ22-'3.ตรวจสอบผลงาน 64&amp;แผน65 '!AH55</f>
        <v>-122294.23000000045</v>
      </c>
      <c r="AI91" s="56">
        <f>'1ตรวจสอบความครบถ้วน7แผน'!AK22-'3.ตรวจสอบผลงาน 64&amp;แผน65 '!AI55</f>
        <v>1273.25</v>
      </c>
      <c r="AJ91" s="56">
        <f>'1ตรวจสอบความครบถ้วน7แผน'!AL22-'3.ตรวจสอบผลงาน 64&amp;แผน65 '!AJ55</f>
        <v>-250633.79999999981</v>
      </c>
      <c r="AK91" s="56">
        <f>'1ตรวจสอบความครบถ้วน7แผน'!AM22-'3.ตรวจสอบผลงาน 64&amp;แผน65 '!AK55</f>
        <v>31726575.029999971</v>
      </c>
      <c r="AL91" s="56">
        <f>'1ตรวจสอบความครบถ้วน7แผน'!AN22-'3.ตรวจสอบผลงาน 64&amp;แผน65 '!AL55</f>
        <v>531709.40000000037</v>
      </c>
      <c r="AM91" s="56">
        <f>'1ตรวจสอบความครบถ้วน7แผน'!AO22-'3.ตรวจสอบผลงาน 64&amp;แผน65 '!AM55</f>
        <v>-1613980.4500000002</v>
      </c>
      <c r="AN91" s="56">
        <f>'1ตรวจสอบความครบถ้วน7แผน'!AP22-'3.ตรวจสอบผลงาน 64&amp;แผน65 '!AN55</f>
        <v>3807713.7700000014</v>
      </c>
      <c r="AO91" s="56">
        <f>'1ตรวจสอบความครบถ้วน7แผน'!AQ22-'3.ตรวจสอบผลงาน 64&amp;แผน65 '!AO55</f>
        <v>4441019.84</v>
      </c>
      <c r="AP91" s="56">
        <f>'1ตรวจสอบความครบถ้วน7แผน'!AR22-'3.ตรวจสอบผลงาน 64&amp;แผน65 '!AP55</f>
        <v>52965.979999999981</v>
      </c>
      <c r="AQ91" s="56">
        <f>'1ตรวจสอบความครบถ้วน7แผน'!AS22-'3.ตรวจสอบผลงาน 64&amp;แผน65 '!AQ55</f>
        <v>64892.290000000037</v>
      </c>
      <c r="AR91" s="56">
        <f>'1ตรวจสอบความครบถ้วน7แผน'!AT22-'3.ตรวจสอบผลงาน 64&amp;แผน65 '!AR55</f>
        <v>17945332.279999997</v>
      </c>
      <c r="AS91" s="56">
        <f>'1ตรวจสอบความครบถ้วน7แผน'!AU22-'3.ตรวจสอบผลงาน 64&amp;แผน65 '!AS55</f>
        <v>1290391.48</v>
      </c>
      <c r="AT91" s="56">
        <f>'1ตรวจสอบความครบถ้วน7แผน'!AV22-'3.ตรวจสอบผลงาน 64&amp;แผน65 '!AT55</f>
        <v>-305431.11000000034</v>
      </c>
      <c r="AU91" s="56">
        <f>'1ตรวจสอบความครบถ้วน7แผน'!AW22-'3.ตรวจสอบผลงาน 64&amp;แผน65 '!AU55</f>
        <v>-966636.33000000007</v>
      </c>
      <c r="AV91" s="56">
        <f>'1ตรวจสอบความครบถ้วน7แผน'!AX22-'3.ตรวจสอบผลงาน 64&amp;แผน65 '!AV55</f>
        <v>1004452.3599999999</v>
      </c>
      <c r="AW91" s="56">
        <f>'1ตรวจสอบความครบถ้วน7แผน'!AY22-'3.ตรวจสอบผลงาน 64&amp;แผน65 '!AW55</f>
        <v>188588.48000000045</v>
      </c>
      <c r="AX91" s="56">
        <f>'1ตรวจสอบความครบถ้วน7แผน'!AZ22-'3.ตรวจสอบผลงาน 64&amp;แผน65 '!AX55</f>
        <v>1686590.56</v>
      </c>
      <c r="AY91" s="56">
        <f>'1ตรวจสอบความครบถ้วน7แผน'!BA22-'3.ตรวจสอบผลงาน 64&amp;แผน65 '!AY55</f>
        <v>234241.91999999993</v>
      </c>
      <c r="AZ91" s="56">
        <f>'1ตรวจสอบความครบถ้วน7แผน'!BB22-'3.ตรวจสอบผลงาน 64&amp;แผน65 '!AZ55</f>
        <v>-375949.66999999993</v>
      </c>
      <c r="BA91" s="56">
        <f>'1ตรวจสอบความครบถ้วน7แผน'!BC22-'3.ตรวจสอบผลงาน 64&amp;แผน65 '!BA55</f>
        <v>13065426.170000002</v>
      </c>
      <c r="BB91" s="56">
        <f>'1ตรวจสอบความครบถ้วน7แผน'!BD22-'3.ตรวจสอบผลงาน 64&amp;แผน65 '!BB55</f>
        <v>-10660.849999999627</v>
      </c>
      <c r="BC91" s="56">
        <f>'1ตรวจสอบความครบถ้วน7แผน'!BE22-'3.ตรวจสอบผลงาน 64&amp;แผน65 '!BC55</f>
        <v>27570239.780000001</v>
      </c>
      <c r="BD91" s="56">
        <f>'1ตรวจสอบความครบถ้วน7แผน'!BF22-'3.ตรวจสอบผลงาน 64&amp;แผน65 '!BD55</f>
        <v>2705244.66</v>
      </c>
      <c r="BE91" s="56">
        <f>'1ตรวจสอบความครบถ้วน7แผน'!BG22-'3.ตรวจสอบผลงาน 64&amp;แผน65 '!BE55</f>
        <v>37768.129999999888</v>
      </c>
      <c r="BF91" s="56">
        <f>'1ตรวจสอบความครบถ้วน7แผน'!BH22-'3.ตรวจสอบผลงาน 64&amp;แผน65 '!BF55</f>
        <v>1061828.6200000001</v>
      </c>
      <c r="BG91" s="56">
        <f>'1ตรวจสอบความครบถ้วน7แผน'!BI22-'3.ตรวจสอบผลงาน 64&amp;แผน65 '!BG55</f>
        <v>9839561.9200000018</v>
      </c>
      <c r="BH91" s="56">
        <f>'1ตรวจสอบความครบถ้วน7แผน'!BJ22-'3.ตรวจสอบผลงาน 64&amp;แผน65 '!BH55</f>
        <v>618044.12999999989</v>
      </c>
      <c r="BI91" s="56">
        <f>'1ตรวจสอบความครบถ้วน7แผน'!BK22-'3.ตรวจสอบผลงาน 64&amp;แผน65 '!BI55</f>
        <v>626597.1399999999</v>
      </c>
      <c r="BJ91" s="56">
        <f>'1ตรวจสอบความครบถ้วน7แผน'!BL22-'3.ตรวจสอบผลงาน 64&amp;แผน65 '!BJ55</f>
        <v>4363477.2199999988</v>
      </c>
      <c r="BK91" s="56">
        <f>'1ตรวจสอบความครบถ้วน7แผน'!BM22-'3.ตรวจสอบผลงาน 64&amp;แผน65 '!BK55</f>
        <v>-851102.83000000007</v>
      </c>
      <c r="BL91" s="56">
        <f>'1ตรวจสอบความครบถ้วน7แผน'!BN22-'3.ตรวจสอบผลงาน 64&amp;แผน65 '!BL55</f>
        <v>20038574.579999998</v>
      </c>
      <c r="BM91" s="56">
        <f>'1ตรวจสอบความครบถ้วน7แผน'!BO22-'3.ตรวจสอบผลงาน 64&amp;แผน65 '!BM55</f>
        <v>1962241.9400000004</v>
      </c>
      <c r="BN91" s="56">
        <f>'1ตรวจสอบความครบถ้วน7แผน'!BP22-'3.ตรวจสอบผลงาน 64&amp;แผน65 '!BN55</f>
        <v>1030925.9399999995</v>
      </c>
      <c r="BO91" s="56">
        <f>'1ตรวจสอบความครบถ้วน7แผน'!BQ22-'3.ตรวจสอบผลงาน 64&amp;แผน65 '!BO55</f>
        <v>-497964.74000000022</v>
      </c>
      <c r="BP91" s="56">
        <f>'1ตรวจสอบความครบถ้วน7แผน'!BR22-'3.ตรวจสอบผลงาน 64&amp;แผน65 '!BP55</f>
        <v>881603.23000000045</v>
      </c>
      <c r="BQ91" s="56">
        <f>'1ตรวจสอบความครบถ้วน7แผน'!BS22-'3.ตรวจสอบผลงาน 64&amp;แผน65 '!BQ55</f>
        <v>1374049.62</v>
      </c>
      <c r="BR91" s="132">
        <f>'1ตรวจสอบความครบถ้วน7แผน'!BT22-'3.ตรวจสอบผลงาน 64&amp;แผน65 '!BR55</f>
        <v>-6005660.3799999952</v>
      </c>
      <c r="BS91" s="56">
        <f>'1ตรวจสอบความครบถ้วน7แผน'!BU22-'3.ตรวจสอบผลงาน 64&amp;แผน65 '!BS55</f>
        <v>533525.75</v>
      </c>
      <c r="BT91" s="56">
        <f>'1ตรวจสอบความครบถ้วน7แผน'!BV22-'3.ตรวจสอบผลงาน 64&amp;แผน65 '!BT55</f>
        <v>-1660697.04</v>
      </c>
      <c r="BU91" s="56">
        <f>'1ตรวจสอบความครบถ้วน7แผน'!BW22-'3.ตรวจสอบผลงาน 64&amp;แผน65 '!BU55</f>
        <v>14022270.240000002</v>
      </c>
      <c r="BV91" s="56">
        <f>'1ตรวจสอบความครบถ้วน7แผน'!BX22-'3.ตรวจสอบผลงาน 64&amp;แผน65 '!BV55</f>
        <v>-254812.11</v>
      </c>
      <c r="BW91" s="56">
        <f>'1ตรวจสอบความครบถ้วน7แผน'!BY22-'3.ตรวจสอบผลงาน 64&amp;แผน65 '!BW55</f>
        <v>42198.240000000224</v>
      </c>
      <c r="BX91" s="56">
        <f>'1ตรวจสอบความครบถ้วน7แผน'!BZ22-'3.ตรวจสอบผลงาน 64&amp;แผน65 '!BX55</f>
        <v>-563839.11000000127</v>
      </c>
      <c r="BY91" s="56">
        <f>'1ตรวจสอบความครบถ้วน7แผน'!CA22-'3.ตรวจสอบผลงาน 64&amp;แผน65 '!BY55</f>
        <v>-110638.72999999998</v>
      </c>
      <c r="BZ91" s="56">
        <f>'1ตรวจสอบความครบถ้วน7แผน'!CB22-'3.ตรวจสอบผลงาน 64&amp;แผน65 '!BZ55</f>
        <v>-1776282.8199999994</v>
      </c>
      <c r="CA91" s="56">
        <f>'1ตรวจสอบความครบถ้วน7แผน'!CC22-'3.ตรวจสอบผลงาน 64&amp;แผน65 '!CA55</f>
        <v>139874.7200000002</v>
      </c>
      <c r="CB91" s="56">
        <f>'1ตรวจสอบความครบถ้วน7แผน'!CD22-'3.ตรวจสอบผลงาน 64&amp;แผน65 '!CB55</f>
        <v>551136.66000000015</v>
      </c>
      <c r="CC91" s="56">
        <f>'1ตรวจสอบความครบถ้วน7แผน'!CE22-'3.ตรวจสอบผลงาน 64&amp;แผน65 '!CC55</f>
        <v>21486008.600000001</v>
      </c>
      <c r="CD91" s="56">
        <f>'1ตรวจสอบความครบถ้วน7แผน'!CF22-'3.ตรวจสอบผลงาน 64&amp;แผน65 '!CD55</f>
        <v>19875.229999999516</v>
      </c>
      <c r="CE91" s="56">
        <f>'1ตรวจสอบความครบถ้วน7แผน'!CG22-'3.ตรวจสอบผลงาน 64&amp;แผน65 '!CE55</f>
        <v>1179705.4699999988</v>
      </c>
      <c r="CF91" s="56">
        <f>'1ตรวจสอบความครบถ้วน7แผน'!CH22-'3.ตรวจสอบผลงาน 64&amp;แผน65 '!CF55</f>
        <v>842043.66000000015</v>
      </c>
      <c r="CG91" s="56">
        <f>'1ตรวจสอบความครบถ้วน7แผน'!CI22-'3.ตรวจสอบผลงาน 64&amp;แผน65 '!CG55</f>
        <v>-405919.66999999993</v>
      </c>
      <c r="CH91" s="56">
        <f>'1ตรวจสอบความครบถ้วน7แผน'!CJ22-'3.ตรวจสอบผลงาน 64&amp;แผน65 '!CH55</f>
        <v>-236198.64000000013</v>
      </c>
      <c r="CI91" s="56">
        <f>'1ตรวจสอบความครบถ้วน7แผน'!CK22-'3.ตรวจสอบผลงาน 64&amp;แผน65 '!CI55</f>
        <v>1188346.77</v>
      </c>
      <c r="CJ91" s="56">
        <f>'1ตรวจสอบความครบถ้วน7แผน'!CL22-'3.ตรวจสอบผลงาน 64&amp;แผน65 '!CJ55</f>
        <v>6077373.4600000009</v>
      </c>
      <c r="CK91" s="56">
        <f>'1ตรวจสอบความครบถ้วน7แผน'!CM22-'3.ตรวจสอบผลงาน 64&amp;แผน65 '!CK55</f>
        <v>-593052.85999999987</v>
      </c>
      <c r="CL91" s="56">
        <f>'1ตรวจสอบความครบถ้วน7แผน'!CN22-'3.ตรวจสอบผลงาน 64&amp;แผน65 '!CL55</f>
        <v>-1447802.6800000002</v>
      </c>
      <c r="CN91" s="89"/>
      <c r="CO91" s="89"/>
      <c r="CP91" s="89"/>
    </row>
    <row r="92" spans="1:94">
      <c r="A92" s="80" t="s">
        <v>453</v>
      </c>
      <c r="B92" s="81" t="s">
        <v>286</v>
      </c>
      <c r="C92" s="56">
        <f>'1ตรวจสอบความครบถ้วน7แผน'!E23-'3.ตรวจสอบผลงาน 64&amp;แผน65 '!C56</f>
        <v>1482412.0099999998</v>
      </c>
      <c r="D92" s="56">
        <f>'1ตรวจสอบความครบถ้วน7แผน'!F23-'3.ตรวจสอบผลงาน 64&amp;แผน65 '!D56</f>
        <v>446970.13</v>
      </c>
      <c r="E92" s="56">
        <f>'1ตรวจสอบความครบถ้วน7แผน'!G23-'3.ตรวจสอบผลงาน 64&amp;แผน65 '!E56</f>
        <v>247208.39</v>
      </c>
      <c r="F92" s="56">
        <f>'1ตรวจสอบความครบถ้วน7แผน'!H23-'3.ตรวจสอบผลงาน 64&amp;แผน65 '!F56</f>
        <v>281995.31000000006</v>
      </c>
      <c r="G92" s="56">
        <f>'1ตรวจสอบความครบถ้วน7แผน'!I23-'3.ตรวจสอบผลงาน 64&amp;แผน65 '!G56</f>
        <v>45307.469999999972</v>
      </c>
      <c r="H92" s="56">
        <f>'1ตรวจสอบความครบถ้วน7แผน'!J23-'3.ตรวจสอบผลงาน 64&amp;แผน65 '!H56</f>
        <v>253769.08999999997</v>
      </c>
      <c r="I92" s="56">
        <f>'1ตรวจสอบความครบถ้วน7แผน'!K23-'3.ตรวจสอบผลงาน 64&amp;แผน65 '!I56</f>
        <v>428968.16000000003</v>
      </c>
      <c r="J92" s="56">
        <f>'1ตรวจสอบความครบถ้วน7แผน'!L23-'3.ตรวจสอบผลงาน 64&amp;แผน65 '!J56</f>
        <v>602920.31000000006</v>
      </c>
      <c r="K92" s="56">
        <f>'1ตรวจสอบความครบถ้วน7แผน'!M23-'3.ตรวจสอบผลงาน 64&amp;แผน65 '!K56</f>
        <v>432291.92</v>
      </c>
      <c r="L92" s="56">
        <f>'1ตรวจสอบความครบถ้วน7แผน'!N23-'3.ตรวจสอบผลงาน 64&amp;แผน65 '!L56</f>
        <v>831379.29</v>
      </c>
      <c r="M92" s="56">
        <f>'1ตรวจสอบความครบถ้วน7แผน'!O23-'3.ตรวจสอบผลงาน 64&amp;แผน65 '!M56</f>
        <v>-454155.19999999995</v>
      </c>
      <c r="N92" s="56">
        <f>'1ตรวจสอบความครบถ้วน7แผน'!P23-'3.ตรวจสอบผลงาน 64&amp;แผน65 '!N56</f>
        <v>252543.35999999999</v>
      </c>
      <c r="O92" s="56">
        <f>'1ตรวจสอบความครบถ้วน7แผน'!Q23-'3.ตรวจสอบผลงาน 64&amp;แผน65 '!O56</f>
        <v>287767.08000000007</v>
      </c>
      <c r="P92" s="56">
        <f>'1ตรวจสอบความครบถ้วน7แผน'!R23-'3.ตรวจสอบผลงาน 64&amp;แผน65 '!P56</f>
        <v>-9233.6199999999953</v>
      </c>
      <c r="Q92" s="56">
        <f>'1ตรวจสอบความครบถ้วน7แผน'!S23-'3.ตรวจสอบผลงาน 64&amp;แผน65 '!Q56</f>
        <v>318091.16999999993</v>
      </c>
      <c r="R92" s="56">
        <f>'1ตรวจสอบความครบถ้วน7แผน'!T23-'3.ตรวจสอบผลงาน 64&amp;แผน65 '!R56</f>
        <v>456522</v>
      </c>
      <c r="S92" s="56">
        <f>'1ตรวจสอบความครบถ้วน7แผน'!U23-'3.ตรวจสอบผลงาน 64&amp;แผน65 '!S56</f>
        <v>116838.47999999998</v>
      </c>
      <c r="T92" s="56">
        <f>'1ตรวจสอบความครบถ้วน7แผน'!V23-'3.ตรวจสอบผลงาน 64&amp;แผน65 '!T56</f>
        <v>-137834.93999999994</v>
      </c>
      <c r="U92" s="56">
        <f>'1ตรวจสอบความครบถ้วน7แผน'!W23-'3.ตรวจสอบผลงาน 64&amp;แผน65 '!U56</f>
        <v>101213.82</v>
      </c>
      <c r="V92" s="56">
        <f>'1ตรวจสอบความครบถ้วน7แผน'!X23-'3.ตรวจสอบผลงาน 64&amp;แผน65 '!V56</f>
        <v>117769.98000000001</v>
      </c>
      <c r="W92" s="56">
        <f>'1ตรวจสอบความครบถ้วน7แผน'!Y23-'3.ตรวจสอบผลงาน 64&amp;แผน65 '!W56</f>
        <v>-87008.679999999935</v>
      </c>
      <c r="X92" s="56">
        <f>'1ตรวจสอบความครบถ้วน7แผน'!Z23-'3.ตรวจสอบผลงาน 64&amp;แผน65 '!X56</f>
        <v>28292.929999999993</v>
      </c>
      <c r="Y92" s="56">
        <f>'1ตรวจสอบความครบถ้วน7แผน'!AA23-'3.ตรวจสอบผลงาน 64&amp;แผน65 '!Y56</f>
        <v>136878.63</v>
      </c>
      <c r="Z92" s="56">
        <f>'1ตรวจสอบความครบถ้วน7แผน'!AB23-'3.ตรวจสอบผลงาน 64&amp;แผน65 '!Z56</f>
        <v>122775.91000000003</v>
      </c>
      <c r="AA92" s="56">
        <f>'1ตรวจสอบความครบถ้วน7แผน'!AC23-'3.ตรวจสอบผลงาน 64&amp;แผน65 '!AA56</f>
        <v>-61585.030000000028</v>
      </c>
      <c r="AB92" s="56">
        <f>'1ตรวจสอบความครบถ้วน7แผน'!AD23-'3.ตรวจสอบผลงาน 64&amp;แผน65 '!AB56</f>
        <v>-65374.449999999983</v>
      </c>
      <c r="AC92" s="56">
        <f>'1ตรวจสอบความครบถ้วน7แผน'!AE23-'3.ตรวจสอบผลงาน 64&amp;แผน65 '!AC56</f>
        <v>-218042.08999999997</v>
      </c>
      <c r="AD92" s="56">
        <f>'1ตรวจสอบความครบถ้วน7แผน'!AF23-'3.ตรวจสอบผลงาน 64&amp;แผน65 '!AD56</f>
        <v>812318.37</v>
      </c>
      <c r="AE92" s="56">
        <f>'1ตรวจสอบความครบถ้วน7แผน'!AG23-'3.ตรวจสอบผลงาน 64&amp;แผน65 '!AE56</f>
        <v>200735.16</v>
      </c>
      <c r="AF92" s="56">
        <f>'1ตรวจสอบความครบถ้วน7แผน'!AH23-'3.ตรวจสอบผลงาน 64&amp;แผน65 '!AF56</f>
        <v>169855.38999999998</v>
      </c>
      <c r="AG92" s="56">
        <f>'1ตรวจสอบความครบถ้วน7แผน'!AI23-'3.ตรวจสอบผลงาน 64&amp;แผน65 '!AG56</f>
        <v>392353.62</v>
      </c>
      <c r="AH92" s="56">
        <f>'1ตรวจสอบความครบถ้วน7แผน'!AJ23-'3.ตรวจสอบผลงาน 64&amp;แผน65 '!AH56</f>
        <v>181704.59000000003</v>
      </c>
      <c r="AI92" s="56">
        <f>'1ตรวจสอบความครบถ้วน7แผน'!AK23-'3.ตรวจสอบผลงาน 64&amp;แผน65 '!AI56</f>
        <v>1231292.9500000002</v>
      </c>
      <c r="AJ92" s="56">
        <f>'1ตรวจสอบความครบถ้วน7แผน'!AL23-'3.ตรวจสอบผลงาน 64&amp;แผน65 '!AJ56</f>
        <v>130664.56</v>
      </c>
      <c r="AK92" s="56">
        <f>'1ตรวจสอบความครบถ้วน7แผน'!AM23-'3.ตรวจสอบผลงาน 64&amp;แผน65 '!AK56</f>
        <v>703885.05000000028</v>
      </c>
      <c r="AL92" s="56">
        <f>'1ตรวจสอบความครบถ้วน7แผน'!AN23-'3.ตรวจสอบผลงาน 64&amp;แผน65 '!AL56</f>
        <v>248867.51</v>
      </c>
      <c r="AM92" s="56">
        <f>'1ตรวจสอบความครบถ้วน7แผน'!AO23-'3.ตรวจสอบผลงาน 64&amp;แผน65 '!AM56</f>
        <v>54448.5</v>
      </c>
      <c r="AN92" s="56">
        <f>'1ตรวจสอบความครบถ้วน7แผน'!AP23-'3.ตรวจสอบผลงาน 64&amp;แผน65 '!AN56</f>
        <v>268086.31999999995</v>
      </c>
      <c r="AO92" s="56">
        <f>'1ตรวจสอบความครบถ้วน7แผน'!AQ23-'3.ตรวจสอบผลงาน 64&amp;แผน65 '!AO56</f>
        <v>-242314</v>
      </c>
      <c r="AP92" s="56">
        <f>'1ตรวจสอบความครบถ้วน7แผน'!AR23-'3.ตรวจสอบผลงาน 64&amp;แผน65 '!AP56</f>
        <v>-77324.31</v>
      </c>
      <c r="AQ92" s="56">
        <f>'1ตรวจสอบความครบถ้วน7แผน'!AS23-'3.ตรวจสอบผลงาน 64&amp;แผน65 '!AQ56</f>
        <v>141576.34</v>
      </c>
      <c r="AR92" s="56">
        <f>'1ตรวจสอบความครบถ้วน7แผน'!AT23-'3.ตรวจสอบผลงาน 64&amp;แผน65 '!AR56</f>
        <v>-777931.51999999979</v>
      </c>
      <c r="AS92" s="56">
        <f>'1ตรวจสอบความครบถ้วน7แผน'!AU23-'3.ตรวจสอบผลงาน 64&amp;แผน65 '!AS56</f>
        <v>-50005.780000000028</v>
      </c>
      <c r="AT92" s="56">
        <f>'1ตรวจสอบความครบถ้วน7แผน'!AV23-'3.ตรวจสอบผลงาน 64&amp;แผน65 '!AT56</f>
        <v>187479.93</v>
      </c>
      <c r="AU92" s="56">
        <f>'1ตรวจสอบความครบถ้วน7แผน'!AW23-'3.ตรวจสอบผลงาน 64&amp;แผน65 '!AU56</f>
        <v>348175.57999999996</v>
      </c>
      <c r="AV92" s="56">
        <f>'1ตรวจสอบความครบถ้วน7แผน'!AX23-'3.ตรวจสอบผลงาน 64&amp;แผน65 '!AV56</f>
        <v>479371.92</v>
      </c>
      <c r="AW92" s="56">
        <f>'1ตรวจสอบความครบถ้วน7แผน'!AY23-'3.ตรวจสอบผลงาน 64&amp;แผน65 '!AW56</f>
        <v>202104.39</v>
      </c>
      <c r="AX92" s="56">
        <f>'1ตรวจสอบความครบถ้วน7แผน'!AZ23-'3.ตรวจสอบผลงาน 64&amp;แผน65 '!AX56</f>
        <v>97578.59</v>
      </c>
      <c r="AY92" s="56">
        <f>'1ตรวจสอบความครบถ้วน7แผน'!BA23-'3.ตรวจสอบผลงาน 64&amp;แผน65 '!AY56</f>
        <v>-98527.790000000037</v>
      </c>
      <c r="AZ92" s="56">
        <f>'1ตรวจสอบความครบถ้วน7แผน'!BB23-'3.ตรวจสอบผลงาน 64&amp;แผน65 '!AZ56</f>
        <v>20968.619999999995</v>
      </c>
      <c r="BA92" s="56">
        <f>'1ตรวจสอบความครบถ้วน7แผน'!BC23-'3.ตรวจสอบผลงาน 64&amp;แผน65 '!BA56</f>
        <v>107299.3200000003</v>
      </c>
      <c r="BB92" s="56">
        <f>'1ตรวจสอบความครบถ้วน7แผน'!BD23-'3.ตรวจสอบผลงาน 64&amp;แผน65 '!BB56</f>
        <v>16079.399999999965</v>
      </c>
      <c r="BC92" s="56">
        <f>'1ตรวจสอบความครบถ้วน7แผน'!BE23-'3.ตรวจสอบผลงาน 64&amp;แผน65 '!BC56</f>
        <v>522283.61</v>
      </c>
      <c r="BD92" s="56">
        <f>'1ตรวจสอบความครบถ้วน7แผน'!BF23-'3.ตรวจสอบผลงาน 64&amp;แผน65 '!BD56</f>
        <v>168832.51</v>
      </c>
      <c r="BE92" s="56">
        <f>'1ตรวจสอบความครบถ้วน7แผน'!BG23-'3.ตรวจสอบผลงาน 64&amp;แผน65 '!BE56</f>
        <v>-105655.20000000001</v>
      </c>
      <c r="BF92" s="56">
        <f>'1ตรวจสอบความครบถ้วน7แผน'!BH23-'3.ตรวจสอบผลงาน 64&amp;แผน65 '!BF56</f>
        <v>73391.5</v>
      </c>
      <c r="BG92" s="56">
        <f>'1ตรวจสอบความครบถ้วน7แผน'!BI23-'3.ตรวจสอบผลงาน 64&amp;แผน65 '!BG56</f>
        <v>200337.23000000021</v>
      </c>
      <c r="BH92" s="56">
        <f>'1ตรวจสอบความครบถ้วน7แผน'!BJ23-'3.ตรวจสอบผลงาน 64&amp;แผน65 '!BH56</f>
        <v>-60562.390000000014</v>
      </c>
      <c r="BI92" s="56">
        <f>'1ตรวจสอบความครบถ้วน7แผน'!BK23-'3.ตรวจสอบผลงาน 64&amp;แผน65 '!BI56</f>
        <v>352652.94</v>
      </c>
      <c r="BJ92" s="56">
        <f>'1ตรวจสอบความครบถ้วน7แผน'!BL23-'3.ตรวจสอบผลงาน 64&amp;แผน65 '!BJ56</f>
        <v>387681.01</v>
      </c>
      <c r="BK92" s="56">
        <f>'1ตรวจสอบความครบถ้วน7แผน'!BM23-'3.ตรวจสอบผลงาน 64&amp;แผน65 '!BK56</f>
        <v>73851</v>
      </c>
      <c r="BL92" s="56">
        <f>'1ตรวจสอบความครบถ้วน7แผน'!BN23-'3.ตรวจสอบผลงาน 64&amp;แผน65 '!BL56</f>
        <v>104352.56000000006</v>
      </c>
      <c r="BM92" s="56">
        <f>'1ตรวจสอบความครบถ้วน7แผน'!BO23-'3.ตรวจสอบผลงาน 64&amp;แผน65 '!BM56</f>
        <v>163066.04000000004</v>
      </c>
      <c r="BN92" s="56">
        <f>'1ตรวจสอบความครบถ้วน7แผน'!BP23-'3.ตรวจสอบผลงาน 64&amp;แผน65 '!BN56</f>
        <v>198478.43</v>
      </c>
      <c r="BO92" s="56">
        <f>'1ตรวจสอบความครบถ้วน7แผน'!BQ23-'3.ตรวจสอบผลงาน 64&amp;แผน65 '!BO56</f>
        <v>-425750.5</v>
      </c>
      <c r="BP92" s="56">
        <f>'1ตรวจสอบความครบถ้วน7แผน'!BR23-'3.ตรวจสอบผลงาน 64&amp;แผน65 '!BP56</f>
        <v>291540.19</v>
      </c>
      <c r="BQ92" s="56">
        <f>'1ตรวจสอบความครบถ้วน7แผน'!BS23-'3.ตรวจสอบผลงาน 64&amp;แผน65 '!BQ56</f>
        <v>-51312.760000000009</v>
      </c>
      <c r="BR92" s="56">
        <f>'1ตรวจสอบความครบถ้วน7แผน'!BT23-'3.ตรวจสอบผลงาน 64&amp;แผน65 '!BR56</f>
        <v>2372826.56</v>
      </c>
      <c r="BS92" s="56">
        <f>'1ตรวจสอบความครบถ้วน7แผน'!BU23-'3.ตรวจสอบผลงาน 64&amp;แผน65 '!BS56</f>
        <v>167511.43</v>
      </c>
      <c r="BT92" s="56">
        <f>'1ตรวจสอบความครบถ้วน7แผน'!BV23-'3.ตรวจสอบผลงาน 64&amp;แผน65 '!BT56</f>
        <v>199903.45000000007</v>
      </c>
      <c r="BU92" s="56">
        <f>'1ตรวจสอบความครบถ้วน7แผน'!BW23-'3.ตรวจสอบผลงาน 64&amp;แผน65 '!BU56</f>
        <v>970513.8</v>
      </c>
      <c r="BV92" s="56">
        <f>'1ตรวจสอบความครบถ้วน7แผน'!BX23-'3.ตรวจสอบผลงาน 64&amp;แผน65 '!BV56</f>
        <v>126672</v>
      </c>
      <c r="BW92" s="56">
        <f>'1ตรวจสอบความครบถ้วน7แผน'!BY23-'3.ตรวจสอบผลงาน 64&amp;แผน65 '!BW56</f>
        <v>-58166.650000000023</v>
      </c>
      <c r="BX92" s="56">
        <f>'1ตรวจสอบความครบถ้วน7แผน'!BZ23-'3.ตรวจสอบผลงาน 64&amp;แผน65 '!BX56</f>
        <v>385504.06999999995</v>
      </c>
      <c r="BY92" s="56">
        <f>'1ตรวจสอบความครบถ้วน7แผน'!CA23-'3.ตรวจสอบผลงาน 64&amp;แผน65 '!BY56</f>
        <v>117754.89000000001</v>
      </c>
      <c r="BZ92" s="56">
        <f>'1ตรวจสอบความครบถ้วน7แผน'!CB23-'3.ตรวจสอบผลงาน 64&amp;แผน65 '!BZ56</f>
        <v>61714.969999999972</v>
      </c>
      <c r="CA92" s="56">
        <f>'1ตรวจสอบความครบถ้วน7แผน'!CC23-'3.ตรวจสอบผลงาน 64&amp;แผน65 '!CA56</f>
        <v>151161.77000000002</v>
      </c>
      <c r="CB92" s="56">
        <f>'1ตรวจสอบความครบถ้วน7แผน'!CD23-'3.ตรวจสอบผลงาน 64&amp;แผน65 '!CB56</f>
        <v>423692.52</v>
      </c>
      <c r="CC92" s="56">
        <f>'1ตรวจสอบความครบถ้วน7แผน'!CE23-'3.ตรวจสอบผลงาน 64&amp;แผน65 '!CC56</f>
        <v>346703.87</v>
      </c>
      <c r="CD92" s="56">
        <f>'1ตรวจสอบความครบถ้วน7แผน'!CF23-'3.ตรวจสอบผลงาน 64&amp;แผน65 '!CD56</f>
        <v>267995.83999999997</v>
      </c>
      <c r="CE92" s="56">
        <f>'1ตรวจสอบความครบถ้วน7แผน'!CG23-'3.ตรวจสอบผลงาน 64&amp;แผน65 '!CE56</f>
        <v>415517.60000000009</v>
      </c>
      <c r="CF92" s="56">
        <f>'1ตรวจสอบความครบถ้วน7แผน'!CH23-'3.ตรวจสอบผลงาน 64&amp;แผน65 '!CF56</f>
        <v>105115.95000000001</v>
      </c>
      <c r="CG92" s="56">
        <f>'1ตรวจสอบความครบถ้วน7แผน'!CI23-'3.ตรวจสอบผลงาน 64&amp;แผน65 '!CG56</f>
        <v>63441.549999999988</v>
      </c>
      <c r="CH92" s="56">
        <f>'1ตรวจสอบความครบถ้วน7แผน'!CJ23-'3.ตรวจสอบผลงาน 64&amp;แผน65 '!CH56</f>
        <v>106406</v>
      </c>
      <c r="CI92" s="56">
        <f>'1ตรวจสอบความครบถ้วน7แผน'!CK23-'3.ตรวจสอบผลงาน 64&amp;แผน65 '!CI56</f>
        <v>2625239.3600000003</v>
      </c>
      <c r="CJ92" s="56">
        <f>'1ตรวจสอบความครบถ้วน7แผน'!CL23-'3.ตรวจสอบผลงาน 64&amp;แผน65 '!CJ56</f>
        <v>146163.83000000007</v>
      </c>
      <c r="CK92" s="56">
        <f>'1ตรวจสอบความครบถ้วน7แผน'!CM23-'3.ตรวจสอบผลงาน 64&amp;แผน65 '!CK56</f>
        <v>27250</v>
      </c>
      <c r="CL92" s="56">
        <f>'1ตรวจสอบความครบถ้วน7แผน'!CN23-'3.ตรวจสอบผลงาน 64&amp;แผน65 '!CL56</f>
        <v>-123280.09999999998</v>
      </c>
      <c r="CN92" s="89"/>
      <c r="CO92" s="89"/>
      <c r="CP92" s="89"/>
    </row>
    <row r="93" spans="1:94">
      <c r="A93" s="80" t="s">
        <v>454</v>
      </c>
      <c r="B93" s="81" t="s">
        <v>287</v>
      </c>
      <c r="C93" s="56">
        <f>'1ตรวจสอบความครบถ้วน7แผน'!E24-'3.ตรวจสอบผลงาน 64&amp;แผน65 '!C57</f>
        <v>-21722629.640000001</v>
      </c>
      <c r="D93" s="56">
        <f>'1ตรวจสอบความครบถ้วน7แผน'!F24-'3.ตรวจสอบผลงาน 64&amp;แผน65 '!D57</f>
        <v>-191768.25</v>
      </c>
      <c r="E93" s="56">
        <f>'1ตรวจสอบความครบถ้วน7แผน'!G24-'3.ตรวจสอบผลงาน 64&amp;แผน65 '!E57</f>
        <v>2033173.5999999996</v>
      </c>
      <c r="F93" s="56">
        <f>'1ตรวจสอบความครบถ้วน7แผน'!H24-'3.ตรวจสอบผลงาน 64&amp;แผน65 '!F57</f>
        <v>411582.79999999981</v>
      </c>
      <c r="G93" s="56">
        <f>'1ตรวจสอบความครบถ้วน7แผน'!I24-'3.ตรวจสอบผลงาน 64&amp;แผน65 '!G57</f>
        <v>-418142</v>
      </c>
      <c r="H93" s="56">
        <f>'1ตรวจสอบความครบถ้วน7แผน'!J24-'3.ตรวจสอบผลงาน 64&amp;แผน65 '!H57</f>
        <v>-1217361.5</v>
      </c>
      <c r="I93" s="56">
        <f>'1ตรวจสอบความครบถ้วน7แผน'!K24-'3.ตรวจสอบผลงาน 64&amp;แผน65 '!I57</f>
        <v>-2313350.7800000003</v>
      </c>
      <c r="J93" s="56">
        <f>'1ตรวจสอบความครบถ้วน7แผน'!L24-'3.ตรวจสอบผลงาน 64&amp;แผน65 '!J57</f>
        <v>2378351.8499999996</v>
      </c>
      <c r="K93" s="56">
        <f>'1ตรวจสอบความครบถ้วน7แผน'!M24-'3.ตรวจสอบผลงาน 64&amp;แผน65 '!K57</f>
        <v>-1503438.0199999996</v>
      </c>
      <c r="L93" s="56">
        <f>'1ตรวจสอบความครบถ้วน7แผน'!N24-'3.ตรวจสอบผลงาน 64&amp;แผน65 '!L57</f>
        <v>463461.70000000019</v>
      </c>
      <c r="M93" s="56">
        <f>'1ตรวจสอบความครบถ้วน7แผน'!O24-'3.ตรวจสอบผลงาน 64&amp;แผน65 '!M57</f>
        <v>4970994.5</v>
      </c>
      <c r="N93" s="56">
        <f>'1ตรวจสอบความครบถ้วน7แผน'!P24-'3.ตรวจสอบผลงาน 64&amp;แผน65 '!N57</f>
        <v>-721662.75</v>
      </c>
      <c r="O93" s="56">
        <f>'1ตรวจสอบความครบถ้วน7แผน'!Q24-'3.ตรวจสอบผลงาน 64&amp;แผน65 '!O57</f>
        <v>12232769.739999995</v>
      </c>
      <c r="P93" s="56">
        <f>'1ตรวจสอบความครบถ้วน7แผน'!R24-'3.ตรวจสอบผลงาน 64&amp;แผน65 '!P57</f>
        <v>1521030.5499999998</v>
      </c>
      <c r="Q93" s="56">
        <f>'1ตรวจสอบความครบถ้วน7แผน'!S24-'3.ตรวจสอบผลงาน 64&amp;แผน65 '!Q57</f>
        <v>1236845.9000000004</v>
      </c>
      <c r="R93" s="56">
        <f>'1ตรวจสอบความครบถ้วน7แผน'!T24-'3.ตรวจสอบผลงาน 64&amp;แผน65 '!R57</f>
        <v>-4992178.3100000005</v>
      </c>
      <c r="S93" s="56">
        <f>'1ตรวจสอบความครบถ้วน7แผน'!U24-'3.ตรวจสอบผลงาน 64&amp;แผน65 '!S57</f>
        <v>1720205</v>
      </c>
      <c r="T93" s="56">
        <f>'1ตรวจสอบความครบถ้วน7แผน'!V24-'3.ตรวจสอบผลงาน 64&amp;แผน65 '!T57</f>
        <v>76902.370000000112</v>
      </c>
      <c r="U93" s="56">
        <f>'1ตรวจสอบความครบถ้วน7แผน'!W24-'3.ตรวจสอบผลงาน 64&amp;แผน65 '!U57</f>
        <v>375361</v>
      </c>
      <c r="V93" s="56">
        <f>'1ตรวจสอบความครบถ้วน7แผน'!X24-'3.ตรวจสอบผลงาน 64&amp;แผน65 '!V57</f>
        <v>895270.25</v>
      </c>
      <c r="W93" s="56">
        <f>'1ตรวจสอบความครบถ้วน7แผน'!Y24-'3.ตรวจสอบผลงาน 64&amp;แผน65 '!W57</f>
        <v>-16930436.260000002</v>
      </c>
      <c r="X93" s="56">
        <f>'1ตรวจสอบความครบถ้วน7แผน'!Z24-'3.ตรวจสอบผลงาน 64&amp;แผน65 '!X57</f>
        <v>1675317.3199999998</v>
      </c>
      <c r="Y93" s="56">
        <f>'1ตรวจสอบความครบถ้วน7แผน'!AA24-'3.ตรวจสอบผลงาน 64&amp;แผน65 '!Y57</f>
        <v>1916201.7000000002</v>
      </c>
      <c r="Z93" s="56">
        <f>'1ตรวจสอบความครบถ้วน7แผน'!AB24-'3.ตรวจสอบผลงาน 64&amp;แผน65 '!Z57</f>
        <v>593892.29999999981</v>
      </c>
      <c r="AA93" s="56">
        <f>'1ตรวจสอบความครบถ้วน7แผน'!AC24-'3.ตรวจสอบผลงาน 64&amp;แผน65 '!AA57</f>
        <v>-248458.95000000019</v>
      </c>
      <c r="AB93" s="56">
        <f>'1ตรวจสอบความครบถ้วน7แผน'!AD24-'3.ตรวจสอบผลงาน 64&amp;แผน65 '!AB57</f>
        <v>-341964</v>
      </c>
      <c r="AC93" s="56">
        <f>'1ตรวจสอบความครบถ้วน7แผน'!AE24-'3.ตรวจสอบผลงาน 64&amp;แผน65 '!AC57</f>
        <v>1283866.25</v>
      </c>
      <c r="AD93" s="56">
        <f>'1ตรวจสอบความครบถ้วน7แผน'!AF24-'3.ตรวจสอบผลงาน 64&amp;แผน65 '!AD57</f>
        <v>4819053.4499999993</v>
      </c>
      <c r="AE93" s="56">
        <f>'1ตรวจสอบความครบถ้วน7แผน'!AG24-'3.ตรวจสอบผลงาน 64&amp;แผน65 '!AE57</f>
        <v>363460</v>
      </c>
      <c r="AF93" s="56">
        <f>'1ตรวจสอบความครบถ้วน7แผน'!AH24-'3.ตรวจสอบผลงาน 64&amp;แผน65 '!AF57</f>
        <v>317172.75999999978</v>
      </c>
      <c r="AG93" s="56">
        <f>'1ตรวจสอบความครบถ้วน7แผน'!AI24-'3.ตรวจสอบผลงาน 64&amp;แผน65 '!AG57</f>
        <v>2009033.5499999998</v>
      </c>
      <c r="AH93" s="56">
        <f>'1ตรวจสอบความครบถ้วน7แผน'!AJ24-'3.ตรวจสอบผลงาน 64&amp;แผน65 '!AH57</f>
        <v>-912483.37000000011</v>
      </c>
      <c r="AI93" s="56">
        <f>'1ตรวจสอบความครบถ้วน7แผน'!AK24-'3.ตรวจสอบผลงาน 64&amp;แผน65 '!AI57</f>
        <v>1867802.75</v>
      </c>
      <c r="AJ93" s="56">
        <f>'1ตรวจสอบความครบถ้วน7แผน'!AL24-'3.ตรวจสอบผลงาน 64&amp;แผน65 '!AJ57</f>
        <v>701956.56</v>
      </c>
      <c r="AK93" s="56">
        <f>'1ตรวจสอบความครบถ้วน7แผน'!AM24-'3.ตรวจสอบผลงาน 64&amp;แผน65 '!AK57</f>
        <v>-48447760.930000007</v>
      </c>
      <c r="AL93" s="56">
        <f>'1ตรวจสอบความครบถ้วน7แผน'!AN24-'3.ตรวจสอบผลงาน 64&amp;แผน65 '!AL57</f>
        <v>-725396.65000000037</v>
      </c>
      <c r="AM93" s="56">
        <f>'1ตรวจสอบความครบถ้วน7แผน'!AO24-'3.ตรวจสอบผลงาน 64&amp;แผน65 '!AM57</f>
        <v>-567089</v>
      </c>
      <c r="AN93" s="56">
        <f>'1ตรวจสอบความครบถ้วน7แผน'!AP24-'3.ตรวจสอบผลงาน 64&amp;แผน65 '!AN57</f>
        <v>1548675.7800000003</v>
      </c>
      <c r="AO93" s="56">
        <f>'1ตรวจสอบความครบถ้วน7แผน'!AQ24-'3.ตรวจสอบผลงาน 64&amp;แผน65 '!AO57</f>
        <v>-1791311.58</v>
      </c>
      <c r="AP93" s="56">
        <f>'1ตรวจสอบความครบถ้วน7แผน'!AR24-'3.ตรวจสอบผลงาน 64&amp;แผน65 '!AP57</f>
        <v>-927972.10000000009</v>
      </c>
      <c r="AQ93" s="56">
        <f>'1ตรวจสอบความครบถ้วน7แผน'!AS24-'3.ตรวจสอบผลงาน 64&amp;แผน65 '!AQ57</f>
        <v>38337.5</v>
      </c>
      <c r="AR93" s="56">
        <f>'1ตรวจสอบความครบถ้วน7แผน'!AT24-'3.ตรวจสอบผลงาน 64&amp;แผน65 '!AR57</f>
        <v>-4388838.5099999979</v>
      </c>
      <c r="AS93" s="56">
        <f>'1ตรวจสอบความครบถ้วน7แผน'!AU24-'3.ตรวจสอบผลงาน 64&amp;แผน65 '!AS57</f>
        <v>1461326.8900000001</v>
      </c>
      <c r="AT93" s="56">
        <f>'1ตรวจสอบความครบถ้วน7แผน'!AV24-'3.ตรวจสอบผลงาน 64&amp;แผน65 '!AT57</f>
        <v>1257879.3499999996</v>
      </c>
      <c r="AU93" s="56">
        <f>'1ตรวจสอบความครบถ้วน7แผน'!AW24-'3.ตรวจสอบผลงาน 64&amp;แผน65 '!AU57</f>
        <v>-390274.96999999974</v>
      </c>
      <c r="AV93" s="56">
        <f>'1ตรวจสอบความครบถ้วน7แผน'!AX24-'3.ตรวจสอบผลงาน 64&amp;แผน65 '!AV57</f>
        <v>3164999</v>
      </c>
      <c r="AW93" s="56">
        <f>'1ตรวจสอบความครบถ้วน7แผน'!AY24-'3.ตรวจสอบผลงาน 64&amp;แผน65 '!AW57</f>
        <v>204036.91999999993</v>
      </c>
      <c r="AX93" s="56">
        <f>'1ตรวจสอบความครบถ้วน7แผน'!AZ24-'3.ตรวจสอบผลงาน 64&amp;แผน65 '!AX57</f>
        <v>586027.09999999963</v>
      </c>
      <c r="AY93" s="56">
        <f>'1ตรวจสอบความครบถ้วน7แผน'!BA24-'3.ตรวจสอบผลงาน 64&amp;แผน65 '!AY57</f>
        <v>278325.95000000019</v>
      </c>
      <c r="AZ93" s="56">
        <f>'1ตรวจสอบความครบถ้วน7แผน'!BB24-'3.ตรวจสอบผลงาน 64&amp;แผน65 '!AZ57</f>
        <v>-44714.149999999907</v>
      </c>
      <c r="BA93" s="56">
        <f>'1ตรวจสอบความครบถ้วน7แผน'!BC24-'3.ตรวจสอบผลงาน 64&amp;แผน65 '!BA57</f>
        <v>-20589876.140000001</v>
      </c>
      <c r="BB93" s="56">
        <f>'1ตรวจสอบความครบถ้วน7แผน'!BD24-'3.ตรวจสอบผลงาน 64&amp;แผน65 '!BB57</f>
        <v>651980.2200000002</v>
      </c>
      <c r="BC93" s="56">
        <f>'1ตรวจสอบความครบถ้วน7แผน'!BE24-'3.ตรวจสอบผลงาน 64&amp;แผน65 '!BC57</f>
        <v>-31259582.700000003</v>
      </c>
      <c r="BD93" s="56">
        <f>'1ตรวจสอบความครบถ้วน7แผน'!BF24-'3.ตรวจสอบผลงาน 64&amp;แผน65 '!BD57</f>
        <v>2487671.2200000007</v>
      </c>
      <c r="BE93" s="56">
        <f>'1ตรวจสอบความครบถ้วน7แผน'!BG24-'3.ตรวจสอบผลงาน 64&amp;แผน65 '!BE57</f>
        <v>563507.64999999991</v>
      </c>
      <c r="BF93" s="56">
        <f>'1ตรวจสอบความครบถ้วน7แผน'!BH24-'3.ตรวจสอบผลงาน 64&amp;แผน65 '!BF57</f>
        <v>968248.39999999991</v>
      </c>
      <c r="BG93" s="56">
        <f>'1ตรวจสอบความครบถ้วน7แผน'!BI24-'3.ตรวจสอบผลงาน 64&amp;แผน65 '!BG57</f>
        <v>4968909.66</v>
      </c>
      <c r="BH93" s="56">
        <f>'1ตรวจสอบความครบถ้วน7แผน'!BJ24-'3.ตรวจสอบผลงาน 64&amp;แผน65 '!BH57</f>
        <v>592516.7799999998</v>
      </c>
      <c r="BI93" s="56">
        <f>'1ตรวจสอบความครบถ้วน7แผน'!BK24-'3.ตรวจสอบผลงาน 64&amp;แผน65 '!BI57</f>
        <v>1290861.0000000002</v>
      </c>
      <c r="BJ93" s="56">
        <f>'1ตรวจสอบความครบถ้วน7แผน'!BL24-'3.ตรวจสอบผลงาน 64&amp;แผน65 '!BJ57</f>
        <v>995710.75999999978</v>
      </c>
      <c r="BK93" s="56">
        <f>'1ตรวจสอบความครบถ้วน7แผน'!BM24-'3.ตรวจสอบผลงาน 64&amp;แผน65 '!BK57</f>
        <v>340659.5</v>
      </c>
      <c r="BL93" s="56">
        <f>'1ตรวจสอบความครบถ้วน7แผน'!BN24-'3.ตรวจสอบผลงาน 64&amp;แผน65 '!BL57</f>
        <v>-31039035.25</v>
      </c>
      <c r="BM93" s="56">
        <f>'1ตรวจสอบความครบถ้วน7แผน'!BO24-'3.ตรวจสอบผลงาน 64&amp;แผน65 '!BM57</f>
        <v>2253125.7800000003</v>
      </c>
      <c r="BN93" s="56">
        <f>'1ตรวจสอบความครบถ้วน7แผน'!BP24-'3.ตรวจสอบผลงาน 64&amp;แผน65 '!BN57</f>
        <v>1392026.48</v>
      </c>
      <c r="BO93" s="56">
        <f>'1ตรวจสอบความครบถ้วน7แผน'!BQ24-'3.ตรวจสอบผลงาน 64&amp;แผน65 '!BO57</f>
        <v>3330192.3599999994</v>
      </c>
      <c r="BP93" s="56">
        <f>'1ตรวจสอบความครบถ้วน7แผน'!BR24-'3.ตรวจสอบผลงาน 64&amp;แผน65 '!BP57</f>
        <v>1962890.2000000002</v>
      </c>
      <c r="BQ93" s="56">
        <f>'1ตรวจสอบความครบถ้วน7แผน'!BS24-'3.ตรวจสอบผลงาน 64&amp;แผน65 '!BQ57</f>
        <v>310983.46999999974</v>
      </c>
      <c r="BR93" s="56">
        <f>'1ตรวจสอบความครบถ้วน7แผน'!BT24-'3.ตรวจสอบผลงาน 64&amp;แผน65 '!BR57</f>
        <v>-122264342.88</v>
      </c>
      <c r="BS93" s="56">
        <f>'1ตรวจสอบความครบถ้วน7แผน'!BU24-'3.ตรวจสอบผลงาน 64&amp;แผน65 '!BS57</f>
        <v>-2153540.62</v>
      </c>
      <c r="BT93" s="56">
        <f>'1ตรวจสอบความครบถ้วน7แผน'!BV24-'3.ตรวจสอบผลงาน 64&amp;แผน65 '!BT57</f>
        <v>-333003.89999999944</v>
      </c>
      <c r="BU93" s="56">
        <f>'1ตรวจสอบความครบถ้วน7แผน'!BW24-'3.ตรวจสอบผลงาน 64&amp;แผน65 '!BU57</f>
        <v>-24581182.420000002</v>
      </c>
      <c r="BV93" s="56">
        <f>'1ตรวจสอบความครบถ้วน7แผน'!BX24-'3.ตรวจสอบผลงาน 64&amp;แผน65 '!BV57</f>
        <v>-132507.1</v>
      </c>
      <c r="BW93" s="56">
        <f>'1ตรวจสอบความครบถ้วน7แผน'!BY24-'3.ตรวจสอบผลงาน 64&amp;แผน65 '!BW57</f>
        <v>-380255.75</v>
      </c>
      <c r="BX93" s="56">
        <f>'1ตรวจสอบความครบถ้วน7แผน'!BZ24-'3.ตรวจสอบผลงาน 64&amp;แผน65 '!BX57</f>
        <v>569254.03999999911</v>
      </c>
      <c r="BY93" s="56">
        <f>'1ตรวจสอบความครบถ้วน7แผน'!CA24-'3.ตรวจสอบผลงาน 64&amp;แผน65 '!BY57</f>
        <v>-469716.43000000017</v>
      </c>
      <c r="BZ93" s="56">
        <f>'1ตรวจสอบความครบถ้วน7แผน'!CB24-'3.ตรวจสอบผลงาน 64&amp;แผน65 '!BZ57</f>
        <v>-323523.5</v>
      </c>
      <c r="CA93" s="56">
        <f>'1ตรวจสอบความครบถ้วน7แผน'!CC24-'3.ตรวจสอบผลงาน 64&amp;แผน65 '!CA57</f>
        <v>-766988.23000000045</v>
      </c>
      <c r="CB93" s="56">
        <f>'1ตรวจสอบความครบถ้วน7แผน'!CD24-'3.ตรวจสอบผลงาน 64&amp;แผน65 '!CB57</f>
        <v>262175</v>
      </c>
      <c r="CC93" s="56">
        <f>'1ตรวจสอบความครบถ้วน7แผน'!CE24-'3.ตรวจสอบผลงาน 64&amp;แผน65 '!CC57</f>
        <v>-3798488.91</v>
      </c>
      <c r="CD93" s="56">
        <f>'1ตรวจสอบความครบถ้วน7แผน'!CF24-'3.ตรวจสอบผลงาน 64&amp;แผน65 '!CD57</f>
        <v>-91180.549999999814</v>
      </c>
      <c r="CE93" s="56">
        <f>'1ตรวจสอบความครบถ้วน7แผน'!CG24-'3.ตรวจสอบผลงาน 64&amp;แผน65 '!CE57</f>
        <v>-1632648.419999999</v>
      </c>
      <c r="CF93" s="56">
        <f>'1ตรวจสอบความครบถ้วน7แผน'!CH24-'3.ตรวจสอบผลงาน 64&amp;แผน65 '!CF57</f>
        <v>-1048069</v>
      </c>
      <c r="CG93" s="56">
        <f>'1ตรวจสอบความครบถ้วน7แผน'!CI24-'3.ตรวจสอบผลงาน 64&amp;แผน65 '!CG57</f>
        <v>-739450.20000000019</v>
      </c>
      <c r="CH93" s="56">
        <f>'1ตรวจสอบความครบถ้วน7แผน'!CJ24-'3.ตรวจสอบผลงาน 64&amp;แผน65 '!CH57</f>
        <v>-1408669.3500000006</v>
      </c>
      <c r="CI93" s="56">
        <f>'1ตรวจสอบความครบถ้วน7แผน'!CK24-'3.ตรวจสอบผลงาน 64&amp;แผน65 '!CI57</f>
        <v>-2810823.9299999997</v>
      </c>
      <c r="CJ93" s="56">
        <f>'1ตรวจสอบความครบถ้วน7แผน'!CL24-'3.ตรวจสอบผลงาน 64&amp;แผน65 '!CJ57</f>
        <v>2389101.0500000007</v>
      </c>
      <c r="CK93" s="56">
        <f>'1ตรวจสอบความครบถ้วน7แผน'!CM24-'3.ตรวจสอบผลงาน 64&amp;แผน65 '!CK57</f>
        <v>113648.14000000013</v>
      </c>
      <c r="CL93" s="56">
        <f>'1ตรวจสอบความครบถ้วน7แผน'!CN24-'3.ตรวจสอบผลงาน 64&amp;แผน65 '!CL57</f>
        <v>-206254.29999999981</v>
      </c>
      <c r="CN93" s="89"/>
      <c r="CO93" s="89"/>
      <c r="CP93" s="89"/>
    </row>
    <row r="94" spans="1:94">
      <c r="A94" s="80" t="s">
        <v>455</v>
      </c>
      <c r="B94" s="81" t="s">
        <v>288</v>
      </c>
      <c r="C94" s="56">
        <f>'1ตรวจสอบความครบถ้วน7แผน'!E25-'3.ตรวจสอบผลงาน 64&amp;แผน65 '!C58</f>
        <v>25005697.090000033</v>
      </c>
      <c r="D94" s="56">
        <f>'1ตรวจสอบความครบถ้วน7แผน'!F25-'3.ตรวจสอบผลงาน 64&amp;แผน65 '!D58</f>
        <v>5282788.2899999917</v>
      </c>
      <c r="E94" s="56">
        <f>'1ตรวจสอบความครบถ้วน7แผน'!G25-'3.ตรวจสอบผลงาน 64&amp;แผน65 '!E58</f>
        <v>2821736.7899999991</v>
      </c>
      <c r="F94" s="56">
        <f>'1ตรวจสอบความครบถ้วน7แผน'!H25-'3.ตรวจสอบผลงาน 64&amp;แผน65 '!F58</f>
        <v>1850660.2700000033</v>
      </c>
      <c r="G94" s="56">
        <f>'1ตรวจสอบความครบถ้วน7แผน'!I25-'3.ตรวจสอบผลงาน 64&amp;แผน65 '!G58</f>
        <v>4138448.549999997</v>
      </c>
      <c r="H94" s="56">
        <f>'1ตรวจสอบความครบถ้วน7แผน'!J25-'3.ตรวจสอบผลงาน 64&amp;แผน65 '!H58</f>
        <v>-739593.41999999434</v>
      </c>
      <c r="I94" s="56">
        <f>'1ตรวจสอบความครบถ้วน7แผน'!K25-'3.ตรวจสอบผลงาน 64&amp;แผน65 '!I58</f>
        <v>5582414.4799999967</v>
      </c>
      <c r="J94" s="56">
        <f>'1ตรวจสอบความครบถ้วน7แผน'!L25-'3.ตรวจสอบผลงาน 64&amp;แผน65 '!J58</f>
        <v>3575473.1899999902</v>
      </c>
      <c r="K94" s="56">
        <f>'1ตรวจสอบความครบถ้วน7แผน'!M25-'3.ตรวจสอบผลงาน 64&amp;แผน65 '!K58</f>
        <v>2732555.9100000039</v>
      </c>
      <c r="L94" s="56">
        <f>'1ตรวจสอบความครบถ้วน7แผน'!N25-'3.ตรวจสอบผลงาน 64&amp;แผน65 '!L58</f>
        <v>3283829.4200000018</v>
      </c>
      <c r="M94" s="56">
        <f>'1ตรวจสอบความครบถ้วน7แผน'!O25-'3.ตรวจสอบผลงาน 64&amp;แผน65 '!M58</f>
        <v>5609706.200000003</v>
      </c>
      <c r="N94" s="56">
        <f>'1ตรวจสอบความครบถ้วน7แผน'!P25-'3.ตรวจสอบผลงาน 64&amp;แผน65 '!N58</f>
        <v>2924761.1999999993</v>
      </c>
      <c r="O94" s="56">
        <f>'1ตรวจสอบความครบถ้วน7แผน'!Q25-'3.ตรวจสอบผลงาน 64&amp;แผน65 '!O58</f>
        <v>19927591.939999983</v>
      </c>
      <c r="P94" s="56">
        <f>'1ตรวจสอบความครบถ้วน7แผน'!R25-'3.ตรวจสอบผลงาน 64&amp;แผน65 '!P58</f>
        <v>3699891.2599999979</v>
      </c>
      <c r="Q94" s="56">
        <f>'1ตรวจสอบความครบถ้วน7แผน'!S25-'3.ตรวจสอบผลงาน 64&amp;แผน65 '!Q58</f>
        <v>-964617.04999999702</v>
      </c>
      <c r="R94" s="56">
        <f>'1ตรวจสอบความครบถ้วน7แผน'!T25-'3.ตรวจสอบผลงาน 64&amp;แผน65 '!R58</f>
        <v>5183473.5099999979</v>
      </c>
      <c r="S94" s="56">
        <f>'1ตรวจสอบความครบถ้วน7แผน'!U25-'3.ตรวจสอบผลงาน 64&amp;แผน65 '!S58</f>
        <v>62606.70000000298</v>
      </c>
      <c r="T94" s="56">
        <f>'1ตรวจสอบความครบถ้วน7แผน'!V25-'3.ตรวจสอบผลงาน 64&amp;แผน65 '!T58</f>
        <v>4972039.799999997</v>
      </c>
      <c r="U94" s="56">
        <f>'1ตรวจสอบความครบถ้วน7แผน'!W25-'3.ตรวจสอบผลงาน 64&amp;แผน65 '!U58</f>
        <v>1989823.9299999997</v>
      </c>
      <c r="V94" s="56">
        <f>'1ตรวจสอบความครบถ้วน7แผน'!X25-'3.ตรวจสอบผลงาน 64&amp;แผน65 '!V58</f>
        <v>4027385.1099999957</v>
      </c>
      <c r="W94" s="56">
        <f>'1ตรวจสอบความครบถ้วน7แผน'!Y25-'3.ตรวจสอบผลงาน 64&amp;แผน65 '!W58</f>
        <v>30836841.399999976</v>
      </c>
      <c r="X94" s="56">
        <f>'1ตรวจสอบความครบถ้วน7แผน'!Z25-'3.ตรวจสอบผลงาน 64&amp;แผน65 '!X58</f>
        <v>4988345.6600000039</v>
      </c>
      <c r="Y94" s="56">
        <f>'1ตรวจสอบความครบถ้วน7แผน'!AA25-'3.ตรวจสอบผลงาน 64&amp;แผน65 '!Y58</f>
        <v>16445.640000008047</v>
      </c>
      <c r="Z94" s="56">
        <f>'1ตรวจสอบความครบถ้วน7แผน'!AB25-'3.ตรวจสอบผลงาน 64&amp;แผน65 '!Z58</f>
        <v>3089015.3500000015</v>
      </c>
      <c r="AA94" s="56">
        <f>'1ตรวจสอบความครบถ้วน7แผน'!AC25-'3.ตรวจสอบผลงาน 64&amp;แผน65 '!AA58</f>
        <v>1954603.1600000001</v>
      </c>
      <c r="AB94" s="56">
        <f>'1ตรวจสอบความครบถ้วน7แผน'!AD25-'3.ตรวจสอบผลงาน 64&amp;แผน65 '!AB58</f>
        <v>1854051.2100000046</v>
      </c>
      <c r="AC94" s="56">
        <f>'1ตรวจสอบความครบถ้วน7แผน'!AE25-'3.ตรวจสอบผลงาน 64&amp;แผน65 '!AC58</f>
        <v>441258.52999999747</v>
      </c>
      <c r="AD94" s="56">
        <f>'1ตรวจสอบความครบถ้วน7แผน'!AF25-'3.ตรวจสอบผลงาน 64&amp;แผน65 '!AD58</f>
        <v>1284685.6900000125</v>
      </c>
      <c r="AE94" s="56">
        <f>'1ตรวจสอบความครบถ้วน7แผน'!AG25-'3.ตรวจสอบผลงาน 64&amp;แผน65 '!AE58</f>
        <v>2047562.4300000034</v>
      </c>
      <c r="AF94" s="56">
        <f>'1ตรวจสอบความครบถ้วน7แผน'!AH25-'3.ตรวจสอบผลงาน 64&amp;แผน65 '!AF58</f>
        <v>1085534.2899999991</v>
      </c>
      <c r="AG94" s="56">
        <f>'1ตรวจสอบความครบถ้วน7แผน'!AI25-'3.ตรวจสอบผลงาน 64&amp;แผน65 '!AG58</f>
        <v>2864681.8200000003</v>
      </c>
      <c r="AH94" s="56">
        <f>'1ตรวจสอบความครบถ้วน7แผน'!AJ25-'3.ตรวจสอบผลงาน 64&amp;แผน65 '!AH58</f>
        <v>3820996.6399999931</v>
      </c>
      <c r="AI94" s="56">
        <f>'1ตรวจสอบความครบถ้วน7แผน'!AK25-'3.ตรวจสอบผลงาน 64&amp;แผน65 '!AI58</f>
        <v>3940611.4600000009</v>
      </c>
      <c r="AJ94" s="56">
        <f>'1ตรวจสอบความครบถ้วน7แผน'!AL25-'3.ตรวจสอบผลงาน 64&amp;แผน65 '!AJ58</f>
        <v>1214937.7400000021</v>
      </c>
      <c r="AK94" s="56">
        <f>'1ตรวจสอบความครบถ้วน7แผน'!AM25-'3.ตรวจสอบผลงาน 64&amp;แผน65 '!AK58</f>
        <v>40060355.080000043</v>
      </c>
      <c r="AL94" s="56">
        <f>'1ตรวจสอบความครบถ้วน7แผน'!AN25-'3.ตรวจสอบผลงาน 64&amp;แผน65 '!AL58</f>
        <v>2246531.2800000086</v>
      </c>
      <c r="AM94" s="56">
        <f>'1ตรวจสอบความครบถ้วน7แผน'!AO25-'3.ตรวจสอบผลงาน 64&amp;แผน65 '!AM58</f>
        <v>4908322.0199999996</v>
      </c>
      <c r="AN94" s="56">
        <f>'1ตรวจสอบความครบถ้วน7แผน'!AP25-'3.ตรวจสอบผลงาน 64&amp;แผน65 '!AN58</f>
        <v>3107180.4699999988</v>
      </c>
      <c r="AO94" s="56">
        <f>'1ตรวจสอบความครบถ้วน7แผน'!AQ25-'3.ตรวจสอบผลงาน 64&amp;แผน65 '!AO58</f>
        <v>821132.08000000566</v>
      </c>
      <c r="AP94" s="56">
        <f>'1ตรวจสอบความครบถ้วน7แผน'!AR25-'3.ตรวจสอบผลงาน 64&amp;แผน65 '!AP58</f>
        <v>84419.5</v>
      </c>
      <c r="AQ94" s="56">
        <f>'1ตรวจสอบความครบถ้วน7แผน'!AS25-'3.ตรวจสอบผลงาน 64&amp;แผน65 '!AQ58</f>
        <v>67676.690000001341</v>
      </c>
      <c r="AR94" s="56">
        <f>'1ตรวจสอบความครบถ้วน7แผน'!AT25-'3.ตรวจสอบผลงาน 64&amp;แผน65 '!AR58</f>
        <v>16002276.859999999</v>
      </c>
      <c r="AS94" s="56">
        <f>'1ตรวจสอบความครบถ้วน7แผน'!AU25-'3.ตรวจสอบผลงาน 64&amp;แผน65 '!AS58</f>
        <v>4462791.629999999</v>
      </c>
      <c r="AT94" s="56">
        <f>'1ตรวจสอบความครบถ้วน7แผน'!AV25-'3.ตรวจสอบผลงาน 64&amp;แผน65 '!AT58</f>
        <v>-1204778.7299999893</v>
      </c>
      <c r="AU94" s="56">
        <f>'1ตรวจสอบความครบถ้วน7แผน'!AW25-'3.ตรวจสอบผลงาน 64&amp;แผน65 '!AU58</f>
        <v>6540900.8299999982</v>
      </c>
      <c r="AV94" s="56">
        <f>'1ตรวจสอบความครบถ้วน7แผน'!AX25-'3.ตรวจสอบผลงาน 64&amp;แผน65 '!AV58</f>
        <v>3080815.9700000025</v>
      </c>
      <c r="AW94" s="56">
        <f>'1ตรวจสอบความครบถ้วน7แผน'!AY25-'3.ตรวจสอบผลงาน 64&amp;แผน65 '!AW58</f>
        <v>727274.28999999911</v>
      </c>
      <c r="AX94" s="56">
        <f>'1ตรวจสอบความครบถ้วน7แผน'!AZ25-'3.ตรวจสอบผลงาน 64&amp;แผน65 '!AX58</f>
        <v>7621984.25</v>
      </c>
      <c r="AY94" s="56">
        <f>'1ตรวจสอบความครบถ้วน7แผน'!BA25-'3.ตรวจสอบผลงาน 64&amp;แผน65 '!AY58</f>
        <v>3257037.8099999949</v>
      </c>
      <c r="AZ94" s="56">
        <f>'1ตรวจสอบความครบถ้วน7แผน'!BB25-'3.ตรวจสอบผลงาน 64&amp;แผน65 '!AZ58</f>
        <v>3184893.870000001</v>
      </c>
      <c r="BA94" s="56">
        <f>'1ตรวจสอบความครบถ้วน7แผน'!BC25-'3.ตรวจสอบผลงาน 64&amp;แผน65 '!BA58</f>
        <v>71455268.540000021</v>
      </c>
      <c r="BB94" s="56">
        <f>'1ตรวจสอบความครบถ้วน7แผน'!BD25-'3.ตรวจสอบผลงาน 64&amp;แผน65 '!BB58</f>
        <v>323965.01000000164</v>
      </c>
      <c r="BC94" s="56">
        <f>'1ตรวจสอบความครบถ้วน7แผน'!BE25-'3.ตรวจสอบผลงาน 64&amp;แผน65 '!BC58</f>
        <v>13468214.379999995</v>
      </c>
      <c r="BD94" s="56">
        <f>'1ตรวจสอบความครบถ้วน7แผน'!BF25-'3.ตรวจสอบผลงาน 64&amp;แผน65 '!BD58</f>
        <v>9197813.1899999976</v>
      </c>
      <c r="BE94" s="56">
        <f>'1ตรวจสอบความครบถ้วน7แผน'!BG25-'3.ตรวจสอบผลงาน 64&amp;แผน65 '!BE58</f>
        <v>2717758.9900000021</v>
      </c>
      <c r="BF94" s="56">
        <f>'1ตรวจสอบความครบถ้วน7แผน'!BH25-'3.ตรวจสอบผลงาน 64&amp;แผน65 '!BF58</f>
        <v>4854525.6699999981</v>
      </c>
      <c r="BG94" s="56">
        <f>'1ตรวจสอบความครบถ้วน7แผน'!BI25-'3.ตรวจสอบผลงาน 64&amp;แผน65 '!BG58</f>
        <v>22130747.259999961</v>
      </c>
      <c r="BH94" s="56">
        <f>'1ตรวจสอบความครบถ้วน7แผน'!BJ25-'3.ตรวจสอบผลงาน 64&amp;แผน65 '!BH58</f>
        <v>-2575282.7300000004</v>
      </c>
      <c r="BI94" s="56">
        <f>'1ตรวจสอบความครบถ้วน7แผน'!BK25-'3.ตรวจสอบผลงาน 64&amp;แผน65 '!BI58</f>
        <v>3343315.8200000003</v>
      </c>
      <c r="BJ94" s="56">
        <f>'1ตรวจสอบความครบถ้วน7แผน'!BL25-'3.ตรวจสอบผลงาน 64&amp;แผน65 '!BJ58</f>
        <v>1892532.0999999996</v>
      </c>
      <c r="BK94" s="56">
        <f>'1ตรวจสอบความครบถ้วน7แผน'!BM25-'3.ตรวจสอบผลงาน 64&amp;แผน65 '!BK58</f>
        <v>3574468.8199999984</v>
      </c>
      <c r="BL94" s="56">
        <f>'1ตรวจสอบความครบถ้วน7แผน'!BN25-'3.ตรวจสอบผลงาน 64&amp;แผน65 '!BL58</f>
        <v>28403447.459999979</v>
      </c>
      <c r="BM94" s="56">
        <f>'1ตรวจสอบความครบถ้วน7แผน'!BO25-'3.ตรวจสอบผลงาน 64&amp;แผน65 '!BM58</f>
        <v>5489680.2499999925</v>
      </c>
      <c r="BN94" s="56">
        <f>'1ตรวจสอบความครบถ้วน7แผน'!BP25-'3.ตรวจสอบผลงาน 64&amp;แผน65 '!BN58</f>
        <v>3514164.6299999952</v>
      </c>
      <c r="BO94" s="56">
        <f>'1ตรวจสอบความครบถ้วน7แผน'!BQ25-'3.ตรวจสอบผลงาน 64&amp;แผน65 '!BO58</f>
        <v>-152080.78000000119</v>
      </c>
      <c r="BP94" s="56">
        <f>'1ตรวจสอบความครบถ้วน7แผน'!BR25-'3.ตรวจสอบผลงาน 64&amp;แผน65 '!BP58</f>
        <v>7605937.25</v>
      </c>
      <c r="BQ94" s="56">
        <f>'1ตรวจสอบความครบถ้วน7แผน'!BS25-'3.ตรวจสอบผลงาน 64&amp;แผน65 '!BQ58</f>
        <v>7046032.4700000025</v>
      </c>
      <c r="BR94" s="56">
        <f>'1ตรวจสอบความครบถ้วน7แผน'!BT25-'3.ตรวจสอบผลงาน 64&amp;แผน65 '!BR58</f>
        <v>135144863.43999994</v>
      </c>
      <c r="BS94" s="56">
        <f>'1ตรวจสอบความครบถ้วน7แผน'!BU25-'3.ตรวจสอบผลงาน 64&amp;แผน65 '!BS58</f>
        <v>7943805.4900000021</v>
      </c>
      <c r="BT94" s="56">
        <f>'1ตรวจสอบความครบถ้วน7แผน'!BV25-'3.ตรวจสอบผลงาน 64&amp;แผน65 '!BT58</f>
        <v>1852006.0900000036</v>
      </c>
      <c r="BU94" s="56">
        <f>'1ตรวจสอบความครบถ้วน7แผน'!BW25-'3.ตรวจสอบผลงาน 64&amp;แผน65 '!BU58</f>
        <v>22500298.689999998</v>
      </c>
      <c r="BV94" s="56">
        <f>'1ตรวจสอบความครบถ้วน7แผน'!BX25-'3.ตรวจสอบผลงาน 64&amp;แผน65 '!BV58</f>
        <v>2461900.0299999993</v>
      </c>
      <c r="BW94" s="56">
        <f>'1ตรวจสอบความครบถ้วน7แผน'!BY25-'3.ตรวจสอบผลงาน 64&amp;แผน65 '!BW58</f>
        <v>2526125.9599999934</v>
      </c>
      <c r="BX94" s="56">
        <f>'1ตรวจสอบความครบถ้วน7แผน'!BZ25-'3.ตรวจสอบผลงาน 64&amp;แผน65 '!BX58</f>
        <v>8454065.900000006</v>
      </c>
      <c r="BY94" s="56">
        <f>'1ตรวจสอบความครบถ้วน7แผน'!CA25-'3.ตรวจสอบผลงาน 64&amp;แผน65 '!BY58</f>
        <v>2039568.5199999996</v>
      </c>
      <c r="BZ94" s="56">
        <f>'1ตรวจสอบความครบถ้วน7แผน'!CB25-'3.ตรวจสอบผลงาน 64&amp;แผน65 '!BZ58</f>
        <v>4186898.7400000021</v>
      </c>
      <c r="CA94" s="56">
        <f>'1ตรวจสอบความครบถ้วน7แผน'!CC25-'3.ตรวจสอบผลงาน 64&amp;แผน65 '!CA58</f>
        <v>10357273.23</v>
      </c>
      <c r="CB94" s="56">
        <f>'1ตรวจสอบความครบถ้วน7แผน'!CD25-'3.ตรวจสอบผลงาน 64&amp;แผน65 '!CB58</f>
        <v>85793.910000003874</v>
      </c>
      <c r="CC94" s="56">
        <f>'1ตรวจสอบความครบถ้วน7แผน'!CE25-'3.ตรวจสอบผลงาน 64&amp;แผน65 '!CC58</f>
        <v>7172830.6899999976</v>
      </c>
      <c r="CD94" s="56">
        <f>'1ตรวจสอบความครบถ้วน7แผน'!CF25-'3.ตรวจสอบผลงาน 64&amp;แผน65 '!CD58</f>
        <v>7479610.3900000006</v>
      </c>
      <c r="CE94" s="56">
        <f>'1ตรวจสอบความครบถ้วน7แผน'!CG25-'3.ตรวจสอบผลงาน 64&amp;แผน65 '!CE58</f>
        <v>5323419.7299999967</v>
      </c>
      <c r="CF94" s="56">
        <f>'1ตรวจสอบความครบถ้วน7แผน'!CH25-'3.ตรวจสอบผลงาน 64&amp;แผน65 '!CF58</f>
        <v>1179228.349999994</v>
      </c>
      <c r="CG94" s="56">
        <f>'1ตรวจสอบความครบถ้วน7แผน'!CI25-'3.ตรวจสอบผลงาน 64&amp;แผน65 '!CG58</f>
        <v>3024671.700000003</v>
      </c>
      <c r="CH94" s="56">
        <f>'1ตรวจสอบความครบถ้วน7แผน'!CJ25-'3.ตรวจสอบผลงาน 64&amp;แผน65 '!CH58</f>
        <v>5781256.6000000015</v>
      </c>
      <c r="CI94" s="56">
        <f>'1ตรวจสอบความครบถ้วน7แผน'!CK25-'3.ตรวจสอบผลงาน 64&amp;แผน65 '!CI58</f>
        <v>-24650589.120000001</v>
      </c>
      <c r="CJ94" s="56">
        <f>'1ตรวจสอบความครบถ้วน7แผน'!CL25-'3.ตรวจสอบผลงาน 64&amp;แผน65 '!CJ58</f>
        <v>10099389.799999982</v>
      </c>
      <c r="CK94" s="56">
        <f>'1ตรวจสอบความครบถ้วน7แผน'!CM25-'3.ตรวจสอบผลงาน 64&amp;แผน65 '!CK58</f>
        <v>4875669.7199999988</v>
      </c>
      <c r="CL94" s="56">
        <f>'1ตรวจสอบความครบถ้วน7แผน'!CN25-'3.ตรวจสอบผลงาน 64&amp;แผน65 '!CL58</f>
        <v>5295484.540000001</v>
      </c>
      <c r="CN94" s="89"/>
      <c r="CO94" s="89"/>
      <c r="CP94" s="89"/>
    </row>
    <row r="95" spans="1:94">
      <c r="A95" s="80" t="s">
        <v>456</v>
      </c>
      <c r="B95" s="85" t="s">
        <v>457</v>
      </c>
      <c r="C95" s="56">
        <f>'1ตรวจสอบความครบถ้วน7แผน'!E26-'3.ตรวจสอบผลงาน 64&amp;แผน65 '!C59</f>
        <v>25008253.149999999</v>
      </c>
      <c r="D95" s="56">
        <f>'1ตรวจสอบความครบถ้วน7แผน'!F26-'3.ตรวจสอบผลงาน 64&amp;แผน65 '!D59</f>
        <v>4585976</v>
      </c>
      <c r="E95" s="56">
        <f>'1ตรวจสอบความครบถ้วน7แผน'!G26-'3.ตรวจสอบผลงาน 64&amp;แผน65 '!E59</f>
        <v>2790349.1500000004</v>
      </c>
      <c r="F95" s="56">
        <f>'1ตรวจสอบความครบถ้วน7แผน'!H26-'3.ตรวจสอบผลงาน 64&amp;แผน65 '!F59</f>
        <v>3000025</v>
      </c>
      <c r="G95" s="56">
        <f>'1ตรวจสอบความครบถ้วน7แผน'!I26-'3.ตรวจสอบผลงาน 64&amp;แผน65 '!G59</f>
        <v>1831758.54</v>
      </c>
      <c r="H95" s="56">
        <f>'1ตรวจสอบความครบถ้วน7แผน'!J26-'3.ตรวจสอบผลงาน 64&amp;แผน65 '!H59</f>
        <v>1325299.1500000004</v>
      </c>
      <c r="I95" s="56">
        <f>'1ตรวจสอบความครบถ้วน7แผน'!K26-'3.ตรวจสอบผลงาน 64&amp;แผน65 '!I59</f>
        <v>3722672.75</v>
      </c>
      <c r="J95" s="56">
        <f>'1ตรวจสอบความครบถ้วน7แผน'!L26-'3.ตรวจสอบผลงาน 64&amp;แผน65 '!J59</f>
        <v>3028887.7300000004</v>
      </c>
      <c r="K95" s="56">
        <f>'1ตรวจสอบความครบถ้วน7แผน'!M26-'3.ตรวจสอบผลงาน 64&amp;แผน65 '!K59</f>
        <v>2999763</v>
      </c>
      <c r="L95" s="56">
        <f>'1ตรวจสอบความครบถ้วน7แผน'!N26-'3.ตรวจสอบผลงาน 64&amp;แผน65 '!L59</f>
        <v>3990854.9000000004</v>
      </c>
      <c r="M95" s="56">
        <f>'1ตรวจสอบความครบถ้วน7แผน'!O26-'3.ตรวจสอบผลงาน 64&amp;แผน65 '!M59</f>
        <v>1390012.7100000009</v>
      </c>
      <c r="N95" s="56">
        <f>'1ตรวจสอบความครบถ้วน7แผน'!P26-'3.ตรวจสอบผลงาน 64&amp;แผน65 '!N59</f>
        <v>647560</v>
      </c>
      <c r="O95" s="56">
        <f>'1ตรวจสอบความครบถ้วน7แผน'!Q26-'3.ตรวจสอบผลงาน 64&amp;แผน65 '!O59</f>
        <v>9713425.1799999997</v>
      </c>
      <c r="P95" s="56">
        <f>'1ตรวจสอบความครบถ้วน7แผน'!R26-'3.ตรวจสอบผลงาน 64&amp;แผน65 '!P59</f>
        <v>3690670</v>
      </c>
      <c r="Q95" s="56">
        <f>'1ตรวจสอบความครบถ้วน7แผน'!S26-'3.ตรวจสอบผลงาน 64&amp;แผน65 '!Q59</f>
        <v>2411935.120000001</v>
      </c>
      <c r="R95" s="56">
        <f>'1ตรวจสอบความครบถ้วน7แผน'!T26-'3.ตรวจสอบผลงาน 64&amp;แผน65 '!R59</f>
        <v>2496006.1100000013</v>
      </c>
      <c r="S95" s="56">
        <f>'1ตรวจสอบความครบถ้วน7แผน'!U26-'3.ตรวจสอบผลงาน 64&amp;แผน65 '!S59</f>
        <v>5622086.540000001</v>
      </c>
      <c r="T95" s="56">
        <f>'1ตรวจสอบความครบถ้วน7แผน'!V26-'3.ตรวจสอบผลงาน 64&amp;แผน65 '!T59</f>
        <v>1830956.0999999996</v>
      </c>
      <c r="U95" s="56">
        <f>'1ตรวจสอบความครบถ้วน7แผน'!W26-'3.ตรวจสอบผลงาน 64&amp;แผน65 '!U59</f>
        <v>4138100</v>
      </c>
      <c r="V95" s="56">
        <f>'1ตรวจสอบความครบถ้วน7แผน'!X26-'3.ตรวจสอบผลงาน 64&amp;แผน65 '!V59</f>
        <v>1088451</v>
      </c>
      <c r="W95" s="56">
        <f>'1ตรวจสอบความครบถ้วน7แผน'!Y26-'3.ตรวจสอบผลงาน 64&amp;แผน65 '!W59</f>
        <v>11506016.060000002</v>
      </c>
      <c r="X95" s="56">
        <f>'1ตรวจสอบความครบถ้วน7แผน'!Z26-'3.ตรวจสอบผลงาน 64&amp;แผน65 '!X59</f>
        <v>3101168.5</v>
      </c>
      <c r="Y95" s="56">
        <f>'1ตรวจสอบความครบถ้วน7แผน'!AA26-'3.ตรวจสอบผลงาน 64&amp;แผน65 '!Y59</f>
        <v>8486194.1000000015</v>
      </c>
      <c r="Z95" s="56">
        <f>'1ตรวจสอบความครบถ้วน7แผน'!AB26-'3.ตรวจสอบผลงาน 64&amp;แผน65 '!Z59</f>
        <v>5060117.84</v>
      </c>
      <c r="AA95" s="56">
        <f>'1ตรวจสอบความครบถ้วน7แผน'!AC26-'3.ตรวจสอบผลงาน 64&amp;แผน65 '!AA59</f>
        <v>1905208.5</v>
      </c>
      <c r="AB95" s="56">
        <f>'1ตรวจสอบความครบถ้วน7แผน'!AD26-'3.ตรวจสอบผลงาน 64&amp;แผน65 '!AB59</f>
        <v>1961710.5</v>
      </c>
      <c r="AC95" s="56">
        <f>'1ตรวจสอบความครบถ้วน7แผน'!AE26-'3.ตรวจสอบผลงาน 64&amp;แผน65 '!AC59</f>
        <v>2356826</v>
      </c>
      <c r="AD95" s="56">
        <f>'1ตรวจสอบความครบถ้วน7แผน'!AF26-'3.ตรวจสอบผลงาน 64&amp;แผน65 '!AD59</f>
        <v>8120255</v>
      </c>
      <c r="AE95" s="56">
        <f>'1ตรวจสอบความครบถ้วน7แผน'!AG26-'3.ตรวจสอบผลงาน 64&amp;แผน65 '!AE59</f>
        <v>126357.5</v>
      </c>
      <c r="AF95" s="56">
        <f>'1ตรวจสอบความครบถ้วน7แผน'!AH26-'3.ตรวจสอบผลงาน 64&amp;แผน65 '!AF59</f>
        <v>3160387</v>
      </c>
      <c r="AG95" s="56">
        <f>'1ตรวจสอบความครบถ้วน7แผน'!AI26-'3.ตรวจสอบผลงาน 64&amp;แผน65 '!AG59</f>
        <v>3567719.51</v>
      </c>
      <c r="AH95" s="56">
        <f>'1ตรวจสอบความครบถ้วน7แผน'!AJ26-'3.ตรวจสอบผลงาน 64&amp;แผน65 '!AH59</f>
        <v>3769024.379999999</v>
      </c>
      <c r="AI95" s="56">
        <f>'1ตรวจสอบความครบถ้วน7แผน'!AK26-'3.ตรวจสอบผลงาน 64&amp;แผน65 '!AI59</f>
        <v>3587671.1999999993</v>
      </c>
      <c r="AJ95" s="56">
        <f>'1ตรวจสอบความครบถ้วน7แผน'!AL26-'3.ตรวจสอบผลงาน 64&amp;แผน65 '!AJ59</f>
        <v>3384541.3599999994</v>
      </c>
      <c r="AK95" s="56">
        <f>'1ตรวจสอบความครบถ้วน7แผน'!AM26-'3.ตรวจสอบผลงาน 64&amp;แผน65 '!AK59</f>
        <v>18596152.699999988</v>
      </c>
      <c r="AL95" s="56">
        <f>'1ตรวจสอบความครบถ้วน7แผน'!AN26-'3.ตรวจสอบผลงาน 64&amp;แผน65 '!AL59</f>
        <v>1768746.0899999999</v>
      </c>
      <c r="AM95" s="56">
        <f>'1ตรวจสอบความครบถ้วน7แผน'!AO26-'3.ตรวจสอบผลงาน 64&amp;แผน65 '!AM59</f>
        <v>3505696.84</v>
      </c>
      <c r="AN95" s="56">
        <f>'1ตรวจสอบความครบถ้วน7แผน'!AP26-'3.ตรวจสอบผลงาน 64&amp;แผน65 '!AN59</f>
        <v>4553784.7200000025</v>
      </c>
      <c r="AO95" s="56">
        <f>'1ตรวจสอบความครบถ้วน7แผน'!AQ26-'3.ตรวจสอบผลงาน 64&amp;แผน65 '!AO59</f>
        <v>5697742.4800000004</v>
      </c>
      <c r="AP95" s="56">
        <f>'1ตรวจสอบความครบถ้วน7แผน'!AR26-'3.ตรวจสอบผลงาน 64&amp;แผน65 '!AP59</f>
        <v>5162343.9699999988</v>
      </c>
      <c r="AQ95" s="56">
        <f>'1ตรวจสอบความครบถ้วน7แผน'!AS26-'3.ตรวจสอบผลงาน 64&amp;แผน65 '!AQ59</f>
        <v>713329.5</v>
      </c>
      <c r="AR95" s="56">
        <f>'1ตรวจสอบความครบถ้วน7แผน'!AT26-'3.ตรวจสอบผลงาน 64&amp;แผน65 '!AR59</f>
        <v>11181450.030000001</v>
      </c>
      <c r="AS95" s="56">
        <f>'1ตรวจสอบความครบถ้วน7แผน'!AU26-'3.ตรวจสอบผลงาน 64&amp;แผน65 '!AS59</f>
        <v>1823261</v>
      </c>
      <c r="AT95" s="56">
        <f>'1ตรวจสอบความครบถ้วน7แผน'!AV26-'3.ตรวจสอบผลงาน 64&amp;แผน65 '!AT59</f>
        <v>7326615.9100000001</v>
      </c>
      <c r="AU95" s="56">
        <f>'1ตรวจสอบความครบถ้วน7แผน'!AW26-'3.ตรวจสอบผลงาน 64&amp;แผน65 '!AU59</f>
        <v>3622174.91</v>
      </c>
      <c r="AV95" s="56">
        <f>'1ตรวจสอบความครบถ้วน7แผน'!AX26-'3.ตรวจสอบผลงาน 64&amp;แผน65 '!AV59</f>
        <v>3357064</v>
      </c>
      <c r="AW95" s="56">
        <f>'1ตรวจสอบความครบถ้วน7แผน'!AY26-'3.ตรวจสอบผลงาน 64&amp;แผน65 '!AW59</f>
        <v>3283697.6799999988</v>
      </c>
      <c r="AX95" s="56">
        <f>'1ตรวจสอบความครบถ้วน7แผน'!AZ26-'3.ตรวจสอบผลงาน 64&amp;แผน65 '!AX59</f>
        <v>2661682.1499999985</v>
      </c>
      <c r="AY95" s="56">
        <f>'1ตรวจสอบความครบถ้วน7แผน'!BA26-'3.ตรวจสอบผลงาน 64&amp;แผน65 '!AY59</f>
        <v>5420984.96</v>
      </c>
      <c r="AZ95" s="56">
        <f>'1ตรวจสอบความครบถ้วน7แผน'!BB26-'3.ตรวจสอบผลงาน 64&amp;แผน65 '!AZ59</f>
        <v>4156295</v>
      </c>
      <c r="BA95" s="56">
        <f>'1ตรวจสอบความครบถ้วน7แผน'!BC26-'3.ตรวจสอบผลงาน 64&amp;แผน65 '!BA59</f>
        <v>5841638.0799999982</v>
      </c>
      <c r="BB95" s="56">
        <f>'1ตรวจสอบความครบถ้วน7แผน'!BD26-'3.ตรวจสอบผลงาน 64&amp;แผน65 '!BB59</f>
        <v>4792310.5</v>
      </c>
      <c r="BC95" s="56">
        <f>'1ตรวจสอบความครบถ้วน7แผน'!BE26-'3.ตรวจสอบผลงาน 64&amp;แผน65 '!BC59</f>
        <v>31179348.939999998</v>
      </c>
      <c r="BD95" s="56">
        <f>'1ตรวจสอบความครบถ้วน7แผน'!BF26-'3.ตรวจสอบผลงาน 64&amp;แผน65 '!BD59</f>
        <v>6003652.0799999982</v>
      </c>
      <c r="BE95" s="56">
        <f>'1ตรวจสอบความครบถ้วน7แผน'!BG26-'3.ตรวจสอบผลงาน 64&amp;แผน65 '!BE59</f>
        <v>2385869.1500000004</v>
      </c>
      <c r="BF95" s="56">
        <f>'1ตรวจสอบความครบถ้วน7แผน'!BH26-'3.ตรวจสอบผลงาน 64&amp;แผน65 '!BF59</f>
        <v>2500170.1500000004</v>
      </c>
      <c r="BG95" s="56">
        <f>'1ตรวจสอบความครบถ้วน7แผน'!BI26-'3.ตรวจสอบผลงาน 64&amp;แผน65 '!BG59</f>
        <v>3476063</v>
      </c>
      <c r="BH95" s="56">
        <f>'1ตรวจสอบความครบถ้วน7แผน'!BJ26-'3.ตรวจสอบผลงาน 64&amp;แผน65 '!BH59</f>
        <v>2476506.63</v>
      </c>
      <c r="BI95" s="56">
        <f>'1ตรวจสอบความครบถ้วน7แผน'!BK26-'3.ตรวจสอบผลงาน 64&amp;แผน65 '!BI59</f>
        <v>3155660.7699999996</v>
      </c>
      <c r="BJ95" s="56">
        <f>'1ตรวจสอบความครบถ้วน7แผน'!BL26-'3.ตรวจสอบผลงาน 64&amp;แผน65 '!BJ59</f>
        <v>3740096.4399999995</v>
      </c>
      <c r="BK95" s="56">
        <f>'1ตรวจสอบความครบถ้วน7แผน'!BM26-'3.ตรวจสอบผลงาน 64&amp;แผน65 '!BK59</f>
        <v>2549148.0599999987</v>
      </c>
      <c r="BL95" s="56">
        <f>'1ตรวจสอบความครบถ้วน7แผน'!BN26-'3.ตรวจสอบผลงาน 64&amp;แผน65 '!BL59</f>
        <v>15624478</v>
      </c>
      <c r="BM95" s="56">
        <f>'1ตรวจสอบความครบถ้วน7แผน'!BO26-'3.ตรวจสอบผลงาน 64&amp;แผน65 '!BM59</f>
        <v>2282776.120000001</v>
      </c>
      <c r="BN95" s="56">
        <f>'1ตรวจสอบความครบถ้วน7แผน'!BP26-'3.ตรวจสอบผลงาน 64&amp;แผน65 '!BN59</f>
        <v>2110097.41</v>
      </c>
      <c r="BO95" s="56">
        <f>'1ตรวจสอบความครบถ้วน7แผน'!BQ26-'3.ตรวจสอบผลงาน 64&amp;แผน65 '!BO59</f>
        <v>4219770.1700000018</v>
      </c>
      <c r="BP95" s="56">
        <f>'1ตรวจสอบความครบถ้วน7แผน'!BR26-'3.ตรวจสอบผลงาน 64&amp;แผน65 '!BP59</f>
        <v>8268031.7400000002</v>
      </c>
      <c r="BQ95" s="56">
        <f>'1ตรวจสอบความครบถ้วน7แผน'!BS26-'3.ตรวจสอบผลงาน 64&amp;แผน65 '!BQ59</f>
        <v>1754881.620000001</v>
      </c>
      <c r="BR95" s="132">
        <f>'1ตรวจสอบความครบถ้วน7แผน'!BT26-'3.ตรวจสอบผลงาน 64&amp;แผน65 '!BR59</f>
        <v>65589452</v>
      </c>
      <c r="BS95" s="56">
        <f>'1ตรวจสอบความครบถ้วน7แผน'!BU26-'3.ตรวจสอบผลงาน 64&amp;แผน65 '!BS59</f>
        <v>2994991.09</v>
      </c>
      <c r="BT95" s="56">
        <f>'1ตรวจสอบความครบถ้วน7แผน'!BV26-'3.ตรวจสอบผลงาน 64&amp;แผน65 '!BT59</f>
        <v>5839077.8200000003</v>
      </c>
      <c r="BU95" s="56">
        <f>'1ตรวจสอบความครบถ้วน7แผน'!BW26-'3.ตรวจสอบผลงาน 64&amp;แผน65 '!BU59</f>
        <v>12810358.409999996</v>
      </c>
      <c r="BV95" s="56">
        <f>'1ตรวจสอบความครบถ้วน7แผน'!BX26-'3.ตรวจสอบผลงาน 64&amp;แผน65 '!BV59</f>
        <v>2158417.77</v>
      </c>
      <c r="BW95" s="56">
        <f>'1ตรวจสอบความครบถ้วน7แผน'!BY26-'3.ตรวจสอบผลงาน 64&amp;แผน65 '!BW59</f>
        <v>2593778.5199999996</v>
      </c>
      <c r="BX95" s="56">
        <f>'1ตรวจสอบความครบถ้วน7แผน'!BZ26-'3.ตรวจสอบผลงาน 64&amp;แผน65 '!BX59</f>
        <v>8356187.7799999975</v>
      </c>
      <c r="BY95" s="56">
        <f>'1ตรวจสอบความครบถ้วน7แผน'!CA26-'3.ตรวจสอบผลงาน 64&amp;แผน65 '!BY59</f>
        <v>2336089</v>
      </c>
      <c r="BZ95" s="56">
        <f>'1ตรวจสอบความครบถ้วน7แผน'!CB26-'3.ตรวจสอบผลงาน 64&amp;แผน65 '!BZ59</f>
        <v>2901084.84</v>
      </c>
      <c r="CA95" s="56">
        <f>'1ตรวจสอบความครบถ้วน7แผน'!CC26-'3.ตรวจสอบผลงาน 64&amp;แผน65 '!CA59</f>
        <v>4835621</v>
      </c>
      <c r="CB95" s="56">
        <f>'1ตรวจสอบความครบถ้วน7แผน'!CD26-'3.ตรวจสอบผลงาน 64&amp;แผน65 '!CB59</f>
        <v>3776360.0199999996</v>
      </c>
      <c r="CC95" s="56">
        <f>'1ตรวจสอบความครบถ้วน7แผน'!CE26-'3.ตรวจสอบผลงาน 64&amp;แผน65 '!CC59</f>
        <v>6945446.1400000006</v>
      </c>
      <c r="CD95" s="56">
        <f>'1ตรวจสอบความครบถ้วน7แผน'!CF26-'3.ตรวจสอบผลงาน 64&amp;แผน65 '!CD59</f>
        <v>3978979.5500000007</v>
      </c>
      <c r="CE95" s="56">
        <f>'1ตรวจสอบความครบถ้วน7แผน'!CG26-'3.ตรวจสอบผลงาน 64&amp;แผน65 '!CE59</f>
        <v>5922221.7600000016</v>
      </c>
      <c r="CF95" s="56">
        <f>'1ตรวจสอบความครบถ้วน7แผน'!CH26-'3.ตรวจสอบผลงาน 64&amp;แผน65 '!CF59</f>
        <v>3311807.3499999996</v>
      </c>
      <c r="CG95" s="56">
        <f>'1ตรวจสอบความครบถ้วน7แผน'!CI26-'3.ตรวจสอบผลงาน 64&amp;แผน65 '!CG59</f>
        <v>3440437.5</v>
      </c>
      <c r="CH95" s="56">
        <f>'1ตรวจสอบความครบถ้วน7แผน'!CJ26-'3.ตรวจสอบผลงาน 64&amp;แผน65 '!CH59</f>
        <v>2233226.1500000004</v>
      </c>
      <c r="CI95" s="56">
        <f>'1ตรวจสอบความครบถ้วน7แผน'!CK26-'3.ตรวจสอบผลงาน 64&amp;แผน65 '!CI59</f>
        <v>22179852</v>
      </c>
      <c r="CJ95" s="56">
        <f>'1ตรวจสอบความครบถ้วน7แผน'!CL26-'3.ตรวจสอบผลงาน 64&amp;แผน65 '!CJ59</f>
        <v>9447843.5100000016</v>
      </c>
      <c r="CK95" s="56">
        <f>'1ตรวจสอบความครบถ้วน7แผน'!CM26-'3.ตรวจสอบผลงาน 64&amp;แผน65 '!CK59</f>
        <v>2447175.3800000008</v>
      </c>
      <c r="CL95" s="56">
        <f>'1ตรวจสอบความครบถ้วน7แผน'!CN26-'3.ตรวจสอบผลงาน 64&amp;แผน65 '!CL59</f>
        <v>2234445.4500000002</v>
      </c>
      <c r="CN95" s="89"/>
      <c r="CO95" s="89"/>
      <c r="CP95" s="89"/>
    </row>
    <row r="96" spans="1:94">
      <c r="A96" s="80" t="s">
        <v>458</v>
      </c>
      <c r="B96" s="81" t="s">
        <v>289</v>
      </c>
      <c r="C96" s="56">
        <f>'1ตรวจสอบความครบถ้วน7แผน'!E27-'3.ตรวจสอบผลงาน 64&amp;แผน65 '!C60</f>
        <v>25206683</v>
      </c>
      <c r="D96" s="56">
        <f>'1ตรวจสอบความครบถ้วน7แผน'!F27-'3.ตรวจสอบผลงาน 64&amp;แผน65 '!D60</f>
        <v>3054594</v>
      </c>
      <c r="E96" s="56">
        <f>'1ตรวจสอบความครบถ้วน7แผน'!G27-'3.ตรวจสอบผลงาน 64&amp;แผน65 '!E60</f>
        <v>-1198723</v>
      </c>
      <c r="F96" s="56">
        <f>'1ตรวจสอบความครบถ้วน7แผน'!H27-'3.ตรวจสอบผลงาน 64&amp;แผน65 '!F60</f>
        <v>-1573923.5</v>
      </c>
      <c r="G96" s="56">
        <f>'1ตรวจสอบความครบถ้วน7แผน'!I27-'3.ตรวจสอบผลงาน 64&amp;แผน65 '!G60</f>
        <v>443922.5</v>
      </c>
      <c r="H96" s="56">
        <f>'1ตรวจสอบความครบถ้วน7แผน'!J27-'3.ตรวจสอบผลงาน 64&amp;แผน65 '!H60</f>
        <v>-3884180.75</v>
      </c>
      <c r="I96" s="56">
        <f>'1ตรวจสอบความครบถ้วน7แผน'!K27-'3.ตรวจสอบผลงาน 64&amp;แผน65 '!I60</f>
        <v>-2376209.0699999966</v>
      </c>
      <c r="J96" s="56">
        <f>'1ตรวจสอบความครบถ้วน7แผน'!L27-'3.ตรวจสอบผลงาน 64&amp;แผน65 '!J60</f>
        <v>1403219.9099999964</v>
      </c>
      <c r="K96" s="56">
        <f>'1ตรวจสอบความครบถ้วน7แผน'!M27-'3.ตรวจสอบผลงาน 64&amp;แผน65 '!K60</f>
        <v>-4053067.5</v>
      </c>
      <c r="L96" s="56">
        <f>'1ตรวจสอบความครบถ้วน7แผน'!N27-'3.ตรวจสอบผลงาน 64&amp;แผน65 '!L60</f>
        <v>2770550.5</v>
      </c>
      <c r="M96" s="56">
        <f>'1ตรวจสอบความครบถ้วน7แผน'!O27-'3.ตรวจสอบผลงาน 64&amp;แผน65 '!M60</f>
        <v>-868155.43999999762</v>
      </c>
      <c r="N96" s="56">
        <f>'1ตรวจสอบความครบถ้วน7แผน'!P27-'3.ตรวจสอบผลงาน 64&amp;แผน65 '!N60</f>
        <v>-254117.5</v>
      </c>
      <c r="O96" s="56">
        <f>'1ตรวจสอบความครบถ้วน7แผน'!Q27-'3.ตรวจสอบผลงาน 64&amp;แผน65 '!O60</f>
        <v>20796691.86999999</v>
      </c>
      <c r="P96" s="56">
        <f>'1ตรวจสอบความครบถ้วน7แผน'!R27-'3.ตรวจสอบผลงาน 64&amp;แผน65 '!P60</f>
        <v>906990.89999999851</v>
      </c>
      <c r="Q96" s="56">
        <f>'1ตรวจสอบความครบถ้วน7แผน'!S27-'3.ตรวจสอบผลงาน 64&amp;แผน65 '!Q60</f>
        <v>7039230.4400000013</v>
      </c>
      <c r="R96" s="56">
        <f>'1ตรวจสอบความครบถ้วน7แผน'!T27-'3.ตรวจสอบผลงาน 64&amp;แผน65 '!R60</f>
        <v>2155324.6499999985</v>
      </c>
      <c r="S96" s="56">
        <f>'1ตรวจสอบความครบถ้วน7แผน'!U27-'3.ตรวจสอบผลงาน 64&amp;แผน65 '!S60</f>
        <v>1417745.0100000016</v>
      </c>
      <c r="T96" s="56">
        <f>'1ตรวจสอบความครบถ้วน7แผน'!V27-'3.ตรวจสอบผลงาน 64&amp;แผน65 '!T60</f>
        <v>803017.80000000075</v>
      </c>
      <c r="U96" s="56">
        <f>'1ตรวจสอบความครบถ้วน7แผน'!W27-'3.ตรวจสอบผลงาน 64&amp;แผน65 '!U60</f>
        <v>-935198.92000000179</v>
      </c>
      <c r="V96" s="56">
        <f>'1ตรวจสอบความครบถ้วน7แผน'!X27-'3.ตรวจสอบผลงาน 64&amp;แผน65 '!V60</f>
        <v>3066162.84</v>
      </c>
      <c r="W96" s="56">
        <f>'1ตรวจสอบความครบถ้วน7แผน'!Y27-'3.ตรวจสอบผลงาน 64&amp;แผน65 '!W60</f>
        <v>14941631.139999986</v>
      </c>
      <c r="X96" s="56">
        <f>'1ตรวจสอบความครบถ้วน7แผน'!Z27-'3.ตรวจสอบผลงาน 64&amp;แผน65 '!X60</f>
        <v>3174564.7600000016</v>
      </c>
      <c r="Y96" s="56">
        <f>'1ตรวจสอบความครบถ้วน7แผน'!AA27-'3.ตรวจสอบผลงาน 64&amp;แผน65 '!Y60</f>
        <v>4006600.5799999982</v>
      </c>
      <c r="Z96" s="56">
        <f>'1ตรวจสอบความครบถ้วน7แผน'!AB27-'3.ตรวจสอบผลงาน 64&amp;แผน65 '!Z60</f>
        <v>3404622.8000000007</v>
      </c>
      <c r="AA96" s="56">
        <f>'1ตรวจสอบความครบถ้วน7แผน'!AC27-'3.ตรวจสอบผลงาน 64&amp;แผน65 '!AA60</f>
        <v>-525541.5</v>
      </c>
      <c r="AB96" s="56">
        <f>'1ตรวจสอบความครบถ้วน7แผน'!AD27-'3.ตรวจสอบผลงาน 64&amp;แผน65 '!AB60</f>
        <v>1187794.5</v>
      </c>
      <c r="AC96" s="56">
        <f>'1ตรวจสอบความครบถ้วน7แผน'!AE27-'3.ตรวจสอบผลงาน 64&amp;แผน65 '!AC60</f>
        <v>1398442</v>
      </c>
      <c r="AD96" s="56">
        <f>'1ตรวจสอบความครบถ้วน7แผน'!AF27-'3.ตรวจสอบผลงาน 64&amp;แผน65 '!AD60</f>
        <v>10070414.039999999</v>
      </c>
      <c r="AE96" s="56">
        <f>'1ตรวจสอบความครบถ้วน7แผน'!AG27-'3.ตรวจสอบผลงาน 64&amp;แผน65 '!AE60</f>
        <v>358402.5</v>
      </c>
      <c r="AF96" s="56">
        <f>'1ตรวจสอบความครบถ้วน7แผน'!AH27-'3.ตรวจสอบผลงาน 64&amp;แผน65 '!AF60</f>
        <v>1250539.3599999994</v>
      </c>
      <c r="AG96" s="56">
        <f>'1ตรวจสอบความครบถ้วน7แผน'!AI27-'3.ตรวจสอบผลงาน 64&amp;แผน65 '!AG60</f>
        <v>1807608.5</v>
      </c>
      <c r="AH96" s="56">
        <f>'1ตรวจสอบความครบถ้วน7แผน'!AJ27-'3.ตรวจสอบผลงาน 64&amp;แผน65 '!AH60</f>
        <v>3493174.5</v>
      </c>
      <c r="AI96" s="56">
        <f>'1ตรวจสอบความครบถ้วน7แผน'!AK27-'3.ตรวจสอบผลงาน 64&amp;แผน65 '!AI60</f>
        <v>1330116.5</v>
      </c>
      <c r="AJ96" s="56">
        <f>'1ตรวจสอบความครบถ้วน7แผน'!AL27-'3.ตรวจสอบผลงาน 64&amp;แผน65 '!AJ60</f>
        <v>554905</v>
      </c>
      <c r="AK96" s="56">
        <f>'1ตรวจสอบความครบถ้วน7แผน'!AM27-'3.ตรวจสอบผลงาน 64&amp;แผน65 '!AK60</f>
        <v>26889129.129999995</v>
      </c>
      <c r="AL96" s="56">
        <f>'1ตรวจสอบความครบถ้วน7แผน'!AN27-'3.ตรวจสอบผลงาน 64&amp;แผน65 '!AL60</f>
        <v>2066693.25</v>
      </c>
      <c r="AM96" s="56">
        <f>'1ตรวจสอบความครบถ้วน7แผน'!AO27-'3.ตรวจสอบผลงาน 64&amp;แผน65 '!AM60</f>
        <v>867660.5</v>
      </c>
      <c r="AN96" s="56">
        <f>'1ตรวจสอบความครบถ้วน7แผน'!AP27-'3.ตรวจสอบผลงาน 64&amp;แผน65 '!AN60</f>
        <v>3636994.8000000007</v>
      </c>
      <c r="AO96" s="56">
        <f>'1ตรวจสอบความครบถ้วน7แผน'!AQ27-'3.ตรวจสอบผลงาน 64&amp;แผน65 '!AO60</f>
        <v>8077524.299999997</v>
      </c>
      <c r="AP96" s="56">
        <f>'1ตรวจสอบความครบถ้วน7แผน'!AR27-'3.ตรวจสอบผลงาน 64&amp;แผน65 '!AP60</f>
        <v>1702099.5</v>
      </c>
      <c r="AQ96" s="56">
        <f>'1ตรวจสอบความครบถ้วน7แผน'!AS27-'3.ตรวจสอบผลงาน 64&amp;แผน65 '!AQ60</f>
        <v>-1239953.5</v>
      </c>
      <c r="AR96" s="56">
        <f>'1ตรวจสอบความครบถ้วน7แผน'!AT27-'3.ตรวจสอบผลงาน 64&amp;แผน65 '!AR60</f>
        <v>30905286.560000002</v>
      </c>
      <c r="AS96" s="56">
        <f>'1ตรวจสอบความครบถ้วน7แผน'!AU27-'3.ตรวจสอบผลงาน 64&amp;แผน65 '!AS60</f>
        <v>3257037.9200000018</v>
      </c>
      <c r="AT96" s="56">
        <f>'1ตรวจสอบความครบถ้วน7แผน'!AV27-'3.ตรวจสอบผลงาน 64&amp;แผน65 '!AT60</f>
        <v>-8121606.8999999985</v>
      </c>
      <c r="AU96" s="56">
        <f>'1ตรวจสอบความครบถ้วน7แผน'!AW27-'3.ตรวจสอบผลงาน 64&amp;แผน65 '!AU60</f>
        <v>3105686.16</v>
      </c>
      <c r="AV96" s="56">
        <f>'1ตรวจสอบความครบถ้วน7แผน'!AX27-'3.ตรวจสอบผลงาน 64&amp;แผน65 '!AV60</f>
        <v>5315402.2100000009</v>
      </c>
      <c r="AW96" s="56">
        <f>'1ตรวจสอบความครบถ้วน7แผน'!AY27-'3.ตรวจสอบผลงาน 64&amp;แผน65 '!AW60</f>
        <v>608175.54000000097</v>
      </c>
      <c r="AX96" s="56">
        <f>'1ตรวจสอบความครบถ้วน7แผน'!AZ27-'3.ตรวจสอบผลงาน 64&amp;แผน65 '!AX60</f>
        <v>404939.3599999994</v>
      </c>
      <c r="AY96" s="56">
        <f>'1ตรวจสอบความครบถ้วน7แผน'!BA27-'3.ตรวจสอบผลงาน 64&amp;แผน65 '!AY60</f>
        <v>563469.65000000037</v>
      </c>
      <c r="AZ96" s="56">
        <f>'1ตรวจสอบความครบถ้วน7แผน'!BB27-'3.ตรวจสอบผลงาน 64&amp;แผน65 '!AZ60</f>
        <v>322997.84999999963</v>
      </c>
      <c r="BA96" s="56">
        <f>'1ตรวจสอบความครบถ้วน7แผน'!BC27-'3.ตรวจสอบผลงาน 64&amp;แผน65 '!BA60</f>
        <v>14999666.650000006</v>
      </c>
      <c r="BB96" s="56">
        <f>'1ตรวจสอบความครบถ้วน7แผน'!BD27-'3.ตรวจสอบผลงาน 64&amp;แผน65 '!BB60</f>
        <v>1940533.5</v>
      </c>
      <c r="BC96" s="56">
        <f>'1ตรวจสอบความครบถ้วน7แผน'!BE27-'3.ตรวจสอบผลงาน 64&amp;แผน65 '!BC60</f>
        <v>29079011.920000017</v>
      </c>
      <c r="BD96" s="56">
        <f>'1ตรวจสอบความครบถ้วน7แผน'!BF27-'3.ตรวจสอบผลงาน 64&amp;แผน65 '!BD60</f>
        <v>10403149.359999999</v>
      </c>
      <c r="BE96" s="56">
        <f>'1ตรวจสอบความครบถ้วน7แผน'!BG27-'3.ตรวจสอบผลงาน 64&amp;แผน65 '!BE60</f>
        <v>-1745071.9499999993</v>
      </c>
      <c r="BF96" s="56">
        <f>'1ตรวจสอบความครบถ้วน7แผน'!BH27-'3.ตรวจสอบผลงาน 64&amp;แผน65 '!BF60</f>
        <v>3359395</v>
      </c>
      <c r="BG96" s="56">
        <f>'1ตรวจสอบความครบถ้วน7แผน'!BI27-'3.ตรวจสอบผลงาน 64&amp;แผน65 '!BG60</f>
        <v>12695333</v>
      </c>
      <c r="BH96" s="56">
        <f>'1ตรวจสอบความครบถ้วน7แผน'!BJ27-'3.ตรวจสอบผลงาน 64&amp;แผน65 '!BH60</f>
        <v>-1329595.1999999993</v>
      </c>
      <c r="BI96" s="56">
        <f>'1ตรวจสอบความครบถ้วน7แผน'!BK27-'3.ตรวจสอบผลงาน 64&amp;แผน65 '!BI60</f>
        <v>153481.25</v>
      </c>
      <c r="BJ96" s="56">
        <f>'1ตรวจสอบความครบถ้วน7แผน'!BL27-'3.ตรวจสอบผลงาน 64&amp;แผน65 '!BJ60</f>
        <v>-2425834</v>
      </c>
      <c r="BK96" s="56">
        <f>'1ตรวจสอบความครบถ้วน7แผน'!BM27-'3.ตรวจสอบผลงาน 64&amp;แผน65 '!BK60</f>
        <v>1081141.0500000007</v>
      </c>
      <c r="BL96" s="56">
        <f>'1ตรวจสอบความครบถ้วน7แผน'!BN27-'3.ตรวจสอบผลงาน 64&amp;แผน65 '!BL60</f>
        <v>12370935.109999999</v>
      </c>
      <c r="BM96" s="56">
        <f>'1ตรวจสอบความครบถ้วน7แผน'!BO27-'3.ตรวจสอบผลงาน 64&amp;แผน65 '!BM60</f>
        <v>-585667.21999999881</v>
      </c>
      <c r="BN96" s="56">
        <f>'1ตรวจสอบความครบถ้วน7แผน'!BP27-'3.ตรวจสอบผลงาน 64&amp;แผน65 '!BN60</f>
        <v>3441162.5599999987</v>
      </c>
      <c r="BO96" s="56">
        <f>'1ตรวจสอบความครบถ้วน7แผน'!BQ27-'3.ตรวจสอบผลงาน 64&amp;แผน65 '!BO60</f>
        <v>-4388274.2599999979</v>
      </c>
      <c r="BP96" s="56">
        <f>'1ตรวจสอบความครบถ้วน7แผน'!BR27-'3.ตรวจสอบผลงาน 64&amp;แผน65 '!BP60</f>
        <v>2603509.5</v>
      </c>
      <c r="BQ96" s="56">
        <f>'1ตรวจสอบความครบถ้วน7แผน'!BS27-'3.ตรวจสอบผลงาน 64&amp;แผน65 '!BQ60</f>
        <v>686730.83999999985</v>
      </c>
      <c r="BR96" s="132">
        <f>'1ตรวจสอบความครบถ้วน7แผน'!BT27-'3.ตรวจสอบผลงาน 64&amp;แผน65 '!BR60</f>
        <v>33261486.949999988</v>
      </c>
      <c r="BS96" s="56">
        <f>'1ตรวจสอบความครบถ้วน7แผน'!BU27-'3.ตรวจสอบผลงาน 64&amp;แผน65 '!BS60</f>
        <v>4478696.879999999</v>
      </c>
      <c r="BT96" s="56">
        <f>'1ตรวจสอบความครบถ้วน7แผน'!BV27-'3.ตรวจสอบผลงาน 64&amp;แผน65 '!BT60</f>
        <v>-5505909.8600000031</v>
      </c>
      <c r="BU96" s="56">
        <f>'1ตรวจสอบความครบถ้วน7แผน'!BW27-'3.ตรวจสอบผลงาน 64&amp;แผน65 '!BU60</f>
        <v>7572828.0699999928</v>
      </c>
      <c r="BV96" s="56">
        <f>'1ตรวจสอบความครบถ้วน7แผน'!BX27-'3.ตรวจสอบผลงาน 64&amp;แผน65 '!BV60</f>
        <v>536041.5</v>
      </c>
      <c r="BW96" s="56">
        <f>'1ตรวจสอบความครบถ้วน7แผน'!BY27-'3.ตรวจสอบผลงาน 64&amp;แผน65 '!BW60</f>
        <v>-2044952.8500000015</v>
      </c>
      <c r="BX96" s="56">
        <f>'1ตรวจสอบความครบถ้วน7แผน'!BZ27-'3.ตรวจสอบผลงาน 64&amp;แผน65 '!BX60</f>
        <v>6843663.2400000021</v>
      </c>
      <c r="BY96" s="56">
        <f>'1ตรวจสอบความครบถ้วน7แผน'!CA27-'3.ตรวจสอบผลงาน 64&amp;แผน65 '!BY60</f>
        <v>-670557.26999999955</v>
      </c>
      <c r="BZ96" s="56">
        <f>'1ตรวจสอบความครบถ้วน7แผน'!CB27-'3.ตรวจสอบผลงาน 64&amp;แผน65 '!BZ60</f>
        <v>-4322278.25</v>
      </c>
      <c r="CA96" s="56">
        <f>'1ตรวจสอบความครบถ้วน7แผน'!CC27-'3.ตรวจสอบผลงาน 64&amp;แผน65 '!CA60</f>
        <v>-301022.75</v>
      </c>
      <c r="CB96" s="56">
        <f>'1ตรวจสอบความครบถ้วน7แผน'!CD27-'3.ตรวจสอบผลงาน 64&amp;แผน65 '!CB60</f>
        <v>1963862</v>
      </c>
      <c r="CC96" s="56">
        <f>'1ตรวจสอบความครบถ้วน7แผน'!CE27-'3.ตรวจสอบผลงาน 64&amp;แผน65 '!CC60</f>
        <v>3446913</v>
      </c>
      <c r="CD96" s="56">
        <f>'1ตรวจสอบความครบถ้วน7แผน'!CF27-'3.ตรวจสอบผลงาน 64&amp;แผน65 '!CD60</f>
        <v>2316029.129999999</v>
      </c>
      <c r="CE96" s="56">
        <f>'1ตรวจสอบความครบถ้วน7แผน'!CG27-'3.ตรวจสอบผลงาน 64&amp;แผน65 '!CE60</f>
        <v>572492.45000000298</v>
      </c>
      <c r="CF96" s="56">
        <f>'1ตรวจสอบความครบถ้วน7แผน'!CH27-'3.ตรวจสอบผลงาน 64&amp;แผน65 '!CF60</f>
        <v>734591.5</v>
      </c>
      <c r="CG96" s="56">
        <f>'1ตรวจสอบความครบถ้วน7แผน'!CI27-'3.ตรวจสอบผลงาน 64&amp;แผน65 '!CG60</f>
        <v>-1379006.9100000001</v>
      </c>
      <c r="CH96" s="56">
        <f>'1ตรวจสอบความครบถ้วน7แผน'!CJ27-'3.ตรวจสอบผลงาน 64&amp;แผน65 '!CH60</f>
        <v>-1715926</v>
      </c>
      <c r="CI96" s="56">
        <f>'1ตรวจสอบความครบถ้วน7แผน'!CK27-'3.ตรวจสอบผลงาน 64&amp;แผน65 '!CI60</f>
        <v>-7479342</v>
      </c>
      <c r="CJ96" s="56">
        <f>'1ตรวจสอบความครบถ้วน7แผน'!CL27-'3.ตรวจสอบผลงาน 64&amp;แผน65 '!CJ60</f>
        <v>-872178.96999999881</v>
      </c>
      <c r="CK96" s="56">
        <f>'1ตรวจสอบความครบถ้วน7แผน'!CM27-'3.ตรวจสอบผลงาน 64&amp;แผน65 '!CK60</f>
        <v>1476342.25</v>
      </c>
      <c r="CL96" s="56">
        <f>'1ตรวจสอบความครบถ้วน7แผน'!CN27-'3.ตรวจสอบผลงาน 64&amp;แผน65 '!CL60</f>
        <v>-2162272.5</v>
      </c>
      <c r="CN96" s="89"/>
      <c r="CO96" s="89"/>
      <c r="CP96" s="89"/>
    </row>
    <row r="97" spans="1:137">
      <c r="A97" s="80" t="s">
        <v>459</v>
      </c>
      <c r="B97" s="81" t="s">
        <v>460</v>
      </c>
      <c r="C97" s="56">
        <f>'1ตรวจสอบความครบถ้วน7แผน'!E28-'3.ตรวจสอบผลงาน 64&amp;แผน65 '!C61</f>
        <v>-188326.06000000238</v>
      </c>
      <c r="D97" s="56">
        <f>'1ตรวจสอบความครบถ้วน7แผน'!F28-'3.ตรวจสอบผลงาน 64&amp;แผน65 '!D61</f>
        <v>487923.22999999975</v>
      </c>
      <c r="E97" s="56">
        <f>'1ตรวจสอบความครบถ้วน7แผน'!G28-'3.ตรวจสอบผลงาน 64&amp;แผน65 '!E61</f>
        <v>-2391028.3200000003</v>
      </c>
      <c r="F97" s="56">
        <f>'1ตรวจสอบความครบถ้วน7แผน'!H28-'3.ตรวจสอบผลงาน 64&amp;แผน65 '!F61</f>
        <v>-3119232.88</v>
      </c>
      <c r="G97" s="56">
        <f>'1ตรวจสอบความครบถ้วน7แผน'!I28-'3.ตรวจสอบผลงาน 64&amp;แผน65 '!G61</f>
        <v>-2062406.94</v>
      </c>
      <c r="H97" s="56">
        <f>'1ตรวจสอบความครบถ้วน7แผน'!J28-'3.ตรวจสอบผลงาน 64&amp;แผน65 '!H61</f>
        <v>-2140082.1300000008</v>
      </c>
      <c r="I97" s="56">
        <f>'1ตรวจสอบความครบถ้วน7แผน'!K28-'3.ตรวจสอบผลงาน 64&amp;แผน65 '!I61</f>
        <v>-4392257.68</v>
      </c>
      <c r="J97" s="56">
        <f>'1ตรวจสอบความครบถ้วน7แผน'!L28-'3.ตรวจสอบผลงาน 64&amp;แผน65 '!J61</f>
        <v>228260.51999999955</v>
      </c>
      <c r="K97" s="56">
        <f>'1ตรวจสอบความครบถ้วน7แผน'!M28-'3.ตรวจสอบผลงาน 64&amp;แผน65 '!K61</f>
        <v>-2208550.88</v>
      </c>
      <c r="L97" s="56">
        <f>'1ตรวจสอบความครบถ้วน7แผน'!N28-'3.ตรวจสอบผลงาน 64&amp;แผน65 '!L61</f>
        <v>903822.04</v>
      </c>
      <c r="M97" s="56">
        <f>'1ตรวจสอบความครบถ้วน7แผน'!O28-'3.ตรวจสอบผลงาน 64&amp;แผน65 '!M61</f>
        <v>-7501995.5999999996</v>
      </c>
      <c r="N97" s="56">
        <f>'1ตรวจสอบความครบถ้วน7แผน'!P28-'3.ตรวจสอบผลงาน 64&amp;แผน65 '!N61</f>
        <v>-4202868.4000000004</v>
      </c>
      <c r="O97" s="56">
        <f>'1ตรวจสอบความครบถ้วน7แผน'!Q28-'3.ตรวจสอบผลงาน 64&amp;แผน65 '!O61</f>
        <v>4253894.68</v>
      </c>
      <c r="P97" s="56">
        <f>'1ตรวจสอบความครบถ้วน7แผน'!R28-'3.ตรวจสอบผลงาน 64&amp;แผน65 '!P61</f>
        <v>722601.62000000011</v>
      </c>
      <c r="Q97" s="56">
        <f>'1ตรวจสอบความครบถ้วน7แผน'!S28-'3.ตรวจสอบผลงาน 64&amp;แผน65 '!Q61</f>
        <v>10578515.99</v>
      </c>
      <c r="R97" s="56">
        <f>'1ตรวจสอบความครบถ้วน7แผน'!T28-'3.ตรวจสอบผลงาน 64&amp;แผน65 '!R61</f>
        <v>13599936.26</v>
      </c>
      <c r="S97" s="56">
        <f>'1ตรวจสอบความครบถ้วน7แผน'!U28-'3.ตรวจสอบผลงาน 64&amp;แผน65 '!S61</f>
        <v>9469188.4900000002</v>
      </c>
      <c r="T97" s="56">
        <f>'1ตรวจสอบความครบถ้วน7แผน'!V28-'3.ตรวจสอบผลงาน 64&amp;แผน65 '!T61</f>
        <v>730571.00999999978</v>
      </c>
      <c r="U97" s="56">
        <f>'1ตรวจสอบความครบถ้วน7แผน'!W28-'3.ตรวจสอบผลงาน 64&amp;แผน65 '!U61</f>
        <v>573788.49000000022</v>
      </c>
      <c r="V97" s="56">
        <f>'1ตรวจสอบความครบถ้วน7แผน'!X28-'3.ตรวจสอบผลงาน 64&amp;แผน65 '!V61</f>
        <v>1767083.71</v>
      </c>
      <c r="W97" s="56">
        <f>'1ตรวจสอบความครบถ้วน7แผน'!Y28-'3.ตรวจสอบผลงาน 64&amp;แผน65 '!W61</f>
        <v>9644828.9299999997</v>
      </c>
      <c r="X97" s="56">
        <f>'1ตรวจสอบความครบถ้วน7แผน'!Z28-'3.ตรวจสอบผลงาน 64&amp;แผน65 '!X61</f>
        <v>509353.31000000006</v>
      </c>
      <c r="Y97" s="56">
        <f>'1ตรวจสอบความครบถ้วน7แผน'!AA28-'3.ตรวจสอบผลงาน 64&amp;แผน65 '!Y61</f>
        <v>367974.45999999996</v>
      </c>
      <c r="Z97" s="56">
        <f>'1ตรวจสอบความครบถ้วน7แผน'!AB28-'3.ตรวจสอบผลงาน 64&amp;แผน65 '!Z61</f>
        <v>971996.5</v>
      </c>
      <c r="AA97" s="56">
        <f>'1ตรวจสอบความครบถ้วน7แผน'!AC28-'3.ตรวจสอบผลงาน 64&amp;แผน65 '!AA61</f>
        <v>-618178.90999999992</v>
      </c>
      <c r="AB97" s="56">
        <f>'1ตรวจสอบความครบถ้วน7แผน'!AD28-'3.ตรวจสอบผลงาน 64&amp;แผน65 '!AB61</f>
        <v>450771.44999999995</v>
      </c>
      <c r="AC97" s="56">
        <f>'1ตรวจสอบความครบถ้วน7แผน'!AE28-'3.ตรวจสอบผลงาน 64&amp;แผน65 '!AC61</f>
        <v>360137.25</v>
      </c>
      <c r="AD97" s="56">
        <f>'1ตรวจสอบความครบถ้วน7แผน'!AF28-'3.ตรวจสอบผลงาน 64&amp;แผน65 '!AD61</f>
        <v>1246869.3200000012</v>
      </c>
      <c r="AE97" s="56">
        <f>'1ตรวจสอบความครบถ้วน7แผน'!AG28-'3.ตรวจสอบผลงาน 64&amp;แผน65 '!AE61</f>
        <v>212501.16999999993</v>
      </c>
      <c r="AF97" s="56">
        <f>'1ตรวจสอบความครบถ้วน7แผน'!AH28-'3.ตรวจสอบผลงาน 64&amp;แผน65 '!AF61</f>
        <v>259977.29000000004</v>
      </c>
      <c r="AG97" s="56">
        <f>'1ตรวจสอบความครบถ้วน7แผน'!AI28-'3.ตรวจสอบผลงาน 64&amp;แผน65 '!AG61</f>
        <v>109910.81999999983</v>
      </c>
      <c r="AH97" s="56">
        <f>'1ตรวจสอบความครบถ้วน7แผน'!AJ28-'3.ตรวจสอบผลงาน 64&amp;แผน65 '!AH61</f>
        <v>1272502.96</v>
      </c>
      <c r="AI97" s="56">
        <f>'1ตรวจสอบความครบถ้วน7แผน'!AK28-'3.ตรวจสอบผลงาน 64&amp;แผน65 '!AI61</f>
        <v>413869.78</v>
      </c>
      <c r="AJ97" s="56">
        <f>'1ตรวจสอบความครบถ้วน7แผน'!AL28-'3.ตรวจสอบผลงาน 64&amp;แผน65 '!AJ61</f>
        <v>249363.07999999996</v>
      </c>
      <c r="AK97" s="56">
        <f>'1ตรวจสอบความครบถ้วน7แผน'!AM28-'3.ตรวจสอบผลงาน 64&amp;แผน65 '!AK61</f>
        <v>7094216.6000000089</v>
      </c>
      <c r="AL97" s="56">
        <f>'1ตรวจสอบความครบถ้วน7แผน'!AN28-'3.ตรวจสอบผลงาน 64&amp;แผน65 '!AL61</f>
        <v>1365866.05</v>
      </c>
      <c r="AM97" s="56">
        <f>'1ตรวจสอบความครบถ้วน7แผน'!AO28-'3.ตรวจสอบผลงาน 64&amp;แผน65 '!AM61</f>
        <v>174441.53000000003</v>
      </c>
      <c r="AN97" s="56">
        <f>'1ตรวจสอบความครบถ้วน7แผน'!AP28-'3.ตรวจสอบผลงาน 64&amp;แผน65 '!AN61</f>
        <v>671618.62999999942</v>
      </c>
      <c r="AO97" s="56">
        <f>'1ตรวจสอบความครบถ้วน7แผน'!AQ28-'3.ตรวจสอบผลงาน 64&amp;แผน65 '!AO61</f>
        <v>-1264772.8100000005</v>
      </c>
      <c r="AP97" s="56">
        <f>'1ตรวจสอบความครบถ้วน7แผน'!AR28-'3.ตรวจสอบผลงาน 64&amp;แผน65 '!AP61</f>
        <v>-5168016.62</v>
      </c>
      <c r="AQ97" s="56">
        <f>'1ตรวจสอบความครบถ้วน7แผน'!AS28-'3.ตรวจสอบผลงาน 64&amp;แผน65 '!AQ61</f>
        <v>-251447.68999999994</v>
      </c>
      <c r="AR97" s="56">
        <f>'1ตรวจสอบความครบถ้วน7แผน'!AT28-'3.ตรวจสอบผลงาน 64&amp;แผน65 '!AR61</f>
        <v>-2472926.6499999994</v>
      </c>
      <c r="AS97" s="56">
        <f>'1ตรวจสอบความครบถ้วน7แผน'!AU28-'3.ตรวจสอบผลงาน 64&amp;แผน65 '!AS61</f>
        <v>-10620.750000000466</v>
      </c>
      <c r="AT97" s="56">
        <f>'1ตรวจสอบความครบถ้วน7แผน'!AV28-'3.ตรวจสอบผลงาน 64&amp;แผน65 '!AT61</f>
        <v>-430812.03000000026</v>
      </c>
      <c r="AU97" s="56">
        <f>'1ตรวจสอบความครบถ้วน7แผน'!AW28-'3.ตรวจสอบผลงาน 64&amp;แผน65 '!AU61</f>
        <v>-1662074.1600000001</v>
      </c>
      <c r="AV97" s="56">
        <f>'1ตรวจสอบความครบถ้วน7แผน'!AX28-'3.ตรวจสอบผลงาน 64&amp;แผน65 '!AV61</f>
        <v>-1171426.3400000003</v>
      </c>
      <c r="AW97" s="56">
        <f>'1ตรวจสอบความครบถ้วน7แผน'!AY28-'3.ตรวจสอบผลงาน 64&amp;แผน65 '!AW61</f>
        <v>258917.66999999993</v>
      </c>
      <c r="AX97" s="56">
        <f>'1ตรวจสอบความครบถ้วน7แผน'!AZ28-'3.ตรวจสอบผลงาน 64&amp;แผน65 '!AX61</f>
        <v>580133.25999999978</v>
      </c>
      <c r="AY97" s="56">
        <f>'1ตรวจสอบความครบถ้วน7แผน'!BA28-'3.ตรวจสอบผลงาน 64&amp;แผน65 '!AY61</f>
        <v>-120436.26000000001</v>
      </c>
      <c r="AZ97" s="56">
        <f>'1ตรวจสอบความครบถ้วน7แผน'!BB28-'3.ตรวจสอบผลงาน 64&amp;แผน65 '!AZ61</f>
        <v>-612716.61000000034</v>
      </c>
      <c r="BA97" s="56">
        <f>'1ตรวจสอบความครบถ้วน7แผน'!BC28-'3.ตรวจสอบผลงาน 64&amp;แผน65 '!BA61</f>
        <v>206246.83999999985</v>
      </c>
      <c r="BB97" s="56">
        <f>'1ตรวจสอบความครบถ้วน7แผน'!BD28-'3.ตรวจสอบผลงาน 64&amp;แผน65 '!BB61</f>
        <v>-471230.16999999993</v>
      </c>
      <c r="BC97" s="56">
        <f>'1ตรวจสอบความครบถ้วน7แผน'!BE28-'3.ตรวจสอบผลงาน 64&amp;แผน65 '!BC61</f>
        <v>8795148.7899999991</v>
      </c>
      <c r="BD97" s="56">
        <f>'1ตรวจสอบความครบถ้วน7แผน'!BF28-'3.ตรวจสอบผลงาน 64&amp;แผน65 '!BD61</f>
        <v>-3164476.6399999997</v>
      </c>
      <c r="BE97" s="56">
        <f>'1ตรวจสอบความครบถ้วน7แผน'!BG28-'3.ตรวจสอบผลงาน 64&amp;แผน65 '!BE61</f>
        <v>-1434077.4099999997</v>
      </c>
      <c r="BF97" s="56">
        <f>'1ตรวจสอบความครบถ้วน7แผน'!BH28-'3.ตรวจสอบผลงาน 64&amp;แผน65 '!BF61</f>
        <v>-835328.04</v>
      </c>
      <c r="BG97" s="56">
        <f>'1ตรวจสอบความครบถ้วน7แผน'!BI28-'3.ตรวจสอบผลงาน 64&amp;แผน65 '!BG61</f>
        <v>4596859.92</v>
      </c>
      <c r="BH97" s="56">
        <f>'1ตรวจสอบความครบถ้วน7แผน'!BJ28-'3.ตรวจสอบผลงาน 64&amp;แผน65 '!BH61</f>
        <v>-646496.89999999991</v>
      </c>
      <c r="BI97" s="56">
        <f>'1ตรวจสอบความครบถ้วน7แผน'!BK28-'3.ตรวจสอบผลงาน 64&amp;แผน65 '!BI61</f>
        <v>-460829.37999999989</v>
      </c>
      <c r="BJ97" s="56">
        <f>'1ตรวจสอบความครบถ้วน7แผน'!BL28-'3.ตรวจสอบผลงาน 64&amp;แผน65 '!BJ61</f>
        <v>220814.05999999982</v>
      </c>
      <c r="BK97" s="56">
        <f>'1ตรวจสอบความครบถ้วน7แผน'!BM28-'3.ตรวจสอบผลงาน 64&amp;แผน65 '!BK61</f>
        <v>473099.60999999987</v>
      </c>
      <c r="BL97" s="56">
        <f>'1ตรวจสอบความครบถ้วน7แผน'!BN28-'3.ตรวจสอบผลงาน 64&amp;แผน65 '!BL61</f>
        <v>-1107606.9399999976</v>
      </c>
      <c r="BM97" s="56">
        <f>'1ตรวจสอบความครบถ้วน7แผน'!BO28-'3.ตรวจสอบผลงาน 64&amp;แผน65 '!BM61</f>
        <v>-5067676.6300000008</v>
      </c>
      <c r="BN97" s="56">
        <f>'1ตรวจสอบความครบถ้วน7แผน'!BP28-'3.ตรวจสอบผลงาน 64&amp;แผน65 '!BN61</f>
        <v>-4134089</v>
      </c>
      <c r="BO97" s="56">
        <f>'1ตรวจสอบความครบถ้วน7แผน'!BQ28-'3.ตรวจสอบผลงาน 64&amp;แผน65 '!BO61</f>
        <v>-4176592.0199999996</v>
      </c>
      <c r="BP97" s="56">
        <f>'1ตรวจสอบความครบถ้วน7แผน'!BR28-'3.ตรวจสอบผลงาน 64&amp;แผน65 '!BP61</f>
        <v>-1283937.2000000002</v>
      </c>
      <c r="BQ97" s="56">
        <f>'1ตรวจสอบความครบถ้วน7แผน'!BS28-'3.ตรวจสอบผลงาน 64&amp;แผน65 '!BQ61</f>
        <v>-771035.04999999981</v>
      </c>
      <c r="BR97" s="56">
        <f>'1ตรวจสอบความครบถ้วน7แผน'!BT28-'3.ตรวจสอบผลงาน 64&amp;แผน65 '!BR61</f>
        <v>-20180205.25999999</v>
      </c>
      <c r="BS97" s="56">
        <f>'1ตรวจสอบความครบถ้วน7แผน'!BU28-'3.ตรวจสอบผลงาน 64&amp;แผน65 '!BS61</f>
        <v>-6512480.8800000008</v>
      </c>
      <c r="BT97" s="56">
        <f>'1ตรวจสอบความครบถ้วน7แผน'!BV28-'3.ตรวจสอบผลงาน 64&amp;แผน65 '!BT61</f>
        <v>636789.19999999972</v>
      </c>
      <c r="BU97" s="56">
        <f>'1ตรวจสอบความครบถ้วน7แผน'!BW28-'3.ตรวจสอบผลงาน 64&amp;แผน65 '!BU61</f>
        <v>-11306508.810000001</v>
      </c>
      <c r="BV97" s="56">
        <f>'1ตรวจสอบความครบถ้วน7แผน'!BX28-'3.ตรวจสอบผลงาน 64&amp;แผน65 '!BV61</f>
        <v>302398.53000000014</v>
      </c>
      <c r="BW97" s="56">
        <f>'1ตรวจสอบความครบถ้วน7แผน'!BY28-'3.ตรวจสอบผลงาน 64&amp;แผน65 '!BW61</f>
        <v>298943.87999999989</v>
      </c>
      <c r="BX97" s="56">
        <f>'1ตรวจสอบความครบถ้วน7แผน'!BZ28-'3.ตรวจสอบผลงาน 64&amp;แผน65 '!BX61</f>
        <v>2311716.2799999993</v>
      </c>
      <c r="BY97" s="56">
        <f>'1ตรวจสอบความครบถ้วน7แผน'!CA28-'3.ตรวจสอบผลงาน 64&amp;แผน65 '!BY61</f>
        <v>209673.09999999963</v>
      </c>
      <c r="BZ97" s="56">
        <f>'1ตรวจสอบความครบถ้วน7แผน'!CB28-'3.ตรวจสอบผลงาน 64&amp;แผน65 '!BZ61</f>
        <v>714659.44</v>
      </c>
      <c r="CA97" s="56">
        <f>'1ตรวจสอบความครบถ้วน7แผน'!CC28-'3.ตรวจสอบผลงาน 64&amp;แผน65 '!CA61</f>
        <v>-834288.58000000007</v>
      </c>
      <c r="CB97" s="56">
        <f>'1ตรวจสอบความครบถ้วน7แผน'!CD28-'3.ตรวจสอบผลงาน 64&amp;แผน65 '!CB61</f>
        <v>1188979.8499999996</v>
      </c>
      <c r="CC97" s="56">
        <f>'1ตรวจสอบความครบถ้วน7แผน'!CE28-'3.ตรวจสอบผลงาน 64&amp;แผน65 '!CC61</f>
        <v>-8862439.370000001</v>
      </c>
      <c r="CD97" s="56">
        <f>'1ตรวจสอบความครบถ้วน7แผน'!CF28-'3.ตรวจสอบผลงาน 64&amp;แผน65 '!CD61</f>
        <v>-1544323.0900000003</v>
      </c>
      <c r="CE97" s="56">
        <f>'1ตรวจสอบความครบถ้วน7แผน'!CG28-'3.ตรวจสอบผลงาน 64&amp;แผน65 '!CE61</f>
        <v>1513044.08</v>
      </c>
      <c r="CF97" s="56">
        <f>'1ตรวจสอบความครบถ้วน7แผน'!CH28-'3.ตรวจสอบผลงาน 64&amp;แผน65 '!CF61</f>
        <v>530755.58000000007</v>
      </c>
      <c r="CG97" s="56">
        <f>'1ตรวจสอบความครบถ้วน7แผน'!CI28-'3.ตรวจสอบผลงาน 64&amp;แผน65 '!CG61</f>
        <v>-1100233.0900000001</v>
      </c>
      <c r="CH97" s="56">
        <f>'1ตรวจสอบความครบถ้วน7แผน'!CJ28-'3.ตรวจสอบผลงาน 64&amp;แผน65 '!CH61</f>
        <v>530013.23</v>
      </c>
      <c r="CI97" s="56">
        <f>'1ตรวจสอบความครบถ้วน7แผน'!CK28-'3.ตรวจสอบผลงาน 64&amp;แผน65 '!CI61</f>
        <v>12577924.24</v>
      </c>
      <c r="CJ97" s="56">
        <f>'1ตรวจสอบความครบถ้วน7แผน'!CL28-'3.ตรวจสอบผลงาน 64&amp;แผน65 '!CJ61</f>
        <v>2650437.8800000008</v>
      </c>
      <c r="CK97" s="56">
        <f>'1ตรวจสอบความครบถ้วน7แผน'!CM28-'3.ตรวจสอบผลงาน 64&amp;แผน65 '!CK61</f>
        <v>-1346793.4800000002</v>
      </c>
      <c r="CL97" s="56">
        <f>'1ตรวจสอบความครบถ้วน7แผน'!CN28-'3.ตรวจสอบผลงาน 64&amp;แผน65 '!CL61</f>
        <v>557575.93999999983</v>
      </c>
      <c r="CN97" s="89"/>
      <c r="CO97" s="89"/>
      <c r="CP97" s="89"/>
    </row>
    <row r="98" spans="1:137">
      <c r="A98" s="80" t="s">
        <v>461</v>
      </c>
      <c r="B98" s="81" t="s">
        <v>290</v>
      </c>
      <c r="C98" s="56">
        <f>'1ตรวจสอบความครบถ้วน7แผน'!E29-'3.ตรวจสอบผลงาน 64&amp;แผน65 '!C62</f>
        <v>14129184.149999999</v>
      </c>
      <c r="D98" s="56">
        <f>'1ตรวจสอบความครบถ้วน7แผน'!F29-'3.ตรวจสอบผลงาน 64&amp;แผน65 '!D62</f>
        <v>141325.51000000071</v>
      </c>
      <c r="E98" s="56">
        <f>'1ตรวจสอบความครบถ้วน7แผน'!G29-'3.ตรวจสอบผลงาน 64&amp;แผน65 '!E62</f>
        <v>599272.95000000019</v>
      </c>
      <c r="F98" s="56">
        <f>'1ตรวจสอบความครบถ้วน7แผน'!H29-'3.ตรวจสอบผลงาน 64&amp;แผน65 '!F62</f>
        <v>-225937.54999999981</v>
      </c>
      <c r="G98" s="56">
        <f>'1ตรวจสอบความครบถ้วน7แผน'!I29-'3.ตรวจสอบผลงาน 64&amp;แผน65 '!G62</f>
        <v>121935.52000000048</v>
      </c>
      <c r="H98" s="56">
        <f>'1ตรวจสอบความครบถ้วน7แผน'!J29-'3.ตรวจสอบผลงาน 64&amp;แผน65 '!H62</f>
        <v>993199.08000000007</v>
      </c>
      <c r="I98" s="56">
        <f>'1ตรวจสอบความครบถ้วน7แผน'!K29-'3.ตรวจสอบผลงาน 64&amp;แผน65 '!I62</f>
        <v>451311.4299999997</v>
      </c>
      <c r="J98" s="56">
        <f>'1ตรวจสอบความครบถ้วน7แผน'!L29-'3.ตรวจสอบผลงาน 64&amp;แผน65 '!J62</f>
        <v>16834373.590000004</v>
      </c>
      <c r="K98" s="56">
        <f>'1ตรวจสอบความครบถ้วน7แผน'!M29-'3.ตรวจสอบผลงาน 64&amp;แผน65 '!K62</f>
        <v>-2234748.9399999995</v>
      </c>
      <c r="L98" s="56">
        <f>'1ตรวจสอบความครบถ้วน7แผน'!N29-'3.ตรวจสอบผลงาน 64&amp;แผน65 '!L62</f>
        <v>2725270.45</v>
      </c>
      <c r="M98" s="56">
        <f>'1ตรวจสอบความครบถ้วน7แผน'!O29-'3.ตรวจสอบผลงาน 64&amp;แผน65 '!M62</f>
        <v>15063918.749999996</v>
      </c>
      <c r="N98" s="56">
        <f>'1ตรวจสอบความครบถ้วน7แผน'!P29-'3.ตรวจสอบผลงาน 64&amp;แผน65 '!N62</f>
        <v>430371.8899999999</v>
      </c>
      <c r="O98" s="56">
        <f>'1ตรวจสอบความครบถ้วน7แผน'!Q29-'3.ตรวจสอบผลงาน 64&amp;แผน65 '!O62</f>
        <v>15748132.860000014</v>
      </c>
      <c r="P98" s="56">
        <f>'1ตรวจสอบความครบถ้วน7แผน'!R29-'3.ตรวจสอบผลงาน 64&amp;แผน65 '!P62</f>
        <v>721436.84999999963</v>
      </c>
      <c r="Q98" s="56">
        <f>'1ตรวจสอบความครบถ้วน7แผน'!S29-'3.ตรวจสอบผลงาน 64&amp;แผน65 '!Q62</f>
        <v>19418135.57</v>
      </c>
      <c r="R98" s="56">
        <f>'1ตรวจสอบความครบถ้วน7แผน'!T29-'3.ตรวจสอบผลงาน 64&amp;แผน65 '!R62</f>
        <v>8882689.660000002</v>
      </c>
      <c r="S98" s="56">
        <f>'1ตรวจสอบความครบถ้วน7แผน'!U29-'3.ตรวจสอบผลงาน 64&amp;แผน65 '!S62</f>
        <v>4512496.6999999993</v>
      </c>
      <c r="T98" s="56">
        <f>'1ตรวจสอบความครบถ้วน7แผน'!V29-'3.ตรวจสอบผลงาน 64&amp;แผน65 '!T62</f>
        <v>2680456.9699999988</v>
      </c>
      <c r="U98" s="56">
        <f>'1ตรวจสอบความครบถ้วน7แผน'!W29-'3.ตรวจสอบผลงาน 64&amp;แผน65 '!U62</f>
        <v>3875561.0300000012</v>
      </c>
      <c r="V98" s="56">
        <f>'1ตรวจสอบความครบถ้วน7แผน'!X29-'3.ตรวจสอบผลงาน 64&amp;แผน65 '!V62</f>
        <v>-372454.20000000019</v>
      </c>
      <c r="W98" s="56">
        <f>'1ตรวจสอบความครบถ้วน7แผน'!Y29-'3.ตรวจสอบผลงาน 64&amp;แผน65 '!W62</f>
        <v>33238891.280000001</v>
      </c>
      <c r="X98" s="56">
        <f>'1ตรวจสอบความครบถ้วน7แผน'!Z29-'3.ตรวจสอบผลงาน 64&amp;แผน65 '!X62</f>
        <v>486423.43000000017</v>
      </c>
      <c r="Y98" s="56">
        <f>'1ตรวจสอบความครบถ้วน7แผน'!AA29-'3.ตรวจสอบผลงาน 64&amp;แผน65 '!Y62</f>
        <v>-48508.389999999665</v>
      </c>
      <c r="Z98" s="56">
        <f>'1ตรวจสอบความครบถ้วน7แผน'!AB29-'3.ตรวจสอบผลงาน 64&amp;แผน65 '!Z62</f>
        <v>-4534214</v>
      </c>
      <c r="AA98" s="56">
        <f>'1ตรวจสอบความครบถ้วน7แผน'!AC29-'3.ตรวจสอบผลงาน 64&amp;แผน65 '!AA62</f>
        <v>776377.82999999984</v>
      </c>
      <c r="AB98" s="56">
        <f>'1ตรวจสอบความครบถ้วน7แผน'!AD29-'3.ตรวจสอบผลงาน 64&amp;แผน65 '!AB62</f>
        <v>2444827.6899999995</v>
      </c>
      <c r="AC98" s="56">
        <f>'1ตรวจสอบความครบถ้วน7แผน'!AE29-'3.ตรวจสอบผลงาน 64&amp;แผน65 '!AC62</f>
        <v>-466427.30000000005</v>
      </c>
      <c r="AD98" s="56">
        <f>'1ตรวจสอบความครบถ้วน7แผน'!AF29-'3.ตรวจสอบผลงาน 64&amp;แผน65 '!AD62</f>
        <v>7508606.7699999996</v>
      </c>
      <c r="AE98" s="56">
        <f>'1ตรวจสอบความครบถ้วน7แผน'!AG29-'3.ตรวจสอบผลงาน 64&amp;แผน65 '!AE62</f>
        <v>948995.81</v>
      </c>
      <c r="AF98" s="56">
        <f>'1ตรวจสอบความครบถ้วน7แผน'!AH29-'3.ตรวจสอบผลงาน 64&amp;แผน65 '!AF62</f>
        <v>340569.0700000003</v>
      </c>
      <c r="AG98" s="56">
        <f>'1ตรวจสอบความครบถ้วน7แผน'!AI29-'3.ตรวจสอบผลงาน 64&amp;แผน65 '!AG62</f>
        <v>-3702506.13</v>
      </c>
      <c r="AH98" s="56">
        <f>'1ตรวจสอบความครบถ้วน7แผน'!AJ29-'3.ตรวจสอบผลงาน 64&amp;แผน65 '!AH62</f>
        <v>4295209.2100000009</v>
      </c>
      <c r="AI98" s="56">
        <f>'1ตรวจสอบความครบถ้วน7แผน'!AK29-'3.ตรวจสอบผลงาน 64&amp;แผน65 '!AI62</f>
        <v>1655074.1500000008</v>
      </c>
      <c r="AJ98" s="56">
        <f>'1ตรวจสอบความครบถ้วน7แผน'!AL29-'3.ตรวจสอบผลงาน 64&amp;แผน65 '!AJ62</f>
        <v>-113270.14000000013</v>
      </c>
      <c r="AK98" s="56">
        <f>'1ตรวจสอบความครบถ้วน7แผน'!AM29-'3.ตรวจสอบผลงาน 64&amp;แผน65 '!AK62</f>
        <v>107573989.56</v>
      </c>
      <c r="AL98" s="56">
        <f>'1ตรวจสอบความครบถ้วน7แผน'!AN29-'3.ตรวจสอบผลงาน 64&amp;แผน65 '!AL62</f>
        <v>12474399.35</v>
      </c>
      <c r="AM98" s="56">
        <f>'1ตรวจสอบความครบถ้วน7แผน'!AO29-'3.ตรวจสอบผลงาน 64&amp;แผน65 '!AM62</f>
        <v>1784623.52</v>
      </c>
      <c r="AN98" s="56">
        <f>'1ตรวจสอบความครบถ้วน7แผน'!AP29-'3.ตรวจสอบผลงาน 64&amp;แผน65 '!AN62</f>
        <v>7460964.0099999998</v>
      </c>
      <c r="AO98" s="56">
        <f>'1ตรวจสอบความครบถ้วน7แผน'!AQ29-'3.ตรวจสอบผลงาน 64&amp;แผน65 '!AO62</f>
        <v>4949575.16</v>
      </c>
      <c r="AP98" s="56">
        <f>'1ตรวจสอบความครบถ้วน7แผน'!AR29-'3.ตรวจสอบผลงาน 64&amp;แผน65 '!AP62</f>
        <v>2180185.1799999997</v>
      </c>
      <c r="AQ98" s="56">
        <f>'1ตรวจสอบความครบถ้วน7แผน'!AS29-'3.ตรวจสอบผลงาน 64&amp;แผน65 '!AQ62</f>
        <v>1512917.65</v>
      </c>
      <c r="AR98" s="56">
        <f>'1ตรวจสอบความครบถ้วน7แผน'!AT29-'3.ตรวจสอบผลงาน 64&amp;แผน65 '!AR62</f>
        <v>10478128.780000001</v>
      </c>
      <c r="AS98" s="56">
        <f>'1ตรวจสอบความครบถ้วน7แผน'!AU29-'3.ตรวจสอบผลงาน 64&amp;แผน65 '!AS62</f>
        <v>1109200.0099999998</v>
      </c>
      <c r="AT98" s="56">
        <f>'1ตรวจสอบความครบถ้วน7แผน'!AV29-'3.ตรวจสอบผลงาน 64&amp;แผน65 '!AT62</f>
        <v>803253.79000000097</v>
      </c>
      <c r="AU98" s="56">
        <f>'1ตรวจสอบความครบถ้วน7แผน'!AW29-'3.ตรวจสอบผลงาน 64&amp;แผน65 '!AU62</f>
        <v>-4732662.43</v>
      </c>
      <c r="AV98" s="56">
        <f>'1ตรวจสอบความครบถ้วน7แผน'!AX29-'3.ตรวจสอบผลงาน 64&amp;แผน65 '!AV62</f>
        <v>6952175.9000000004</v>
      </c>
      <c r="AW98" s="56">
        <f>'1ตรวจสอบความครบถ้วน7แผน'!AY29-'3.ตรวจสอบผลงาน 64&amp;แผน65 '!AW62</f>
        <v>-890923.65999999968</v>
      </c>
      <c r="AX98" s="56">
        <f>'1ตรวจสอบความครบถ้วน7แผน'!AZ29-'3.ตรวจสอบผลงาน 64&amp;แผน65 '!AX62</f>
        <v>-188251.55999999959</v>
      </c>
      <c r="AY98" s="56">
        <f>'1ตรวจสอบความครบถ้วน7แผน'!BA29-'3.ตรวจสอบผลงาน 64&amp;แผน65 '!AY62</f>
        <v>-302355.23999999929</v>
      </c>
      <c r="AZ98" s="56">
        <f>'1ตรวจสอบความครบถ้วน7แผน'!BB29-'3.ตรวจสอบผลงาน 64&amp;แผน65 '!AZ62</f>
        <v>-1059668.4499999997</v>
      </c>
      <c r="BA98" s="56">
        <f>'1ตรวจสอบความครบถ้วน7แผน'!BC29-'3.ตรวจสอบผลงาน 64&amp;แผน65 '!BA62</f>
        <v>57706724.890000001</v>
      </c>
      <c r="BB98" s="56">
        <f>'1ตรวจสอบความครบถ้วน7แผน'!BD29-'3.ตรวจสอบผลงาน 64&amp;แผน65 '!BB62</f>
        <v>921313.04</v>
      </c>
      <c r="BC98" s="56">
        <f>'1ตรวจสอบความครบถ้วน7แผน'!BE29-'3.ตรวจสอบผลงาน 64&amp;แผน65 '!BC62</f>
        <v>86439562.549999997</v>
      </c>
      <c r="BD98" s="56">
        <f>'1ตรวจสอบความครบถ้วน7แผน'!BF29-'3.ตรวจสอบผลงาน 64&amp;แผน65 '!BD62</f>
        <v>8234954.9400000013</v>
      </c>
      <c r="BE98" s="56">
        <f>'1ตรวจสอบความครบถ้วน7แผน'!BG29-'3.ตรวจสอบผลงาน 64&amp;แผน65 '!BE62</f>
        <v>2081541.3400000003</v>
      </c>
      <c r="BF98" s="56">
        <f>'1ตรวจสอบความครบถ้วน7แผน'!BH29-'3.ตรวจสอบผลงาน 64&amp;แผน65 '!BF62</f>
        <v>433353.93000000017</v>
      </c>
      <c r="BG98" s="56">
        <f>'1ตรวจสอบความครบถ้วน7แผน'!BI29-'3.ตรวจสอบผลงาน 64&amp;แผน65 '!BG62</f>
        <v>2441094.9299999923</v>
      </c>
      <c r="BH98" s="56">
        <f>'1ตรวจสอบความครบถ้วน7แผน'!BJ29-'3.ตรวจสอบผลงาน 64&amp;แผน65 '!BH62</f>
        <v>-563187.7799999998</v>
      </c>
      <c r="BI98" s="56">
        <f>'1ตรวจสอบความครบถ้วน7แผน'!BK29-'3.ตรวจสอบผลงาน 64&amp;แผน65 '!BI62</f>
        <v>4164741.58</v>
      </c>
      <c r="BJ98" s="56">
        <f>'1ตรวจสอบความครบถ้วน7แผน'!BL29-'3.ตรวจสอบผลงาน 64&amp;แผน65 '!BJ62</f>
        <v>1887221.21</v>
      </c>
      <c r="BK98" s="56">
        <f>'1ตรวจสอบความครบถ้วน7แผน'!BM29-'3.ตรวจสอบผลงาน 64&amp;แผน65 '!BK62</f>
        <v>2436890.8199999998</v>
      </c>
      <c r="BL98" s="56">
        <f>'1ตรวจสอบความครบถ้วน7แผน'!BN29-'3.ตรวจสอบผลงาน 64&amp;แผน65 '!BL62</f>
        <v>51955240.990000002</v>
      </c>
      <c r="BM98" s="56">
        <f>'1ตรวจสอบความครบถ้วน7แผน'!BO29-'3.ตรวจสอบผลงาน 64&amp;แผน65 '!BM62</f>
        <v>-2586118</v>
      </c>
      <c r="BN98" s="56">
        <f>'1ตรวจสอบความครบถ้วน7แผน'!BP29-'3.ตรวจสอบผลงาน 64&amp;แผน65 '!BN62</f>
        <v>1437289.6400000006</v>
      </c>
      <c r="BO98" s="56">
        <f>'1ตรวจสอบความครบถ้วน7แผน'!BQ29-'3.ตรวจสอบผลงาน 64&amp;แผน65 '!BO62</f>
        <v>8185651.6400000006</v>
      </c>
      <c r="BP98" s="56">
        <f>'1ตรวจสอบความครบถ้วน7แผน'!BR29-'3.ตรวจสอบผลงาน 64&amp;แผน65 '!BP62</f>
        <v>2653305.209999999</v>
      </c>
      <c r="BQ98" s="56">
        <f>'1ตรวจสอบความครบถ้วน7แผน'!BS29-'3.ตรวจสอบผลงาน 64&amp;แผน65 '!BQ62</f>
        <v>-1223268.8899999987</v>
      </c>
      <c r="BR98" s="56">
        <f>'1ตรวจสอบความครบถ้วน7แผน'!BT29-'3.ตรวจสอบผลงาน 64&amp;แผน65 '!BR62</f>
        <v>135129134.94</v>
      </c>
      <c r="BS98" s="56">
        <f>'1ตรวจสอบความครบถ้วน7แผน'!BU29-'3.ตรวจสอบผลงาน 64&amp;แผน65 '!BS62</f>
        <v>3555816.1300000008</v>
      </c>
      <c r="BT98" s="56">
        <f>'1ตรวจสอบความครบถ้วน7แผน'!BV29-'3.ตรวจสอบผลงาน 64&amp;แผน65 '!BT62</f>
        <v>-1636730.9400000004</v>
      </c>
      <c r="BU98" s="56">
        <f>'1ตรวจสอบความครบถ้วน7แผน'!BW29-'3.ตรวจสอบผลงาน 64&amp;แผน65 '!BU62</f>
        <v>-13739952.909999996</v>
      </c>
      <c r="BV98" s="56">
        <f>'1ตรวจสอบความครบถ้วน7แผน'!BX29-'3.ตรวจสอบผลงาน 64&amp;แผน65 '!BV62</f>
        <v>-958555.79999999981</v>
      </c>
      <c r="BW98" s="56">
        <f>'1ตรวจสอบความครบถ้วน7แผน'!BY29-'3.ตรวจสอบผลงาน 64&amp;แผน65 '!BW62</f>
        <v>4799276.76</v>
      </c>
      <c r="BX98" s="56">
        <f>'1ตรวจสอบความครบถ้วน7แผน'!BZ29-'3.ตรวจสอบผลงาน 64&amp;แผน65 '!BX62</f>
        <v>3602585.9900000021</v>
      </c>
      <c r="BY98" s="56">
        <f>'1ตรวจสอบความครบถ้วน7แผน'!CA29-'3.ตรวจสอบผลงาน 64&amp;แผน65 '!BY62</f>
        <v>216227.14999999991</v>
      </c>
      <c r="BZ98" s="56">
        <f>'1ตรวจสอบความครบถ้วน7แผน'!CB29-'3.ตรวจสอบผลงาน 64&amp;แผน65 '!BZ62</f>
        <v>-856186.73999999836</v>
      </c>
      <c r="CA98" s="56">
        <f>'1ตรวจสอบความครบถ้วน7แผน'!CC29-'3.ตรวจสอบผลงาน 64&amp;แผน65 '!CA62</f>
        <v>2400881.6100000003</v>
      </c>
      <c r="CB98" s="56">
        <f>'1ตรวจสอบความครบถ้วน7แผน'!CD29-'3.ตรวจสอบผลงาน 64&amp;แผน65 '!CB62</f>
        <v>7167468.4900000012</v>
      </c>
      <c r="CC98" s="56">
        <f>'1ตรวจสอบความครบถ้วน7แผน'!CE29-'3.ตรวจสอบผลงาน 64&amp;แผน65 '!CC62</f>
        <v>-6018410.9299999997</v>
      </c>
      <c r="CD98" s="56">
        <f>'1ตรวจสอบความครบถ้วน7แผน'!CF29-'3.ตรวจสอบผลงาน 64&amp;แผน65 '!CD62</f>
        <v>537339.24000000022</v>
      </c>
      <c r="CE98" s="56">
        <f>'1ตรวจสอบความครบถ้วน7แผน'!CG29-'3.ตรวจสอบผลงาน 64&amp;แผน65 '!CE62</f>
        <v>10740818.469999999</v>
      </c>
      <c r="CF98" s="56">
        <f>'1ตรวจสอบความครบถ้วน7แผน'!CH29-'3.ตรวจสอบผลงาน 64&amp;แผน65 '!CF62</f>
        <v>-827029.90000000037</v>
      </c>
      <c r="CG98" s="56">
        <f>'1ตรวจสอบความครบถ้วน7แผน'!CI29-'3.ตรวจสอบผลงาน 64&amp;แผน65 '!CG62</f>
        <v>-1068802.1000000003</v>
      </c>
      <c r="CH98" s="56">
        <f>'1ตรวจสอบความครบถ้วน7แผน'!CJ29-'3.ตรวจสอบผลงาน 64&amp;แผน65 '!CH62</f>
        <v>-144707.79000000004</v>
      </c>
      <c r="CI98" s="56">
        <f>'1ตรวจสอบความครบถ้วน7แผน'!CK29-'3.ตรวจสอบผลงาน 64&amp;แผน65 '!CI62</f>
        <v>-596822.08000000007</v>
      </c>
      <c r="CJ98" s="56">
        <f>'1ตรวจสอบความครบถ้วน7แผน'!CL29-'3.ตรวจสอบผลงาน 64&amp;แผน65 '!CJ62</f>
        <v>6790327.4600000009</v>
      </c>
      <c r="CK98" s="56">
        <f>'1ตรวจสอบความครบถ้วน7แผน'!CM29-'3.ตรวจสอบผลงาน 64&amp;แผน65 '!CK62</f>
        <v>-1929636.4199999995</v>
      </c>
      <c r="CL98" s="56">
        <f>'1ตรวจสอบความครบถ้วน7แผน'!CN29-'3.ตรวจสอบผลงาน 64&amp;แผน65 '!CL62</f>
        <v>-969708.56999999983</v>
      </c>
      <c r="CN98" s="89"/>
      <c r="CO98" s="89"/>
      <c r="CP98" s="89"/>
    </row>
    <row r="99" spans="1:137">
      <c r="A99" s="80" t="s">
        <v>462</v>
      </c>
      <c r="B99" s="81" t="s">
        <v>463</v>
      </c>
      <c r="C99" s="56">
        <f>'1ตรวจสอบความครบถ้วน7แผน'!E30-'3.ตรวจสอบผลงาน 64&amp;แผน65 '!C63</f>
        <v>12180616.34</v>
      </c>
      <c r="D99" s="56">
        <f>'1ตรวจสอบความครบถ้วน7แผน'!F30-'3.ตรวจสอบผลงาน 64&amp;แผน65 '!D63</f>
        <v>884120.21999999974</v>
      </c>
      <c r="E99" s="56">
        <f>'1ตรวจสอบความครบถ้วน7แผน'!G30-'3.ตรวจสอบผลงาน 64&amp;แผน65 '!E63</f>
        <v>826295.25999999978</v>
      </c>
      <c r="F99" s="56">
        <f>'1ตรวจสอบความครบถ้วน7แผน'!H30-'3.ตรวจสอบผลงาน 64&amp;แผน65 '!F63</f>
        <v>676553.43000000017</v>
      </c>
      <c r="G99" s="56">
        <f>'1ตรวจสอบความครบถ้วน7แผน'!I30-'3.ตรวจสอบผลงาน 64&amp;แผน65 '!G63</f>
        <v>541930.51</v>
      </c>
      <c r="H99" s="56">
        <f>'1ตรวจสอบความครบถ้วน7แผน'!J30-'3.ตรวจสอบผลงาน 64&amp;แผน65 '!H63</f>
        <v>384112.75</v>
      </c>
      <c r="I99" s="56">
        <f>'1ตรวจสอบความครบถ้วน7แผน'!K30-'3.ตรวจสอบผลงาน 64&amp;แผน65 '!I63</f>
        <v>1186750.6799999997</v>
      </c>
      <c r="J99" s="56">
        <f>'1ตรวจสอบความครบถ้วน7แผน'!L30-'3.ตรวจสอบผลงาน 64&amp;แผน65 '!J63</f>
        <v>1171405.6900000004</v>
      </c>
      <c r="K99" s="56">
        <f>'1ตรวจสอบความครบถ้วน7แผน'!M30-'3.ตรวจสอบผลงาน 64&amp;แผน65 '!K63</f>
        <v>67097.629999999888</v>
      </c>
      <c r="L99" s="56">
        <f>'1ตรวจสอบความครบถ้วน7แผน'!N30-'3.ตรวจสอบผลงาน 64&amp;แผน65 '!L63</f>
        <v>1575605.6700000004</v>
      </c>
      <c r="M99" s="56">
        <f>'1ตรวจสอบความครบถ้วน7แผน'!O30-'3.ตรวจสอบผลงาน 64&amp;แผน65 '!M63</f>
        <v>2357262.8000000007</v>
      </c>
      <c r="N99" s="56">
        <f>'1ตรวจสอบความครบถ้วน7แผน'!P30-'3.ตรวจสอบผลงาน 64&amp;แผน65 '!N63</f>
        <v>803667.41000000015</v>
      </c>
      <c r="O99" s="56">
        <f>'1ตรวจสอบความครบถ้วน7แผน'!Q30-'3.ตรวจสอบผลงาน 64&amp;แผน65 '!O63</f>
        <v>7348364.5799999982</v>
      </c>
      <c r="P99" s="56">
        <f>'1ตรวจสอบความครบถ้วน7แผน'!R30-'3.ตรวจสอบผลงาน 64&amp;แผน65 '!P63</f>
        <v>1202647.8899999997</v>
      </c>
      <c r="Q99" s="56">
        <f>'1ตรวจสอบความครบถ้วน7แผน'!S30-'3.ตรวจสอบผลงาน 64&amp;แผน65 '!Q63</f>
        <v>1483604.9000000004</v>
      </c>
      <c r="R99" s="56">
        <f>'1ตรวจสอบความครบถ้วน7แผน'!T30-'3.ตรวจสอบผลงาน 64&amp;แผน65 '!R63</f>
        <v>1635742.7999999998</v>
      </c>
      <c r="S99" s="56">
        <f>'1ตรวจสอบความครบถ้วน7แผน'!U30-'3.ตรวจสอบผลงาน 64&amp;แผน65 '!S63</f>
        <v>959076.9599999995</v>
      </c>
      <c r="T99" s="56">
        <f>'1ตรวจสอบความครบถ้วน7แผน'!V30-'3.ตรวจสอบผลงาน 64&amp;แผน65 '!T63</f>
        <v>99259.699999999953</v>
      </c>
      <c r="U99" s="56">
        <f>'1ตรวจสอบความครบถ้วน7แผน'!W30-'3.ตรวจสอบผลงาน 64&amp;แผน65 '!U63</f>
        <v>1184349.6100000001</v>
      </c>
      <c r="V99" s="56">
        <f>'1ตรวจสอบความครบถ้วน7แผน'!X30-'3.ตรวจสอบผลงาน 64&amp;แผน65 '!V63</f>
        <v>473288.62999999989</v>
      </c>
      <c r="W99" s="56">
        <f>'1ตรวจสอบความครบถ้วน7แผน'!Y30-'3.ตรวจสอบผลงาน 64&amp;แผน65 '!W63</f>
        <v>18350756.250000004</v>
      </c>
      <c r="X99" s="56">
        <f>'1ตรวจสอบความครบถ้วน7แผน'!Z30-'3.ตรวจสอบผลงาน 64&amp;แผน65 '!X63</f>
        <v>507307.39999999991</v>
      </c>
      <c r="Y99" s="56">
        <f>'1ตรวจสอบความครบถ้วน7แผน'!AA30-'3.ตรวจสอบผลงาน 64&amp;แผน65 '!Y63</f>
        <v>1406973.3499999996</v>
      </c>
      <c r="Z99" s="56">
        <f>'1ตรวจสอบความครบถ้วน7แผน'!AB30-'3.ตรวจสอบผลงาน 64&amp;แผน65 '!Z63</f>
        <v>730653.96</v>
      </c>
      <c r="AA99" s="56">
        <f>'1ตรวจสอบความครบถ้วน7แผน'!AC30-'3.ตรวจสอบผลงาน 64&amp;แผน65 '!AA63</f>
        <v>228899.16000000015</v>
      </c>
      <c r="AB99" s="56">
        <f>'1ตรวจสอบความครบถ้วน7แผน'!AD30-'3.ตรวจสอบผลงาน 64&amp;แผน65 '!AB63</f>
        <v>340928.92999999993</v>
      </c>
      <c r="AC99" s="56">
        <f>'1ตรวจสอบความครบถ้วน7แผน'!AE30-'3.ตรวจสอบผลงาน 64&amp;แผน65 '!AC63</f>
        <v>971720.2</v>
      </c>
      <c r="AD99" s="56">
        <f>'1ตรวจสอบความครบถ้วน7แผน'!AF30-'3.ตรวจสอบผลงาน 64&amp;แผน65 '!AD63</f>
        <v>899327.83000000007</v>
      </c>
      <c r="AE99" s="56">
        <f>'1ตรวจสอบความครบถ้วน7แผน'!AG30-'3.ตรวจสอบผลงาน 64&amp;แผน65 '!AE63</f>
        <v>167447.19999999995</v>
      </c>
      <c r="AF99" s="56">
        <f>'1ตรวจสอบความครบถ้วน7แผน'!AH30-'3.ตรวจสอบผลงาน 64&amp;แผน65 '!AF63</f>
        <v>256502.6100000001</v>
      </c>
      <c r="AG99" s="56">
        <f>'1ตรวจสอบความครบถ้วน7แผน'!AI30-'3.ตรวจสอบผลงาน 64&amp;แผน65 '!AG63</f>
        <v>1039653.21</v>
      </c>
      <c r="AH99" s="56">
        <f>'1ตรวจสอบความครบถ้วน7แผน'!AJ30-'3.ตรวจสอบผลงาน 64&amp;แผน65 '!AH63</f>
        <v>244006.29999999935</v>
      </c>
      <c r="AI99" s="56">
        <f>'1ตรวจสอบความครบถ้วน7แผน'!AK30-'3.ตรวจสอบผลงาน 64&amp;แผน65 '!AI63</f>
        <v>1227911.7599999998</v>
      </c>
      <c r="AJ99" s="56">
        <f>'1ตรวจสอบความครบถ้วน7แผน'!AL30-'3.ตรวจสอบผลงาน 64&amp;แผน65 '!AJ63</f>
        <v>556657.77</v>
      </c>
      <c r="AK99" s="56">
        <f>'1ตรวจสอบความครบถ้วน7แผน'!AM30-'3.ตรวจสอบผลงาน 64&amp;แผน65 '!AK63</f>
        <v>29045014.399999999</v>
      </c>
      <c r="AL99" s="56">
        <f>'1ตรวจสอบความครบถ้วน7แผน'!AN30-'3.ตรวจสอบผลงาน 64&amp;แผน65 '!AL63</f>
        <v>1416780.0300000003</v>
      </c>
      <c r="AM99" s="56">
        <f>'1ตรวจสอบความครบถ้วน7แผน'!AO30-'3.ตรวจสอบผลงาน 64&amp;แผน65 '!AM63</f>
        <v>-301797.03000000026</v>
      </c>
      <c r="AN99" s="56">
        <f>'1ตรวจสอบความครบถ้วน7แผน'!AP30-'3.ตรวจสอบผลงาน 64&amp;แผน65 '!AN63</f>
        <v>1395327.8199999994</v>
      </c>
      <c r="AO99" s="56">
        <f>'1ตรวจสอบความครบถ้วน7แผน'!AQ30-'3.ตรวจสอบผลงาน 64&amp;แผน65 '!AO63</f>
        <v>1718310.5099999998</v>
      </c>
      <c r="AP99" s="56">
        <f>'1ตรวจสอบความครบถ้วน7แผน'!AR30-'3.ตรวจสอบผลงาน 64&amp;แผน65 '!AP63</f>
        <v>1328574.7199999997</v>
      </c>
      <c r="AQ99" s="56">
        <f>'1ตรวจสอบความครบถ้วน7แผน'!AS30-'3.ตรวจสอบผลงาน 64&amp;แผน65 '!AQ63</f>
        <v>87155</v>
      </c>
      <c r="AR99" s="56">
        <f>'1ตรวจสอบความครบถ้วน7แผน'!AT30-'3.ตรวจสอบผลงาน 64&amp;แผน65 '!AR63</f>
        <v>4015007.2799999993</v>
      </c>
      <c r="AS99" s="56">
        <f>'1ตรวจสอบความครบถ้วน7แผน'!AU30-'3.ตรวจสอบผลงาน 64&amp;แผน65 '!AS63</f>
        <v>1577615.17</v>
      </c>
      <c r="AT99" s="56">
        <f>'1ตรวจสอบความครบถ้วน7แผน'!AV30-'3.ตรวจสอบผลงาน 64&amp;แผน65 '!AT63</f>
        <v>1374288.7800000003</v>
      </c>
      <c r="AU99" s="56">
        <f>'1ตรวจสอบความครบถ้วน7แผน'!AW30-'3.ตรวจสอบผลงาน 64&amp;แผน65 '!AU63</f>
        <v>834647.85000000009</v>
      </c>
      <c r="AV99" s="56">
        <f>'1ตรวจสอบความครบถ้วน7แผน'!AX30-'3.ตรวจสอบผลงาน 64&amp;แผน65 '!AV63</f>
        <v>727776.7</v>
      </c>
      <c r="AW99" s="56">
        <f>'1ตรวจสอบความครบถ้วน7แผน'!AY30-'3.ตรวจสอบผลงาน 64&amp;แผน65 '!AW63</f>
        <v>-91214.170000000158</v>
      </c>
      <c r="AX99" s="56">
        <f>'1ตรวจสอบความครบถ้วน7แผน'!AZ30-'3.ตรวจสอบผลงาน 64&amp;แผน65 '!AX63</f>
        <v>884727.18999999948</v>
      </c>
      <c r="AY99" s="56">
        <f>'1ตรวจสอบความครบถ้วน7แผน'!BA30-'3.ตรวจสอบผลงาน 64&amp;แผน65 '!AY63</f>
        <v>720540.87999999989</v>
      </c>
      <c r="AZ99" s="56">
        <f>'1ตรวจสอบความครบถ้วน7แผน'!BB30-'3.ตรวจสอบผลงาน 64&amp;แผน65 '!AZ63</f>
        <v>172359.35999999987</v>
      </c>
      <c r="BA99" s="56">
        <f>'1ตรวจสอบความครบถ้วน7แผน'!BC30-'3.ตรวจสอบผลงาน 64&amp;แผน65 '!BA63</f>
        <v>3154166.3899999987</v>
      </c>
      <c r="BB99" s="56">
        <f>'1ตรวจสอบความครบถ้วน7แผน'!BD30-'3.ตรวจสอบผลงาน 64&amp;แผน65 '!BB63</f>
        <v>978942.33000000007</v>
      </c>
      <c r="BC99" s="56">
        <f>'1ตรวจสอบความครบถ้วน7แผน'!BE30-'3.ตรวจสอบผลงาน 64&amp;แผน65 '!BC63</f>
        <v>9270955.1100000031</v>
      </c>
      <c r="BD99" s="56">
        <f>'1ตรวจสอบความครบถ้วน7แผน'!BF30-'3.ตรวจสอบผลงาน 64&amp;แผน65 '!BD63</f>
        <v>2929820.8199999994</v>
      </c>
      <c r="BE99" s="56">
        <f>'1ตรวจสอบความครบถ้วน7แผน'!BG30-'3.ตรวจสอบผลงาน 64&amp;แผน65 '!BE63</f>
        <v>415734.17000000016</v>
      </c>
      <c r="BF99" s="56">
        <f>'1ตรวจสอบความครบถ้วน7แผน'!BH30-'3.ตรวจสอบผลงาน 64&amp;แผน65 '!BF63</f>
        <v>1747517.64</v>
      </c>
      <c r="BG99" s="56">
        <f>'1ตรวจสอบความครบถ้วน7แผน'!BI30-'3.ตรวจสอบผลงาน 64&amp;แผน65 '!BG63</f>
        <v>6253029.6400000006</v>
      </c>
      <c r="BH99" s="56">
        <f>'1ตรวจสอบความครบถ้วน7แผน'!BJ30-'3.ตรวจสอบผลงาน 64&amp;แผน65 '!BH63</f>
        <v>774764.32000000007</v>
      </c>
      <c r="BI99" s="56">
        <f>'1ตรวจสอบความครบถ้วน7แผน'!BK30-'3.ตรวจสอบผลงาน 64&amp;แผน65 '!BI63</f>
        <v>343862.28999999992</v>
      </c>
      <c r="BJ99" s="56">
        <f>'1ตรวจสอบความครบถ้วน7แผน'!BL30-'3.ตรวจสอบผลงาน 64&amp;แผน65 '!BJ63</f>
        <v>358404.39000000013</v>
      </c>
      <c r="BK99" s="56">
        <f>'1ตรวจสอบความครบถ้วน7แผน'!BM30-'3.ตรวจสอบผลงาน 64&amp;แผน65 '!BK63</f>
        <v>682747.59000000008</v>
      </c>
      <c r="BL99" s="56">
        <f>'1ตรวจสอบความครบถ้วน7แผน'!BN30-'3.ตรวจสอบผลงาน 64&amp;แผน65 '!BL63</f>
        <v>7385504.200000003</v>
      </c>
      <c r="BM99" s="56">
        <f>'1ตรวจสอบความครบถ้วน7แผน'!BO30-'3.ตรวจสอบผลงาน 64&amp;แผน65 '!BM63</f>
        <v>2341859.3099999996</v>
      </c>
      <c r="BN99" s="56">
        <f>'1ตรวจสอบความครบถ้วน7แผน'!BP30-'3.ตรวจสอบผลงาน 64&amp;แผน65 '!BN63</f>
        <v>599194.71</v>
      </c>
      <c r="BO99" s="56">
        <f>'1ตรวจสอบความครบถ้วน7แผน'!BQ30-'3.ตรวจสอบผลงาน 64&amp;แผน65 '!BO63</f>
        <v>1943105.6800000002</v>
      </c>
      <c r="BP99" s="56">
        <f>'1ตรวจสอบความครบถ้วน7แผน'!BR30-'3.ตรวจสอบผลงาน 64&amp;แผน65 '!BP63</f>
        <v>768648.84000000032</v>
      </c>
      <c r="BQ99" s="56">
        <f>'1ตรวจสอบความครบถ้วน7แผน'!BS30-'3.ตรวจสอบผลงาน 64&amp;แผน65 '!BQ63</f>
        <v>644670.18000000017</v>
      </c>
      <c r="BR99" s="56">
        <f>'1ตรวจสอบความครบถ้วน7แผน'!BT30-'3.ตรวจสอบผลงาน 64&amp;แผน65 '!BR63</f>
        <v>22710508.139999993</v>
      </c>
      <c r="BS99" s="56">
        <f>'1ตรวจสอบความครบถ้วน7แผน'!BU30-'3.ตรวจสอบผลงาน 64&amp;แผน65 '!BS63</f>
        <v>2394473.3200000003</v>
      </c>
      <c r="BT99" s="56">
        <f>'1ตรวจสอบความครบถ้วน7แผน'!BV30-'3.ตรวจสอบผลงาน 64&amp;แผน65 '!BT63</f>
        <v>59664.769999999553</v>
      </c>
      <c r="BU99" s="56">
        <f>'1ตรวจสอบความครบถ้วน7แผน'!BW30-'3.ตรวจสอบผลงาน 64&amp;แผน65 '!BU63</f>
        <v>6669740.9199999999</v>
      </c>
      <c r="BV99" s="56">
        <f>'1ตรวจสอบความครบถ้วน7แผน'!BX30-'3.ตรวจสอบผลงาน 64&amp;แผน65 '!BV63</f>
        <v>878686.73</v>
      </c>
      <c r="BW99" s="56">
        <f>'1ตรวจสอบความครบถ้วน7แผน'!BY30-'3.ตรวจสอบผลงาน 64&amp;แผน65 '!BW63</f>
        <v>911963.23999999976</v>
      </c>
      <c r="BX99" s="56">
        <f>'1ตรวจสอบความครบถ้วน7แผน'!BZ30-'3.ตรวจสอบผลงาน 64&amp;แผน65 '!BX63</f>
        <v>2399684.12</v>
      </c>
      <c r="BY99" s="56">
        <f>'1ตรวจสอบความครบถ้วน7แผน'!CA30-'3.ตรวจสอบผลงาน 64&amp;แผน65 '!BY63</f>
        <v>277276.83999999985</v>
      </c>
      <c r="BZ99" s="56">
        <f>'1ตรวจสอบความครบถ้วน7แผน'!CB30-'3.ตรวจสอบผลงาน 64&amp;แผน65 '!BZ63</f>
        <v>77412.439999999944</v>
      </c>
      <c r="CA99" s="56">
        <f>'1ตรวจสอบความครบถ้วน7แผน'!CC30-'3.ตรวจสอบผลงาน 64&amp;แผน65 '!CA63</f>
        <v>802281.49000000022</v>
      </c>
      <c r="CB99" s="56">
        <f>'1ตรวจสอบความครบถ้วน7แผน'!CD30-'3.ตรวจสอบผลงาน 64&amp;แผน65 '!CB63</f>
        <v>648693.98</v>
      </c>
      <c r="CC99" s="56">
        <f>'1ตรวจสอบความครบถ้วน7แผน'!CE30-'3.ตรวจสอบผลงาน 64&amp;แผน65 '!CC63</f>
        <v>2999897.4999999991</v>
      </c>
      <c r="CD99" s="56">
        <f>'1ตรวจสอบความครบถ้วน7แผน'!CF30-'3.ตรวจสอบผลงาน 64&amp;แผน65 '!CD63</f>
        <v>1238557.9899999998</v>
      </c>
      <c r="CE99" s="56">
        <f>'1ตรวจสอบความครบถ้วน7แผน'!CG30-'3.ตรวจสอบผลงาน 64&amp;แผน65 '!CE63</f>
        <v>2269436.379999999</v>
      </c>
      <c r="CF99" s="56">
        <f>'1ตรวจสอบความครบถ้วน7แผน'!CH30-'3.ตรวจสอบผลงาน 64&amp;แผน65 '!CF63</f>
        <v>694988.22999999952</v>
      </c>
      <c r="CG99" s="56">
        <f>'1ตรวจสอบความครบถ้วน7แผน'!CI30-'3.ตรวจสอบผลงาน 64&amp;แผน65 '!CG63</f>
        <v>706668.57000000007</v>
      </c>
      <c r="CH99" s="56">
        <f>'1ตรวจสอบความครบถ้วน7แผน'!CJ30-'3.ตรวจสอบผลงาน 64&amp;แผน65 '!CH63</f>
        <v>347385.22999999975</v>
      </c>
      <c r="CI99" s="56">
        <f>'1ตรวจสอบความครบถ้วน7แผน'!CK30-'3.ตรวจสอบผลงาน 64&amp;แผน65 '!CI63</f>
        <v>1344236.78</v>
      </c>
      <c r="CJ99" s="56">
        <f>'1ตรวจสอบความครบถ้วน7แผน'!CL30-'3.ตรวจสอบผลงาน 64&amp;แผน65 '!CJ63</f>
        <v>4379398.54</v>
      </c>
      <c r="CK99" s="56">
        <f>'1ตรวจสอบความครบถ้วน7แผน'!CM30-'3.ตรวจสอบผลงาน 64&amp;แผน65 '!CK63</f>
        <v>548261.29</v>
      </c>
      <c r="CL99" s="56">
        <f>'1ตรวจสอบความครบถ้วน7แผน'!CN30-'3.ตรวจสอบผลงาน 64&amp;แผน65 '!CL63</f>
        <v>310291.20999999996</v>
      </c>
      <c r="CN99" s="89"/>
      <c r="CO99" s="89"/>
      <c r="CP99" s="89"/>
    </row>
    <row r="100" spans="1:137">
      <c r="A100" s="80" t="s">
        <v>464</v>
      </c>
      <c r="B100" s="81" t="s">
        <v>465</v>
      </c>
      <c r="C100" s="56">
        <f>'1ตรวจสอบความครบถ้วน7แผน'!E31-'3.ตรวจสอบผลงาน 64&amp;แผน65 '!C64</f>
        <v>9205904.5199999958</v>
      </c>
      <c r="D100" s="56">
        <f>'1ตรวจสอบความครบถ้วน7แผน'!F31-'3.ตรวจสอบผลงาน 64&amp;แผน65 '!D64</f>
        <v>-650726.02999999933</v>
      </c>
      <c r="E100" s="56">
        <f>'1ตรวจสอบความครบถ้วน7แผน'!G31-'3.ตรวจสอบผลงาน 64&amp;แผน65 '!E64</f>
        <v>693947.66000000015</v>
      </c>
      <c r="F100" s="56">
        <f>'1ตรวจสอบความครบถ้วน7แผน'!H31-'3.ตรวจสอบผลงาน 64&amp;แผน65 '!F64</f>
        <v>740488.28000000026</v>
      </c>
      <c r="G100" s="56">
        <f>'1ตรวจสอบความครบถ้วน7แผน'!I31-'3.ตรวจสอบผลงาน 64&amp;แผน65 '!G64</f>
        <v>-1137877.8399999999</v>
      </c>
      <c r="H100" s="56">
        <f>'1ตรวจสอบความครบถ้วน7แผน'!J31-'3.ตรวจสอบผลงาน 64&amp;แผน65 '!H64</f>
        <v>-86131.600000000093</v>
      </c>
      <c r="I100" s="56">
        <f>'1ตรวจสอบความครบถ้วน7แผน'!K31-'3.ตรวจสอบผลงาน 64&amp;แผน65 '!I64</f>
        <v>231591.61000000034</v>
      </c>
      <c r="J100" s="56">
        <f>'1ตรวจสอบความครบถ้วน7แผน'!L31-'3.ตรวจสอบผลงาน 64&amp;แผน65 '!J64</f>
        <v>1856425.0899999999</v>
      </c>
      <c r="K100" s="56">
        <f>'1ตรวจสอบความครบถ้วน7แผน'!M31-'3.ตรวจสอบผลงาน 64&amp;แผน65 '!K64</f>
        <v>939187.37999999989</v>
      </c>
      <c r="L100" s="56">
        <f>'1ตรวจสอบความครบถ้วน7แผน'!N31-'3.ตรวจสอบผลงาน 64&amp;แผน65 '!L64</f>
        <v>310978.43999999948</v>
      </c>
      <c r="M100" s="56">
        <f>'1ตรวจสอบความครบถ้วน7แผน'!O31-'3.ตรวจสอบผลงาน 64&amp;แผน65 '!M64</f>
        <v>125532.79000000097</v>
      </c>
      <c r="N100" s="56">
        <f>'1ตรวจสอบความครบถ้วน7แผน'!P31-'3.ตรวจสอบผลงาน 64&amp;แผน65 '!N64</f>
        <v>5896.1399999998976</v>
      </c>
      <c r="O100" s="56">
        <f>'1ตรวจสอบความครบถ้วน7แผน'!Q31-'3.ตรวจสอบผลงาน 64&amp;แผน65 '!O64</f>
        <v>14873666.620000001</v>
      </c>
      <c r="P100" s="56">
        <f>'1ตรวจสอบความครบถ้วน7แผน'!R31-'3.ตรวจสอบผลงาน 64&amp;แผน65 '!P64</f>
        <v>637924.79000000097</v>
      </c>
      <c r="Q100" s="56">
        <f>'1ตรวจสอบความครบถ้วน7แผน'!S31-'3.ตรวจสอบผลงาน 64&amp;แผน65 '!Q64</f>
        <v>476435.05000000075</v>
      </c>
      <c r="R100" s="56">
        <f>'1ตรวจสอบความครบถ้วน7แผน'!T31-'3.ตรวจสอบผลงาน 64&amp;แผน65 '!R64</f>
        <v>1977646.92</v>
      </c>
      <c r="S100" s="56">
        <f>'1ตรวจสอบความครบถ้วน7แผน'!U31-'3.ตรวจสอบผลงาน 64&amp;แผน65 '!S64</f>
        <v>1434751.08</v>
      </c>
      <c r="T100" s="56">
        <f>'1ตรวจสอบความครบถ้วน7แผน'!V31-'3.ตรวจสอบผลงาน 64&amp;แผน65 '!T64</f>
        <v>-2307841.8000000007</v>
      </c>
      <c r="U100" s="56">
        <f>'1ตรวจสอบความครบถ้วน7แผน'!W31-'3.ตรวจสอบผลงาน 64&amp;แผน65 '!U64</f>
        <v>959139.03000000026</v>
      </c>
      <c r="V100" s="56">
        <f>'1ตรวจสอบความครบถ้วน7แผน'!X31-'3.ตรวจสอบผลงาน 64&amp;แผน65 '!V64</f>
        <v>-572263.60000000009</v>
      </c>
      <c r="W100" s="56">
        <f>'1ตรวจสอบความครบถ้วน7แผน'!Y31-'3.ตรวจสอบผลงาน 64&amp;แผน65 '!W64</f>
        <v>4027766.6099999994</v>
      </c>
      <c r="X100" s="56">
        <f>'1ตรวจสอบความครบถ้วน7แผน'!Z31-'3.ตรวจสอบผลงาน 64&amp;แผน65 '!X64</f>
        <v>139737.35999999987</v>
      </c>
      <c r="Y100" s="56">
        <f>'1ตรวจสอบความครบถ้วน7แผน'!AA31-'3.ตรวจสอบผลงาน 64&amp;แผน65 '!Y64</f>
        <v>1148956.7300000004</v>
      </c>
      <c r="Z100" s="56">
        <f>'1ตรวจสอบความครบถ้วน7แผน'!AB31-'3.ตรวจสอบผลงาน 64&amp;แผน65 '!Z64</f>
        <v>-235856</v>
      </c>
      <c r="AA100" s="56">
        <f>'1ตรวจสอบความครบถ้วน7แผน'!AC31-'3.ตรวจสอบผลงาน 64&amp;แผน65 '!AA64</f>
        <v>-40729.959999999963</v>
      </c>
      <c r="AB100" s="56">
        <f>'1ตรวจสอบความครบถ้วน7แผน'!AD31-'3.ตรวจสอบผลงาน 64&amp;แผน65 '!AB64</f>
        <v>563222.33000000007</v>
      </c>
      <c r="AC100" s="56">
        <f>'1ตรวจสอบความครบถ้วน7แผน'!AE31-'3.ตรวจสอบผลงาน 64&amp;แผน65 '!AC64</f>
        <v>474367.1099999994</v>
      </c>
      <c r="AD100" s="56">
        <f>'1ตรวจสอบความครบถ้วน7แผน'!AF31-'3.ตรวจสอบผลงาน 64&amp;แผน65 '!AD64</f>
        <v>3320471.4300000016</v>
      </c>
      <c r="AE100" s="56">
        <f>'1ตรวจสอบความครบถ้วน7แผน'!AG31-'3.ตรวจสอบผลงาน 64&amp;แผน65 '!AE64</f>
        <v>-665435.13999999966</v>
      </c>
      <c r="AF100" s="56">
        <f>'1ตรวจสอบความครบถ้วน7แผน'!AH31-'3.ตรวจสอบผลงาน 64&amp;แผน65 '!AF64</f>
        <v>156133.37000000011</v>
      </c>
      <c r="AG100" s="56">
        <f>'1ตรวจสอบความครบถ้วน7แผน'!AI31-'3.ตรวจสอบผลงาน 64&amp;แผน65 '!AG64</f>
        <v>-2064997.0700000003</v>
      </c>
      <c r="AH100" s="56">
        <f>'1ตรวจสอบความครบถ้วน7แผน'!AJ31-'3.ตรวจสอบผลงาน 64&amp;แผน65 '!AH64</f>
        <v>113640.4299999997</v>
      </c>
      <c r="AI100" s="56">
        <f>'1ตรวจสอบความครบถ้วน7แผน'!AK31-'3.ตรวจสอบผลงาน 64&amp;แผน65 '!AI64</f>
        <v>-1052661.0500000007</v>
      </c>
      <c r="AJ100" s="56">
        <f>'1ตรวจสอบความครบถ้วน7แผน'!AL31-'3.ตรวจสอบผลงาน 64&amp;แผน65 '!AJ64</f>
        <v>136840.3200000003</v>
      </c>
      <c r="AK100" s="56">
        <f>'1ตรวจสอบความครบถ้วน7แผน'!AM31-'3.ตรวจสอบผลงาน 64&amp;แผน65 '!AK64</f>
        <v>-3380749.4899999946</v>
      </c>
      <c r="AL100" s="56">
        <f>'1ตรวจสอบความครบถ้วน7แผน'!AN31-'3.ตรวจสอบผลงาน 64&amp;แผน65 '!AL64</f>
        <v>1340843.9700000007</v>
      </c>
      <c r="AM100" s="56">
        <f>'1ตรวจสอบความครบถ้วน7แผน'!AO31-'3.ตรวจสอบผลงาน 64&amp;แผน65 '!AM64</f>
        <v>-1693082.7599999998</v>
      </c>
      <c r="AN100" s="56">
        <f>'1ตรวจสอบความครบถ้วน7แผน'!AP31-'3.ตรวจสอบผลงาน 64&amp;แผน65 '!AN64</f>
        <v>-1092195.6999999993</v>
      </c>
      <c r="AO100" s="56">
        <f>'1ตรวจสอบความครบถ้วน7แผน'!AQ31-'3.ตรวจสอบผลงาน 64&amp;แผน65 '!AO64</f>
        <v>3023111.7199999997</v>
      </c>
      <c r="AP100" s="56">
        <f>'1ตรวจสอบความครบถ้วน7แผน'!AR31-'3.ตรวจสอบผลงาน 64&amp;แผน65 '!AP64</f>
        <v>2515994.9000000004</v>
      </c>
      <c r="AQ100" s="56">
        <f>'1ตรวจสอบความครบถ้วน7แผน'!AS31-'3.ตรวจสอบผลงาน 64&amp;แผน65 '!AQ64</f>
        <v>81530.670000000158</v>
      </c>
      <c r="AR100" s="56">
        <f>'1ตรวจสอบความครบถ้วน7แผน'!AT31-'3.ตรวจสอบผลงาน 64&amp;แผน65 '!AR64</f>
        <v>-3470104.0500000007</v>
      </c>
      <c r="AS100" s="56">
        <f>'1ตรวจสอบความครบถ้วน7แผน'!AU31-'3.ตรวจสอบผลงาน 64&amp;แผน65 '!AS64</f>
        <v>3685639.8600000013</v>
      </c>
      <c r="AT100" s="56">
        <f>'1ตรวจสอบความครบถ้วน7แผน'!AV31-'3.ตรวจสอบผลงาน 64&amp;แผน65 '!AT64</f>
        <v>-6850218.25</v>
      </c>
      <c r="AU100" s="56">
        <f>'1ตรวจสอบความครบถ้วน7แผน'!AW31-'3.ตรวจสอบผลงาน 64&amp;แผน65 '!AU64</f>
        <v>-2339701.17</v>
      </c>
      <c r="AV100" s="56">
        <f>'1ตรวจสอบความครบถ้วน7แผน'!AX31-'3.ตรวจสอบผลงาน 64&amp;แผน65 '!AV64</f>
        <v>-419561.47999999952</v>
      </c>
      <c r="AW100" s="56">
        <f>'1ตรวจสอบความครบถ้วน7แผน'!AY31-'3.ตรวจสอบผลงาน 64&amp;แผน65 '!AW64</f>
        <v>-1207889.9300000002</v>
      </c>
      <c r="AX100" s="56">
        <f>'1ตรวจสอบความครบถ้วน7แผน'!AZ31-'3.ตรวจสอบผลงาน 64&amp;แผน65 '!AX64</f>
        <v>1679826.0099999998</v>
      </c>
      <c r="AY100" s="56">
        <f>'1ตรวจสอบความครบถ้วน7แผน'!BA31-'3.ตรวจสอบผลงาน 64&amp;แผน65 '!AY64</f>
        <v>-852318.40999999968</v>
      </c>
      <c r="AZ100" s="56">
        <f>'1ตรวจสอบความครบถ้วน7แผน'!BB31-'3.ตรวจสอบผลงาน 64&amp;แผน65 '!AZ64</f>
        <v>-1829205.6799999997</v>
      </c>
      <c r="BA100" s="56">
        <f>'1ตรวจสอบความครบถ้วน7แผน'!BC31-'3.ตรวจสอบผลงาน 64&amp;แผน65 '!BA64</f>
        <v>6596696.7200000007</v>
      </c>
      <c r="BB100" s="56">
        <f>'1ตรวจสอบความครบถ้วน7แผน'!BD31-'3.ตรวจสอบผลงาน 64&amp;แผน65 '!BB64</f>
        <v>9326.9500000001863</v>
      </c>
      <c r="BC100" s="56">
        <f>'1ตรวจสอบความครบถ้วน7แผน'!BE31-'3.ตรวจสอบผลงาน 64&amp;แผน65 '!BC64</f>
        <v>2954858.5700000003</v>
      </c>
      <c r="BD100" s="56">
        <f>'1ตรวจสอบความครบถ้วน7แผน'!BF31-'3.ตรวจสอบผลงาน 64&amp;แผน65 '!BD64</f>
        <v>4275114.6500000013</v>
      </c>
      <c r="BE100" s="56">
        <f>'1ตรวจสอบความครบถ้วน7แผน'!BG31-'3.ตรวจสอบผลงาน 64&amp;แผน65 '!BE64</f>
        <v>-13269.519999999553</v>
      </c>
      <c r="BF100" s="56">
        <f>'1ตรวจสอบความครบถ้วน7แผน'!BH31-'3.ตรวจสอบผลงาน 64&amp;แผน65 '!BF64</f>
        <v>899138.76000000024</v>
      </c>
      <c r="BG100" s="56">
        <f>'1ตรวจสอบความครบถ้วน7แผน'!BI31-'3.ตรวจสอบผลงาน 64&amp;แผน65 '!BG64</f>
        <v>271896.0700000003</v>
      </c>
      <c r="BH100" s="56">
        <f>'1ตรวจสอบความครบถ้วน7แผน'!BJ31-'3.ตรวจสอบผลงาน 64&amp;แผน65 '!BH64</f>
        <v>510338.61000000034</v>
      </c>
      <c r="BI100" s="56">
        <f>'1ตรวจสอบความครบถ้วน7แผน'!BK31-'3.ตรวจสอบผลงาน 64&amp;แผน65 '!BI64</f>
        <v>1160001.1000000001</v>
      </c>
      <c r="BJ100" s="56">
        <f>'1ตรวจสอบความครบถ้วน7แผน'!BL31-'3.ตรวจสอบผลงาน 64&amp;แผน65 '!BJ64</f>
        <v>2347683.41</v>
      </c>
      <c r="BK100" s="56">
        <f>'1ตรวจสอบความครบถ้วน7แผน'!BM31-'3.ตรวจสอบผลงาน 64&amp;แผน65 '!BK64</f>
        <v>683284.41999999993</v>
      </c>
      <c r="BL100" s="56">
        <f>'1ตรวจสอบความครบถ้วน7แผน'!BN31-'3.ตรวจสอบผลงาน 64&amp;แผน65 '!BL64</f>
        <v>7078052.0500000007</v>
      </c>
      <c r="BM100" s="56">
        <f>'1ตรวจสอบความครบถ้วน7แผน'!BO31-'3.ตรวจสอบผลงาน 64&amp;แผน65 '!BM64</f>
        <v>-1078268.1000000006</v>
      </c>
      <c r="BN100" s="56">
        <f>'1ตรวจสอบความครบถ้วน7แผน'!BP31-'3.ตรวจสอบผลงาน 64&amp;แผน65 '!BN64</f>
        <v>-911891.62000000011</v>
      </c>
      <c r="BO100" s="56">
        <f>'1ตรวจสอบความครบถ้วน7แผน'!BQ31-'3.ตรวจสอบผลงาน 64&amp;แผน65 '!BO64</f>
        <v>-258218.08000000007</v>
      </c>
      <c r="BP100" s="56">
        <f>'1ตรวจสอบความครบถ้วน7แผน'!BR31-'3.ตรวจสอบผลงาน 64&amp;แผน65 '!BP64</f>
        <v>3307484.4499999993</v>
      </c>
      <c r="BQ100" s="56">
        <f>'1ตรวจสอบความครบถ้วน7แผน'!BS31-'3.ตรวจสอบผลงาน 64&amp;แผน65 '!BQ64</f>
        <v>-1420235.83</v>
      </c>
      <c r="BR100" s="56">
        <f>'1ตรวจสอบความครบถ้วน7แผน'!BT31-'3.ตรวจสอบผลงาน 64&amp;แผน65 '!BR64</f>
        <v>-10835818.239999995</v>
      </c>
      <c r="BS100" s="56">
        <f>'1ตรวจสอบความครบถ้วน7แผน'!BU31-'3.ตรวจสอบผลงาน 64&amp;แผน65 '!BS64</f>
        <v>261948.30999999959</v>
      </c>
      <c r="BT100" s="56">
        <f>'1ตรวจสอบความครบถ้วน7แผน'!BV31-'3.ตรวจสอบผลงาน 64&amp;แผน65 '!BT64</f>
        <v>-1161589.7000000002</v>
      </c>
      <c r="BU100" s="56">
        <f>'1ตรวจสอบความครบถ้วน7แผน'!BW31-'3.ตรวจสอบผลงาน 64&amp;แผน65 '!BU64</f>
        <v>-4111378.7699999996</v>
      </c>
      <c r="BV100" s="56">
        <f>'1ตรวจสอบความครบถ้วน7แผน'!BX31-'3.ตรวจสอบผลงาน 64&amp;แผน65 '!BV64</f>
        <v>2344212.56</v>
      </c>
      <c r="BW100" s="56">
        <f>'1ตรวจสอบความครบถ้วน7แผน'!BY31-'3.ตรวจสอบผลงาน 64&amp;แผน65 '!BW64</f>
        <v>-8605.980000000447</v>
      </c>
      <c r="BX100" s="56">
        <f>'1ตรวจสอบความครบถ้วน7แผน'!BZ31-'3.ตรวจสอบผลงาน 64&amp;แผน65 '!BX64</f>
        <v>110813.4299999997</v>
      </c>
      <c r="BY100" s="56">
        <f>'1ตรวจสอบความครบถ้วน7แผน'!CA31-'3.ตรวจสอบผลงาน 64&amp;แผน65 '!BY64</f>
        <v>910205.12000000011</v>
      </c>
      <c r="BZ100" s="56">
        <f>'1ตรวจสอบความครบถ้วน7แผน'!CB31-'3.ตรวจสอบผลงาน 64&amp;แผน65 '!BZ64</f>
        <v>-383291.87999999989</v>
      </c>
      <c r="CA100" s="56">
        <f>'1ตรวจสอบความครบถ้วน7แผน'!CC31-'3.ตรวจสอบผลงาน 64&amp;แผน65 '!CA64</f>
        <v>793529.4299999997</v>
      </c>
      <c r="CB100" s="56">
        <f>'1ตรวจสอบความครบถ้วน7แผน'!CD31-'3.ตรวจสอบผลงาน 64&amp;แผน65 '!CB64</f>
        <v>-2195161.4399999995</v>
      </c>
      <c r="CC100" s="56">
        <f>'1ตรวจสอบความครบถ้วน7แผน'!CE31-'3.ตรวจสอบผลงาน 64&amp;แผน65 '!CC64</f>
        <v>1364592.8900000006</v>
      </c>
      <c r="CD100" s="56">
        <f>'1ตรวจสอบความครบถ้วน7แผน'!CF31-'3.ตรวจสอบผลงาน 64&amp;แผน65 '!CD64</f>
        <v>227494.22000000067</v>
      </c>
      <c r="CE100" s="56">
        <f>'1ตรวจสอบความครบถ้วน7แผน'!CG31-'3.ตรวจสอบผลงาน 64&amp;แผน65 '!CE64</f>
        <v>-1633010.3499999978</v>
      </c>
      <c r="CF100" s="56">
        <f>'1ตรวจสอบความครบถ้วน7แผน'!CH31-'3.ตรวจสอบผลงาน 64&amp;แผน65 '!CF64</f>
        <v>855578.55999999959</v>
      </c>
      <c r="CG100" s="56">
        <f>'1ตรวจสอบความครบถ้วน7แผน'!CI31-'3.ตรวจสอบผลงาน 64&amp;แผน65 '!CG64</f>
        <v>-1111254.6400000006</v>
      </c>
      <c r="CH100" s="56">
        <f>'1ตรวจสอบความครบถ้วน7แผน'!CJ31-'3.ตรวจสอบผลงาน 64&amp;แผน65 '!CH64</f>
        <v>-379772.23</v>
      </c>
      <c r="CI100" s="56">
        <f>'1ตรวจสอบความครบถ้วน7แผน'!CK31-'3.ตรวจสอบผลงาน 64&amp;แผน65 '!CI64</f>
        <v>-1861871.6899999995</v>
      </c>
      <c r="CJ100" s="56">
        <f>'1ตรวจสอบความครบถ้วน7แผน'!CL31-'3.ตรวจสอบผลงาน 64&amp;แผน65 '!CJ64</f>
        <v>1777819.5099999979</v>
      </c>
      <c r="CK100" s="56">
        <f>'1ตรวจสอบความครบถ้วน7แผน'!CM31-'3.ตรวจสอบผลงาน 64&amp;แผน65 '!CK64</f>
        <v>-2135917.4200000004</v>
      </c>
      <c r="CL100" s="56">
        <f>'1ตรวจสอบความครบถ้วน7แผน'!CN31-'3.ตรวจสอบผลงาน 64&amp;แผน65 '!CL64</f>
        <v>-524699.55000000005</v>
      </c>
      <c r="CN100" s="89"/>
      <c r="CO100" s="89"/>
      <c r="CP100" s="89"/>
    </row>
    <row r="101" spans="1:137">
      <c r="A101" s="80" t="s">
        <v>466</v>
      </c>
      <c r="B101" s="81" t="s">
        <v>291</v>
      </c>
      <c r="C101" s="56">
        <f>'1ตรวจสอบความครบถ้วน7แผน'!E32-'3.ตรวจสอบผลงาน 64&amp;แผน65 '!C65</f>
        <v>-5973952.5199999809</v>
      </c>
      <c r="D101" s="56">
        <f>'1ตรวจสอบความครบถ้วน7แผน'!F32-'3.ตรวจสอบผลงาน 64&amp;แผน65 '!D65</f>
        <v>2092175.6099999994</v>
      </c>
      <c r="E101" s="56">
        <f>'1ตรวจสอบความครบถ้วน7แผน'!G32-'3.ตรวจสอบผลงาน 64&amp;แผน65 '!E65</f>
        <v>-256479.85999999987</v>
      </c>
      <c r="F101" s="56">
        <f>'1ตรวจสอบความครบถ้วน7แผน'!H32-'3.ตรวจสอบผลงาน 64&amp;แผน65 '!F65</f>
        <v>789729.87999999896</v>
      </c>
      <c r="G101" s="56">
        <f>'1ตรวจสอบความครบถ้วน7แผน'!I32-'3.ตรวจสอบผลงาน 64&amp;แผน65 '!G65</f>
        <v>3062475.69</v>
      </c>
      <c r="H101" s="56">
        <f>'1ตรวจสอบความครบถ้วน7แผน'!J32-'3.ตรวจสอบผลงาน 64&amp;แผน65 '!H65</f>
        <v>-1522803.2800000012</v>
      </c>
      <c r="I101" s="56">
        <f>'1ตรวจสอบความครบถ้วน7แผน'!K32-'3.ตรวจสอบผลงาน 64&amp;แผน65 '!I65</f>
        <v>110378.33000000007</v>
      </c>
      <c r="J101" s="56">
        <f>'1ตรวจสอบความครบถ้วน7แผน'!L32-'3.ตรวจสอบผลงาน 64&amp;แผน65 '!J65</f>
        <v>1431880.3200000003</v>
      </c>
      <c r="K101" s="56">
        <f>'1ตรวจสอบความครบถ้วน7แผน'!M32-'3.ตรวจสอบผลงาน 64&amp;แผน65 '!K65</f>
        <v>1894715.7300000004</v>
      </c>
      <c r="L101" s="56">
        <f>'1ตรวจสอบความครบถ้วน7แผน'!N32-'3.ตรวจสอบผลงาน 64&amp;แผน65 '!L65</f>
        <v>-706259.44999999925</v>
      </c>
      <c r="M101" s="56">
        <f>'1ตรวจสอบความครบถ้วน7แผน'!O32-'3.ตรวจสอบผลงาน 64&amp;แผน65 '!M65</f>
        <v>4372187.629999999</v>
      </c>
      <c r="N101" s="56">
        <f>'1ตรวจสอบความครบถ้วน7แผน'!P32-'3.ตรวจสอบผลงาน 64&amp;แผน65 '!N65</f>
        <v>1684790.75</v>
      </c>
      <c r="O101" s="56">
        <f>'1ตรวจสอบความครบถ้วน7แผน'!Q32-'3.ตรวจสอบผลงาน 64&amp;แผน65 '!O65</f>
        <v>-12286990.089999989</v>
      </c>
      <c r="P101" s="56">
        <f>'1ตรวจสอบความครบถ้วน7แผน'!R32-'3.ตรวจสอบผลงาน 64&amp;แผน65 '!P65</f>
        <v>-190909.91000000015</v>
      </c>
      <c r="Q101" s="56">
        <f>'1ตรวจสอบความครบถ้วน7แผน'!S32-'3.ตรวจสอบผลงาน 64&amp;แผน65 '!Q65</f>
        <v>154197.12999999896</v>
      </c>
      <c r="R101" s="56">
        <f>'1ตรวจสอบความครบถ้วน7แผน'!T32-'3.ตรวจสอบผลงาน 64&amp;แผน65 '!R65</f>
        <v>7236779.0100000016</v>
      </c>
      <c r="S101" s="56">
        <f>'1ตรวจสอบความครบถ้วน7แผน'!U32-'3.ตรวจสอบผลงาน 64&amp;แผน65 '!S65</f>
        <v>833448.72000000067</v>
      </c>
      <c r="T101" s="56">
        <f>'1ตรวจสอบความครบถ้วน7แผน'!V32-'3.ตรวจสอบผลงาน 64&amp;แผน65 '!T65</f>
        <v>719491.41000000015</v>
      </c>
      <c r="U101" s="56">
        <f>'1ตรวจสอบความครบถ้วน7แผน'!W32-'3.ตรวจสอบผลงาน 64&amp;แผน65 '!U65</f>
        <v>122444.97999999998</v>
      </c>
      <c r="V101" s="56">
        <f>'1ตรวจสอบความครบถ้วน7แผน'!X32-'3.ตรวจสอบผลงาน 64&amp;แผน65 '!V65</f>
        <v>-443895.33999999985</v>
      </c>
      <c r="W101" s="56">
        <f>'1ตรวจสอบความครบถ้วน7แผน'!Y32-'3.ตรวจสอบผลงาน 64&amp;แผน65 '!W65</f>
        <v>3970649.0999999791</v>
      </c>
      <c r="X101" s="56">
        <f>'1ตรวจสอบความครบถ้วน7แผน'!Z32-'3.ตรวจสอบผลงาน 64&amp;แผน65 '!X65</f>
        <v>2129557.4899999993</v>
      </c>
      <c r="Y101" s="56">
        <f>'1ตรวจสอบความครบถ้วน7แผน'!AA32-'3.ตรวจสอบผลงาน 64&amp;แผน65 '!Y65</f>
        <v>4415162.379999999</v>
      </c>
      <c r="Z101" s="56">
        <f>'1ตรวจสอบความครบถ้วน7แผน'!AB32-'3.ตรวจสอบผลงาน 64&amp;แผน65 '!Z65</f>
        <v>1888716.7799999993</v>
      </c>
      <c r="AA101" s="56">
        <f>'1ตรวจสอบความครบถ้วน7แผน'!AC32-'3.ตรวจสอบผลงาน 64&amp;แผน65 '!AA65</f>
        <v>1350736.4899999998</v>
      </c>
      <c r="AB101" s="56">
        <f>'1ตรวจสอบความครบถ้วน7แผน'!AD32-'3.ตรวจสอบผลงาน 64&amp;แผน65 '!AB65</f>
        <v>1981648.5099999993</v>
      </c>
      <c r="AC101" s="56">
        <f>'1ตรวจสอบความครบถ้วน7แผน'!AE32-'3.ตรวจสอบผลงาน 64&amp;แผน65 '!AC65</f>
        <v>-1189992.1099999994</v>
      </c>
      <c r="AD101" s="56">
        <f>'1ตรวจสอบความครบถ้วน7แผน'!AF32-'3.ตรวจสอบผลงาน 64&amp;แผน65 '!AD65</f>
        <v>942772.8200000003</v>
      </c>
      <c r="AE101" s="56">
        <f>'1ตรวจสอบความครบถ้วน7แผน'!AG32-'3.ตรวจสอบผลงาน 64&amp;แผน65 '!AE65</f>
        <v>-1926927.0899999999</v>
      </c>
      <c r="AF101" s="56">
        <f>'1ตรวจสอบความครบถ้วน7แผน'!AH32-'3.ตรวจสอบผลงาน 64&amp;แผน65 '!AF65</f>
        <v>-706288.68000000063</v>
      </c>
      <c r="AG101" s="56">
        <f>'1ตรวจสอบความครบถ้วน7แผน'!AI32-'3.ตรวจสอบผลงาน 64&amp;แผน65 '!AG65</f>
        <v>2315140.5700000003</v>
      </c>
      <c r="AH101" s="56">
        <f>'1ตรวจสอบความครบถ้วน7แผน'!AJ32-'3.ตรวจสอบผลงาน 64&amp;แผน65 '!AH65</f>
        <v>206806.81000000052</v>
      </c>
      <c r="AI101" s="56">
        <f>'1ตรวจสอบความครบถ้วน7แผน'!AK32-'3.ตรวจสอบผลงาน 64&amp;แผน65 '!AI65</f>
        <v>-65965.19000000041</v>
      </c>
      <c r="AJ101" s="56">
        <f>'1ตรวจสอบความครบถ้วน7แผน'!AL32-'3.ตรวจสอบผลงาน 64&amp;แผน65 '!AJ65</f>
        <v>1523388.290000001</v>
      </c>
      <c r="AK101" s="56">
        <f>'1ตรวจสอบความครบถ้วน7แผน'!AM32-'3.ตรวจสอบผลงาน 64&amp;แผน65 '!AK65</f>
        <v>-26389637.170000046</v>
      </c>
      <c r="AL101" s="56">
        <f>'1ตรวจสอบความครบถ้วน7แผน'!AN32-'3.ตรวจสอบผลงาน 64&amp;แผน65 '!AL65</f>
        <v>-1191734.4699999988</v>
      </c>
      <c r="AM101" s="56">
        <f>'1ตรวจสอบความครบถ้วน7แผน'!AO32-'3.ตรวจสอบผลงาน 64&amp;แผน65 '!AM65</f>
        <v>270380.80999999959</v>
      </c>
      <c r="AN101" s="56">
        <f>'1ตรวจสอบความครบถ้วน7แผน'!AP32-'3.ตรวจสอบผลงาน 64&amp;แผน65 '!AN65</f>
        <v>-21339.629999998957</v>
      </c>
      <c r="AO101" s="56">
        <f>'1ตรวจสอบความครบถ้วน7แผน'!AQ32-'3.ตรวจสอบผลงาน 64&amp;แผน65 '!AO65</f>
        <v>1614452.410000002</v>
      </c>
      <c r="AP101" s="56">
        <f>'1ตรวจสอบความครบถ้วน7แผน'!AR32-'3.ตรวจสอบผลงาน 64&amp;แผน65 '!AP65</f>
        <v>-1803723.7799999993</v>
      </c>
      <c r="AQ101" s="56">
        <f>'1ตรวจสอบความครบถ้วน7แผน'!AS32-'3.ตรวจสอบผลงาน 64&amp;แผน65 '!AQ65</f>
        <v>-136159.33999999985</v>
      </c>
      <c r="AR101" s="56">
        <f>'1ตรวจสอบความครบถ้วน7แผน'!AT32-'3.ตรวจสอบผลงาน 64&amp;แผน65 '!AR65</f>
        <v>-671675.78999999166</v>
      </c>
      <c r="AS101" s="56">
        <f>'1ตรวจสอบความครบถ้วน7แผน'!AU32-'3.ตรวจสอบผลงาน 64&amp;แผน65 '!AS65</f>
        <v>-496088.04999999981</v>
      </c>
      <c r="AT101" s="56">
        <f>'1ตรวจสอบความครบถ้วน7แผน'!AV32-'3.ตรวจสอบผลงาน 64&amp;แผน65 '!AT65</f>
        <v>-435697.3200000003</v>
      </c>
      <c r="AU101" s="56">
        <f>'1ตรวจสอบความครบถ้วน7แผน'!AW32-'3.ตรวจสอบผลงาน 64&amp;แผน65 '!AU65</f>
        <v>-1812118.5599999987</v>
      </c>
      <c r="AV101" s="56">
        <f>'1ตรวจสอบความครบถ้วน7แผน'!AX32-'3.ตรวจสอบผลงาน 64&amp;แผน65 '!AV65</f>
        <v>1923863.2399999993</v>
      </c>
      <c r="AW101" s="56">
        <f>'1ตรวจสอบความครบถ้วน7แผน'!AY32-'3.ตรวจสอบผลงาน 64&amp;แผน65 '!AW65</f>
        <v>-4252.1900000004098</v>
      </c>
      <c r="AX101" s="56">
        <f>'1ตรวจสอบความครบถ้วน7แผน'!AZ32-'3.ตรวจสอบผลงาน 64&amp;แผน65 '!AX65</f>
        <v>699419.12999999896</v>
      </c>
      <c r="AY101" s="56">
        <f>'1ตรวจสอบความครบถ้วน7แผน'!BA32-'3.ตรวจสอบผลงาน 64&amp;แผน65 '!AY65</f>
        <v>70456</v>
      </c>
      <c r="AZ101" s="56">
        <f>'1ตรวจสอบความครบถ้วน7แผน'!BB32-'3.ตรวจสอบผลงาน 64&amp;แผน65 '!AZ65</f>
        <v>1966499.0999999996</v>
      </c>
      <c r="BA101" s="56">
        <f>'1ตรวจสอบความครบถ้วน7แผน'!BC32-'3.ตรวจสอบผลงาน 64&amp;แผน65 '!BA65</f>
        <v>4086359.5899999961</v>
      </c>
      <c r="BB101" s="56">
        <f>'1ตรวจสอบความครบถ้วน7แผน'!BD32-'3.ตรวจสอบผลงาน 64&amp;แผน65 '!BB65</f>
        <v>136461.12000000104</v>
      </c>
      <c r="BC101" s="56">
        <f>'1ตรวจสอบความครบถ้วน7แผน'!BE32-'3.ตรวจสอบผลงาน 64&amp;แผน65 '!BC65</f>
        <v>7785647.1099999994</v>
      </c>
      <c r="BD101" s="56">
        <f>'1ตรวจสอบความครบถ้วน7แผน'!BF32-'3.ตรวจสอบผลงาน 64&amp;แผน65 '!BD65</f>
        <v>3094355.1899999939</v>
      </c>
      <c r="BE101" s="56">
        <f>'1ตรวจสอบความครบถ้วน7แผน'!BG32-'3.ตรวจสอบผลงาน 64&amp;แผน65 '!BE65</f>
        <v>347211.20000000019</v>
      </c>
      <c r="BF101" s="56">
        <f>'1ตรวจสอบความครบถ้วน7แผน'!BH32-'3.ตรวจสอบผลงาน 64&amp;แผน65 '!BF65</f>
        <v>2834121.4200000018</v>
      </c>
      <c r="BG101" s="56">
        <f>'1ตรวจสอบความครบถ้วน7แผน'!BI32-'3.ตรวจสอบผลงาน 64&amp;แผน65 '!BG65</f>
        <v>1542182.4900000095</v>
      </c>
      <c r="BH101" s="56">
        <f>'1ตรวจสอบความครบถ้วน7แผน'!BJ32-'3.ตรวจสอบผลงาน 64&amp;แผน65 '!BH65</f>
        <v>-290103.14999999991</v>
      </c>
      <c r="BI101" s="56">
        <f>'1ตรวจสอบความครบถ้วน7แผน'!BK32-'3.ตรวจสอบผลงาน 64&amp;แผน65 '!BI65</f>
        <v>2806360.9299999997</v>
      </c>
      <c r="BJ101" s="56">
        <f>'1ตรวจสอบความครบถ้วน7แผน'!BL32-'3.ตรวจสอบผลงาน 64&amp;แผน65 '!BJ65</f>
        <v>-813557.56999999937</v>
      </c>
      <c r="BK101" s="56">
        <f>'1ตรวจสอบความครบถ้วน7แผน'!BM32-'3.ตรวจสอบผลงาน 64&amp;แผน65 '!BK65</f>
        <v>2270110.5499999989</v>
      </c>
      <c r="BL101" s="56">
        <f>'1ตรวจสอบความครบถ้วน7แผน'!BN32-'3.ตรวจสอบผลงาน 64&amp;แผน65 '!BL65</f>
        <v>3672806.4299999997</v>
      </c>
      <c r="BM101" s="56">
        <f>'1ตรวจสอบความครบถ้วน7แผน'!BO32-'3.ตรวจสอบผลงาน 64&amp;แผน65 '!BM65</f>
        <v>1965816.5200000014</v>
      </c>
      <c r="BN101" s="56">
        <f>'1ตรวจสอบความครบถ้วน7แผน'!BP32-'3.ตรวจสอบผลงาน 64&amp;แผน65 '!BN65</f>
        <v>-3617749.08</v>
      </c>
      <c r="BO101" s="56">
        <f>'1ตรวจสอบความครบถ้วน7แผน'!BQ32-'3.ตรวจสอบผลงาน 64&amp;แผน65 '!BO65</f>
        <v>3335878.4200000018</v>
      </c>
      <c r="BP101" s="56">
        <f>'1ตรวจสอบความครบถ้วน7แผน'!BR32-'3.ตรวจสอบผลงาน 64&amp;แผน65 '!BP65</f>
        <v>2480155.1399999997</v>
      </c>
      <c r="BQ101" s="56">
        <f>'1ตรวจสอบความครบถ้วน7แผน'!BS32-'3.ตรวจสอบผลงาน 64&amp;แผน65 '!BQ65</f>
        <v>-1084859.1000000015</v>
      </c>
      <c r="BR101" s="56">
        <f>'1ตรวจสอบความครบถ้วน7แผน'!BT32-'3.ตรวจสอบผลงาน 64&amp;แผน65 '!BR65</f>
        <v>20514614.280000031</v>
      </c>
      <c r="BS101" s="56">
        <f>'1ตรวจสอบความครบถ้วน7แผน'!BU32-'3.ตรวจสอบผลงาน 64&amp;แผน65 '!BS65</f>
        <v>2302734.1399999987</v>
      </c>
      <c r="BT101" s="56">
        <f>'1ตรวจสอบความครบถ้วน7แผน'!BV32-'3.ตรวจสอบผลงาน 64&amp;แผน65 '!BT65</f>
        <v>1901404.0500000017</v>
      </c>
      <c r="BU101" s="56">
        <f>'1ตรวจสอบความครบถ้วน7แผน'!BW32-'3.ตรวจสอบผลงาน 64&amp;แผน65 '!BU65</f>
        <v>24211212.20000001</v>
      </c>
      <c r="BV101" s="56">
        <f>'1ตรวจสอบความครบถ้วน7แผน'!BX32-'3.ตรวจสอบผลงาน 64&amp;แผน65 '!BV65</f>
        <v>3715227.7400000007</v>
      </c>
      <c r="BW101" s="56">
        <f>'1ตรวจสอบความครบถ้วน7แผน'!BY32-'3.ตรวจสอบผลงาน 64&amp;แผน65 '!BW65</f>
        <v>4401143.0700000012</v>
      </c>
      <c r="BX101" s="56">
        <f>'1ตรวจสอบความครบถ้วน7แผน'!BZ32-'3.ตรวจสอบผลงาน 64&amp;แผน65 '!BX65</f>
        <v>13105891.02</v>
      </c>
      <c r="BY101" s="56">
        <f>'1ตรวจสอบความครบถ้วน7แผน'!CA32-'3.ตรวจสอบผลงาน 64&amp;แผน65 '!BY65</f>
        <v>736151.78000000119</v>
      </c>
      <c r="BZ101" s="56">
        <f>'1ตรวจสอบความครบถ้วน7แผน'!CB32-'3.ตรวจสอบผลงาน 64&amp;แผน65 '!BZ65</f>
        <v>-1648802.08</v>
      </c>
      <c r="CA101" s="56">
        <f>'1ตรวจสอบความครบถ้วน7แผน'!CC32-'3.ตรวจสอบผลงาน 64&amp;แผน65 '!CA65</f>
        <v>3945114.4300000006</v>
      </c>
      <c r="CB101" s="56">
        <f>'1ตรวจสอบความครบถ้วน7แผน'!CD32-'3.ตรวจสอบผลงาน 64&amp;แผน65 '!CB65</f>
        <v>3533872.919999999</v>
      </c>
      <c r="CC101" s="56">
        <f>'1ตรวจสอบความครบถ้วน7แผน'!CE32-'3.ตรวจสอบผลงาน 64&amp;แผน65 '!CC65</f>
        <v>1853577.7600000016</v>
      </c>
      <c r="CD101" s="56">
        <f>'1ตรวจสอบความครบถ้วน7แผน'!CF32-'3.ตรวจสอบผลงาน 64&amp;แผน65 '!CD65</f>
        <v>1269835.1800000006</v>
      </c>
      <c r="CE101" s="56">
        <f>'1ตรวจสอบความครบถ้วน7แผน'!CG32-'3.ตรวจสอบผลงาน 64&amp;แผน65 '!CE65</f>
        <v>4885430.1400000043</v>
      </c>
      <c r="CF101" s="56">
        <f>'1ตรวจสอบความครบถ้วน7แผน'!CH32-'3.ตรวจสอบผลงาน 64&amp;แผน65 '!CF65</f>
        <v>2013940.080000001</v>
      </c>
      <c r="CG101" s="56">
        <f>'1ตรวจสอบความครบถ้วน7แผน'!CI32-'3.ตรวจสอบผลงาน 64&amp;แผน65 '!CG65</f>
        <v>314407.26000000024</v>
      </c>
      <c r="CH101" s="56">
        <f>'1ตรวจสอบความครบถ้วน7แผน'!CJ32-'3.ตรวจสอบผลงาน 64&amp;แผน65 '!CH65</f>
        <v>122533.43000000063</v>
      </c>
      <c r="CI101" s="56">
        <f>'1ตรวจสอบความครบถ้วน7แผน'!CK32-'3.ตรวจสอบผลงาน 64&amp;แผน65 '!CI65</f>
        <v>-1166012.6700000004</v>
      </c>
      <c r="CJ101" s="56">
        <f>'1ตรวจสอบความครบถ้วน7แผน'!CL32-'3.ตรวจสอบผลงาน 64&amp;แผน65 '!CJ65</f>
        <v>4859511.5200000033</v>
      </c>
      <c r="CK101" s="56">
        <f>'1ตรวจสอบความครบถ้วน7แผน'!CM32-'3.ตรวจสอบผลงาน 64&amp;แผน65 '!CK65</f>
        <v>-909776.23000000045</v>
      </c>
      <c r="CL101" s="56">
        <f>'1ตรวจสอบความครบถ้วน7แผน'!CN32-'3.ตรวจสอบผลงาน 64&amp;แผน65 '!CL65</f>
        <v>883086.77000000048</v>
      </c>
      <c r="CN101" s="89"/>
      <c r="CO101" s="89"/>
      <c r="CP101" s="89"/>
    </row>
    <row r="102" spans="1:137">
      <c r="A102" s="80" t="s">
        <v>467</v>
      </c>
      <c r="B102" s="81" t="s">
        <v>292</v>
      </c>
      <c r="C102" s="56">
        <f>'1ตรวจสอบความครบถ้วน7แผน'!E33-'3.ตรวจสอบผลงาน 64&amp;แผน65 '!C66</f>
        <v>319320.35000000009</v>
      </c>
      <c r="D102" s="56">
        <f>'1ตรวจสอบความครบถ้วน7แผน'!F33-'3.ตรวจสอบผลงาน 64&amp;แผน65 '!D66</f>
        <v>-1710.8099999999977</v>
      </c>
      <c r="E102" s="56">
        <f>'1ตรวจสอบความครบถ้วน7แผน'!G33-'3.ตรวจสอบผลงาน 64&amp;แผน65 '!E66</f>
        <v>2136.1500000000015</v>
      </c>
      <c r="F102" s="56">
        <f>'1ตรวจสอบความครบถ้วน7แผน'!H33-'3.ตรวจสอบผลงาน 64&amp;แผน65 '!F66</f>
        <v>-29673.130000000005</v>
      </c>
      <c r="G102" s="56">
        <f>'1ตรวจสอบความครบถ้วน7แผน'!I33-'3.ตรวจสอบผลงาน 64&amp;แผน65 '!G66</f>
        <v>71434.45</v>
      </c>
      <c r="H102" s="56">
        <f>'1ตรวจสอบความครบถ้วน7แผน'!J33-'3.ตรวจสอบผลงาน 64&amp;แผน65 '!H66</f>
        <v>130538.51</v>
      </c>
      <c r="I102" s="56">
        <f>'1ตรวจสอบความครบถ้วน7แผน'!K33-'3.ตรวจสอบผลงาน 64&amp;แผน65 '!I66</f>
        <v>11260.869999999995</v>
      </c>
      <c r="J102" s="56">
        <f>'1ตรวจสอบความครบถ้วน7แผน'!L33-'3.ตรวจสอบผลงาน 64&amp;แผน65 '!J66</f>
        <v>-228035.12000000005</v>
      </c>
      <c r="K102" s="56">
        <f>'1ตรวจสอบความครบถ้วน7แผน'!M33-'3.ตรวจสอบผลงาน 64&amp;แผน65 '!K66</f>
        <v>-38218.25</v>
      </c>
      <c r="L102" s="56">
        <f>'1ตรวจสอบความครบถ้วน7แผน'!N33-'3.ตรวจสอบผลงาน 64&amp;แผน65 '!L66</f>
        <v>-1466078.88</v>
      </c>
      <c r="M102" s="56">
        <f>'1ตรวจสอบความครบถ้วน7แผน'!O33-'3.ตรวจสอบผลงาน 64&amp;แผน65 '!M66</f>
        <v>-3183.9100000000035</v>
      </c>
      <c r="N102" s="56">
        <f>'1ตรวจสอบความครบถ้วน7แผน'!P33-'3.ตรวจสอบผลงาน 64&amp;แผน65 '!N66</f>
        <v>-31807.910000000003</v>
      </c>
      <c r="O102" s="56">
        <f>'1ตรวจสอบความครบถ้วน7แผน'!Q33-'3.ตรวจสอบผลงาน 64&amp;แผน65 '!O66</f>
        <v>-514620.85</v>
      </c>
      <c r="P102" s="56">
        <f>'1ตรวจสอบความครบถ้วน7แผน'!R33-'3.ตรวจสอบผลงาน 64&amp;แผน65 '!P66</f>
        <v>-19453.430000000008</v>
      </c>
      <c r="Q102" s="56">
        <f>'1ตรวจสอบความครบถ้วน7แผน'!S33-'3.ตรวจสอบผลงาน 64&amp;แผน65 '!Q66</f>
        <v>-65379.290000000008</v>
      </c>
      <c r="R102" s="56">
        <f>'1ตรวจสอบความครบถ้วน7แผน'!T33-'3.ตรวจสอบผลงาน 64&amp;แผน65 '!R66</f>
        <v>49625.969999999972</v>
      </c>
      <c r="S102" s="56">
        <f>'1ตรวจสอบความครบถ้วน7แผน'!U33-'3.ตรวจสอบผลงาน 64&amp;แผน65 '!S66</f>
        <v>8838.2599999999511</v>
      </c>
      <c r="T102" s="56">
        <f>'1ตรวจสอบความครบถ้วน7แผน'!V33-'3.ตรวจสอบผลงาน 64&amp;แผน65 '!T66</f>
        <v>97475.92</v>
      </c>
      <c r="U102" s="56">
        <f>'1ตรวจสอบความครบถ้วน7แผน'!W33-'3.ตรวจสอบผลงาน 64&amp;แผน65 '!U66</f>
        <v>-33968.99000000002</v>
      </c>
      <c r="V102" s="56">
        <f>'1ตรวจสอบความครบถ้วน7แผน'!X33-'3.ตรวจสอบผลงาน 64&amp;แผน65 '!V66</f>
        <v>-26472.549999999996</v>
      </c>
      <c r="W102" s="56">
        <f>'1ตรวจสอบความครบถ้วน7แผน'!Y33-'3.ตรวจสอบผลงาน 64&amp;แผน65 '!W66</f>
        <v>-594994.16999999993</v>
      </c>
      <c r="X102" s="56">
        <f>'1ตรวจสอบความครบถ้วน7แผน'!Z33-'3.ตรวจสอบผลงาน 64&amp;แผน65 '!X66</f>
        <v>-2217.4599999999991</v>
      </c>
      <c r="Y102" s="56">
        <f>'1ตรวจสอบความครบถ้วน7แผน'!AA33-'3.ตรวจสอบผลงาน 64&amp;แผน65 '!Y66</f>
        <v>33726.989999999991</v>
      </c>
      <c r="Z102" s="56">
        <f>'1ตรวจสอบความครบถ้วน7แผน'!AB33-'3.ตรวจสอบผลงาน 64&amp;แผน65 '!Z66</f>
        <v>-82267.099999999991</v>
      </c>
      <c r="AA102" s="56">
        <f>'1ตรวจสอบความครบถ้วน7แผน'!AC33-'3.ตรวจสอบผลงาน 64&amp;แผน65 '!AA66</f>
        <v>1102</v>
      </c>
      <c r="AB102" s="56">
        <f>'1ตรวจสอบความครบถ้วน7แผน'!AD33-'3.ตรวจสอบผลงาน 64&amp;แผน65 '!AB66</f>
        <v>14685.96</v>
      </c>
      <c r="AC102" s="56">
        <f>'1ตรวจสอบความครบถ้วน7แผน'!AE33-'3.ตรวจสอบผลงาน 64&amp;แผน65 '!AC66</f>
        <v>233507.92000000004</v>
      </c>
      <c r="AD102" s="56">
        <f>'1ตรวจสอบความครบถ้วน7แผน'!AF33-'3.ตรวจสอบผลงาน 64&amp;แผน65 '!AD66</f>
        <v>-61671.51999999996</v>
      </c>
      <c r="AE102" s="56">
        <f>'1ตรวจสอบความครบถ้วน7แผน'!AG33-'3.ตรวจสอบผลงาน 64&amp;แผน65 '!AE66</f>
        <v>-79978.079999999987</v>
      </c>
      <c r="AF102" s="56">
        <f>'1ตรวจสอบความครบถ้วน7แผน'!AH33-'3.ตรวจสอบผลงาน 64&amp;แผน65 '!AF66</f>
        <v>-30461.859999999993</v>
      </c>
      <c r="AG102" s="56">
        <f>'1ตรวจสอบความครบถ้วน7แผน'!AI33-'3.ตรวจสอบผลงาน 64&amp;แผน65 '!AG66</f>
        <v>-50360.320000000007</v>
      </c>
      <c r="AH102" s="56">
        <f>'1ตรวจสอบความครบถ้วน7แผน'!AJ33-'3.ตรวจสอบผลงาน 64&amp;แผน65 '!AH66</f>
        <v>81618.240000000005</v>
      </c>
      <c r="AI102" s="56">
        <f>'1ตรวจสอบความครบถ้วน7แผน'!AK33-'3.ตรวจสอบผลงาน 64&amp;แผน65 '!AI66</f>
        <v>15389.34</v>
      </c>
      <c r="AJ102" s="56">
        <f>'1ตรวจสอบความครบถ้วน7แผน'!AL33-'3.ตรวจสอบผลงาน 64&amp;แผน65 '!AJ66</f>
        <v>36573.820000000007</v>
      </c>
      <c r="AK102" s="56">
        <f>'1ตรวจสอบความครบถ้วน7แผน'!AM33-'3.ตรวจสอบผลงาน 64&amp;แผน65 '!AK66</f>
        <v>354350.43999999948</v>
      </c>
      <c r="AL102" s="56">
        <f>'1ตรวจสอบความครบถ้วน7แผน'!AN33-'3.ตรวจสอบผลงาน 64&amp;แผน65 '!AL66</f>
        <v>54989.53</v>
      </c>
      <c r="AM102" s="56">
        <f>'1ตรวจสอบความครบถ้วน7แผน'!AO33-'3.ตรวจสอบผลงาน 64&amp;แผน65 '!AM66</f>
        <v>-56267.08</v>
      </c>
      <c r="AN102" s="56">
        <f>'1ตรวจสอบความครบถ้วน7แผน'!AP33-'3.ตรวจสอบผลงาน 64&amp;แผน65 '!AN66</f>
        <v>327879.56000000006</v>
      </c>
      <c r="AO102" s="56">
        <f>'1ตรวจสอบความครบถ้วน7แผน'!AQ33-'3.ตรวจสอบผลงาน 64&amp;แผน65 '!AO66</f>
        <v>-37189.42</v>
      </c>
      <c r="AP102" s="56">
        <f>'1ตรวจสอบความครบถ้วน7แผน'!AR33-'3.ตรวจสอบผลงาน 64&amp;แผน65 '!AP66</f>
        <v>12314.399999999994</v>
      </c>
      <c r="AQ102" s="56">
        <f>'1ตรวจสอบความครบถ้วน7แผน'!AS33-'3.ตรวจสอบผลงาน 64&amp;แผน65 '!AQ66</f>
        <v>7695.2400000000016</v>
      </c>
      <c r="AR102" s="56">
        <f>'1ตรวจสอบความครบถ้วน7แผน'!AT33-'3.ตรวจสอบผลงาน 64&amp;แผน65 '!AR66</f>
        <v>-294097.46999999997</v>
      </c>
      <c r="AS102" s="56">
        <f>'1ตรวจสอบความครบถ้วน7แผน'!AU33-'3.ตรวจสอบผลงาน 64&amp;แผน65 '!AS66</f>
        <v>-39353.959999999992</v>
      </c>
      <c r="AT102" s="56">
        <f>'1ตรวจสอบความครบถ้วน7แผน'!AV33-'3.ตรวจสอบผลงาน 64&amp;แผน65 '!AT66</f>
        <v>31866.849999999991</v>
      </c>
      <c r="AU102" s="56">
        <f>'1ตรวจสอบความครบถ้วน7แผน'!AW33-'3.ตรวจสอบผลงาน 64&amp;แผน65 '!AU66</f>
        <v>3755.3399999999965</v>
      </c>
      <c r="AV102" s="56">
        <f>'1ตรวจสอบความครบถ้วน7แผน'!AX33-'3.ตรวจสอบผลงาน 64&amp;แผน65 '!AV66</f>
        <v>36552.42</v>
      </c>
      <c r="AW102" s="56">
        <f>'1ตรวจสอบความครบถ้วน7แผน'!AY33-'3.ตรวจสอบผลงาน 64&amp;แผน65 '!AW66</f>
        <v>7060.26</v>
      </c>
      <c r="AX102" s="56">
        <f>'1ตรวจสอบความครบถ้วน7แผน'!AZ33-'3.ตรวจสอบผลงาน 64&amp;แผน65 '!AX66</f>
        <v>-6299.140000000014</v>
      </c>
      <c r="AY102" s="56">
        <f>'1ตรวจสอบความครบถ้วน7แผน'!BA33-'3.ตรวจสอบผลงาน 64&amp;แผน65 '!AY66</f>
        <v>-75527.600000000006</v>
      </c>
      <c r="AZ102" s="56">
        <f>'1ตรวจสอบความครบถ้วน7แผน'!BB33-'3.ตรวจสอบผลงาน 64&amp;แผน65 '!AZ66</f>
        <v>-82169.919999999998</v>
      </c>
      <c r="BA102" s="56">
        <f>'1ตรวจสอบความครบถ้วน7แผน'!BC33-'3.ตรวจสอบผลงาน 64&amp;แผน65 '!BA66</f>
        <v>-378616.84000000008</v>
      </c>
      <c r="BB102" s="56">
        <f>'1ตรวจสอบความครบถ้วน7แผน'!BD33-'3.ตรวจสอบผลงาน 64&amp;แผน65 '!BB66</f>
        <v>3058.9299999999967</v>
      </c>
      <c r="BC102" s="56">
        <f>'1ตรวจสอบความครบถ้วน7แผน'!BE33-'3.ตรวจสอบผลงาน 64&amp;แผน65 '!BC66</f>
        <v>1783244.2999999998</v>
      </c>
      <c r="BD102" s="56">
        <f>'1ตรวจสอบความครบถ้วน7แผน'!BF33-'3.ตรวจสอบผลงาน 64&amp;แผน65 '!BD66</f>
        <v>509098.55</v>
      </c>
      <c r="BE102" s="56">
        <f>'1ตรวจสอบความครบถ้วน7แผน'!BG33-'3.ตรวจสอบผลงาน 64&amp;แผน65 '!BE66</f>
        <v>31250.630000000005</v>
      </c>
      <c r="BF102" s="56">
        <f>'1ตรวจสอบความครบถ้วน7แผน'!BH33-'3.ตรวจสอบผลงาน 64&amp;แผน65 '!BF66</f>
        <v>50513.570000000007</v>
      </c>
      <c r="BG102" s="56">
        <f>'1ตรวจสอบความครบถ้วน7แผน'!BI33-'3.ตรวจสอบผลงาน 64&amp;แผน65 '!BG66</f>
        <v>-28176061.470000003</v>
      </c>
      <c r="BH102" s="56">
        <f>'1ตรวจสอบความครบถ้วน7แผน'!BJ33-'3.ตรวจสอบผลงาน 64&amp;แผน65 '!BH66</f>
        <v>9781.4699999999993</v>
      </c>
      <c r="BI102" s="56">
        <f>'1ตรวจสอบความครบถ้วน7แผน'!BK33-'3.ตรวจสอบผลงาน 64&amp;แผน65 '!BI66</f>
        <v>399.55999999999949</v>
      </c>
      <c r="BJ102" s="56">
        <f>'1ตรวจสอบความครบถ้วน7แผน'!BL33-'3.ตรวจสอบผลงาน 64&amp;แผน65 '!BJ66</f>
        <v>31934.290000000008</v>
      </c>
      <c r="BK102" s="56">
        <f>'1ตรวจสอบความครบถ้วน7แผน'!BM33-'3.ตรวจสอบผลงาน 64&amp;แผน65 '!BK66</f>
        <v>-256853.07</v>
      </c>
      <c r="BL102" s="56">
        <f>'1ตรวจสอบความครบถ้วน7แผน'!BN33-'3.ตรวจสอบผลงาน 64&amp;แผน65 '!BL66</f>
        <v>1361760.5</v>
      </c>
      <c r="BM102" s="56">
        <f>'1ตรวจสอบความครบถ้วน7แผน'!BO33-'3.ตรวจสอบผลงาน 64&amp;แผน65 '!BM66</f>
        <v>-344953.50999999995</v>
      </c>
      <c r="BN102" s="56">
        <f>'1ตรวจสอบความครบถ้วน7แผน'!BP33-'3.ตรวจสอบผลงาน 64&amp;แผน65 '!BN66</f>
        <v>39209.43</v>
      </c>
      <c r="BO102" s="56">
        <f>'1ตรวจสอบความครบถ้วน7แผน'!BQ33-'3.ตรวจสอบผลงาน 64&amp;แผน65 '!BO66</f>
        <v>38759.809999999983</v>
      </c>
      <c r="BP102" s="56">
        <f>'1ตรวจสอบความครบถ้วน7แผน'!BR33-'3.ตรวจสอบผลงาน 64&amp;แผน65 '!BP66</f>
        <v>97374.709999999992</v>
      </c>
      <c r="BQ102" s="56">
        <f>'1ตรวจสอบความครบถ้วน7แผน'!BS33-'3.ตรวจสอบผลงาน 64&amp;แผน65 '!BQ66</f>
        <v>-498713.8</v>
      </c>
      <c r="BR102" s="56">
        <f>'1ตรวจสอบความครบถ้วน7แผน'!BT33-'3.ตรวจสอบผลงาน 64&amp;แผน65 '!BR66</f>
        <v>-410312.36000000034</v>
      </c>
      <c r="BS102" s="56">
        <f>'1ตรวจสอบความครบถ้วน7แผน'!BU33-'3.ตรวจสอบผลงาน 64&amp;แผน65 '!BS66</f>
        <v>-31817.15</v>
      </c>
      <c r="BT102" s="56">
        <f>'1ตรวจสอบความครบถ้วน7แผน'!BV33-'3.ตรวจสอบผลงาน 64&amp;แผน65 '!BT66</f>
        <v>-686033.8</v>
      </c>
      <c r="BU102" s="56">
        <f>'1ตรวจสอบความครบถ้วน7แผน'!BW33-'3.ตรวจสอบผลงาน 64&amp;แผน65 '!BU66</f>
        <v>-361445.87000000011</v>
      </c>
      <c r="BV102" s="56">
        <f>'1ตรวจสอบความครบถ้วน7แผน'!BX33-'3.ตรวจสอบผลงาน 64&amp;แผน65 '!BV66</f>
        <v>-494701.88</v>
      </c>
      <c r="BW102" s="56">
        <f>'1ตรวจสอบความครบถ้วน7แผน'!BY33-'3.ตรวจสอบผลงาน 64&amp;แผน65 '!BW66</f>
        <v>84809.98000000001</v>
      </c>
      <c r="BX102" s="56">
        <f>'1ตรวจสอบความครบถ้วน7แผน'!BZ33-'3.ตรวจสอบผลงาน 64&amp;แผน65 '!BX66</f>
        <v>113729.43</v>
      </c>
      <c r="BY102" s="56">
        <f>'1ตรวจสอบความครบถ้วน7แผน'!CA33-'3.ตรวจสอบผลงาน 64&amp;แผน65 '!BY66</f>
        <v>10759.489999999998</v>
      </c>
      <c r="BZ102" s="56">
        <f>'1ตรวจสอบความครบถ้วน7แผน'!CB33-'3.ตรวจสอบผลงาน 64&amp;แผน65 '!BZ66</f>
        <v>125048.36000000004</v>
      </c>
      <c r="CA102" s="56">
        <f>'1ตรวจสอบความครบถ้วน7แผน'!CC33-'3.ตรวจสอบผลงาน 64&amp;แผน65 '!CA66</f>
        <v>77604.420000000013</v>
      </c>
      <c r="CB102" s="56">
        <f>'1ตรวจสอบความครบถ้วน7แผน'!CD33-'3.ตรวจสอบผลงาน 64&amp;แผน65 '!CB66</f>
        <v>-3457.2200000000012</v>
      </c>
      <c r="CC102" s="56">
        <f>'1ตรวจสอบความครบถ้วน7แผน'!CE33-'3.ตรวจสอบผลงาน 64&amp;แผน65 '!CC66</f>
        <v>-43666.260000000009</v>
      </c>
      <c r="CD102" s="56">
        <f>'1ตรวจสอบความครบถ้วน7แผน'!CF33-'3.ตรวจสอบผลงาน 64&amp;แผน65 '!CD66</f>
        <v>263389.46000000008</v>
      </c>
      <c r="CE102" s="56">
        <f>'1ตรวจสอบความครบถ้วน7แผน'!CG33-'3.ตรวจสอบผลงาน 64&amp;แผน65 '!CE66</f>
        <v>52190.320000000007</v>
      </c>
      <c r="CF102" s="56">
        <f>'1ตรวจสอบความครบถ้วน7แผน'!CH33-'3.ตรวจสอบผลงาน 64&amp;แผน65 '!CF66</f>
        <v>-7964.46</v>
      </c>
      <c r="CG102" s="56">
        <f>'1ตรวจสอบความครบถ้วน7แผน'!CI33-'3.ตรวจสอบผลงาน 64&amp;แผน65 '!CG66</f>
        <v>10714.330000000002</v>
      </c>
      <c r="CH102" s="56">
        <f>'1ตรวจสอบความครบถ้วน7แผน'!CJ33-'3.ตรวจสอบผลงาน 64&amp;แผน65 '!CH66</f>
        <v>16922.78</v>
      </c>
      <c r="CI102" s="56">
        <f>'1ตรวจสอบความครบถ้วน7แผน'!CK33-'3.ตรวจสอบผลงาน 64&amp;แผน65 '!CI66</f>
        <v>3823049.8800000004</v>
      </c>
      <c r="CJ102" s="56">
        <f>'1ตรวจสอบความครบถ้วน7แผน'!CL33-'3.ตรวจสอบผลงาน 64&amp;แผน65 '!CJ66</f>
        <v>17936.669999999984</v>
      </c>
      <c r="CK102" s="56">
        <f>'1ตรวจสอบความครบถ้วน7แผน'!CM33-'3.ตรวจสอบผลงาน 64&amp;แผน65 '!CK66</f>
        <v>-59044.009999999995</v>
      </c>
      <c r="CL102" s="56">
        <f>'1ตรวจสอบความครบถ้วน7แผน'!CN33-'3.ตรวจสอบผลงาน 64&amp;แผน65 '!CL66</f>
        <v>14716.110000000008</v>
      </c>
      <c r="CN102" s="89"/>
      <c r="CO102" s="89"/>
      <c r="CP102" s="89"/>
    </row>
    <row r="103" spans="1:137">
      <c r="A103" s="80" t="s">
        <v>483</v>
      </c>
      <c r="B103" s="81" t="s">
        <v>342</v>
      </c>
      <c r="C103" s="56">
        <f>'1ตรวจสอบความครบถ้วน7แผน'!E34-'3.ตรวจสอบผลงาน 64&amp;แผน65 '!C67</f>
        <v>2805679.9</v>
      </c>
      <c r="D103" s="56">
        <f>'1ตรวจสอบความครบถ้วน7แผน'!F34-'3.ตรวจสอบผลงาน 64&amp;แผน65 '!D67</f>
        <v>2888554.1500000004</v>
      </c>
      <c r="E103" s="56">
        <f>'1ตรวจสอบความครบถ้วน7แผน'!G34-'3.ตรวจสอบผลงาน 64&amp;แผน65 '!E67</f>
        <v>-1641540.4000000004</v>
      </c>
      <c r="F103" s="56">
        <f>'1ตรวจสอบความครบถ้วน7แผน'!H34-'3.ตรวจสอบผลงาน 64&amp;แผน65 '!F67</f>
        <v>-861462.25</v>
      </c>
      <c r="G103" s="56">
        <f>'1ตรวจสอบความครบถ้วน7แผน'!I34-'3.ตรวจสอบผลงาน 64&amp;แผน65 '!G67</f>
        <v>-830343</v>
      </c>
      <c r="H103" s="56">
        <f>'1ตรวจสอบความครบถ้วน7แผน'!J34-'3.ตรวจสอบผลงาน 64&amp;แผน65 '!H67</f>
        <v>-9874395.7100000009</v>
      </c>
      <c r="I103" s="56">
        <f>'1ตรวจสอบความครบถ้วน7แผน'!K34-'3.ตรวจสอบผลงาน 64&amp;แผน65 '!I67</f>
        <v>7648578.0199999977</v>
      </c>
      <c r="J103" s="56">
        <f>'1ตรวจสอบความครบถ้วน7แผน'!L34-'3.ตรวจสอบผลงาน 64&amp;แผน65 '!J67</f>
        <v>4487313.129999999</v>
      </c>
      <c r="K103" s="56">
        <f>'1ตรวจสอบความครบถ้วน7แผน'!M34-'3.ตรวจสอบผลงาน 64&amp;แผน65 '!K67</f>
        <v>95427.219999999739</v>
      </c>
      <c r="L103" s="56">
        <f>'1ตรวจสอบความครบถ้วน7แผน'!N34-'3.ตรวจสอบผลงาน 64&amp;แผน65 '!L67</f>
        <v>2668297.33</v>
      </c>
      <c r="M103" s="56">
        <f>'1ตรวจสอบความครบถ้วน7แผน'!O34-'3.ตรวจสอบผลงาน 64&amp;แผน65 '!M67</f>
        <v>-5055584.8299999982</v>
      </c>
      <c r="N103" s="56">
        <f>'1ตรวจสอบความครบถ้วน7แผน'!P34-'3.ตรวจสอบผลงาน 64&amp;แผน65 '!N67</f>
        <v>-1578886.1899999995</v>
      </c>
      <c r="O103" s="56">
        <f>'1ตรวจสอบความครบถ้วน7แผน'!Q34-'3.ตรวจสอบผลงาน 64&amp;แผน65 '!O67</f>
        <v>-14937805.32</v>
      </c>
      <c r="P103" s="56">
        <f>'1ตรวจสอบความครบถ้วน7แผน'!R34-'3.ตรวจสอบผลงาน 64&amp;แผน65 '!P67</f>
        <v>-7764284.3600000003</v>
      </c>
      <c r="Q103" s="56">
        <f>'1ตรวจสอบความครบถ้วน7แผน'!S34-'3.ตรวจสอบผลงาน 64&amp;แผน65 '!Q67</f>
        <v>13716278.659999996</v>
      </c>
      <c r="R103" s="56">
        <f>'1ตรวจสอบความครบถ้วน7แผน'!T34-'3.ตรวจสอบผลงาน 64&amp;แผน65 '!R67</f>
        <v>476247.37999999896</v>
      </c>
      <c r="S103" s="56">
        <f>'1ตรวจสอบความครบถ้วน7แผน'!U34-'3.ตรวจสอบผลงาน 64&amp;แผน65 '!S67</f>
        <v>770752.64999999851</v>
      </c>
      <c r="T103" s="56">
        <f>'1ตรวจสอบความครบถ้วน7แผน'!V34-'3.ตรวจสอบผลงาน 64&amp;แผน65 '!T67</f>
        <v>-1736421.7299999995</v>
      </c>
      <c r="U103" s="56">
        <f>'1ตรวจสอบความครบถ้วน7แผน'!W34-'3.ตรวจสอบผลงาน 64&amp;แผน65 '!U67</f>
        <v>-31985.370000000112</v>
      </c>
      <c r="V103" s="56">
        <f>'1ตรวจสอบความครบถ้วน7แผน'!X34-'3.ตรวจสอบผลงาน 64&amp;แผน65 '!V67</f>
        <v>1242489.6400000001</v>
      </c>
      <c r="W103" s="56">
        <f>'1ตรวจสอบความครบถ้วน7แผน'!Y34-'3.ตรวจสอบผลงาน 64&amp;แผน65 '!W67</f>
        <v>127035.61000000127</v>
      </c>
      <c r="X103" s="56">
        <f>'1ตรวจสอบความครบถ้วน7แผน'!Z34-'3.ตรวจสอบผลงาน 64&amp;แผน65 '!X67</f>
        <v>3314598.9799999986</v>
      </c>
      <c r="Y103" s="56">
        <f>'1ตรวจสอบความครบถ้วน7แผน'!AA34-'3.ตรวจสอบผลงาน 64&amp;แผน65 '!Y67</f>
        <v>-4893243.68</v>
      </c>
      <c r="Z103" s="56">
        <f>'1ตรวจสอบความครบถ้วน7แผน'!AB34-'3.ตรวจสอบผลงาน 64&amp;แผน65 '!Z67</f>
        <v>1721485.08</v>
      </c>
      <c r="AA103" s="56">
        <f>'1ตรวจสอบความครบถ้วน7แผน'!AC34-'3.ตรวจสอบผลงาน 64&amp;แผน65 '!AA67</f>
        <v>547716.58000000007</v>
      </c>
      <c r="AB103" s="56">
        <f>'1ตรวจสอบความครบถ้วน7แผน'!AD34-'3.ตรวจสอบผลงาน 64&amp;แผน65 '!AB67</f>
        <v>256520.78000000119</v>
      </c>
      <c r="AC103" s="56">
        <f>'1ตรวจสอบความครบถ้วน7แผน'!AE34-'3.ตรวจสอบผลงาน 64&amp;แผน65 '!AC67</f>
        <v>872852</v>
      </c>
      <c r="AD103" s="56">
        <f>'1ตรวจสอบความครบถ้วน7แผน'!AF34-'3.ตรวจสอบผลงาน 64&amp;แผน65 '!AD67</f>
        <v>-3742215.8200000003</v>
      </c>
      <c r="AE103" s="56">
        <f>'1ตรวจสอบความครบถ้วน7แผน'!AG34-'3.ตรวจสอบผลงาน 64&amp;แผน65 '!AE67</f>
        <v>-125142.43000000017</v>
      </c>
      <c r="AF103" s="56">
        <f>'1ตรวจสอบความครบถ้วน7แผน'!AH34-'3.ตรวจสอบผลงาน 64&amp;แผน65 '!AF67</f>
        <v>-1813575.12</v>
      </c>
      <c r="AG103" s="56">
        <f>'1ตรวจสอบความครบถ้วน7แผน'!AI34-'3.ตรวจสอบผลงาน 64&amp;แผน65 '!AG67</f>
        <v>-3257339.5</v>
      </c>
      <c r="AH103" s="56">
        <f>'1ตรวจสอบความครบถ้วน7แผน'!AJ34-'3.ตรวจสอบผลงาน 64&amp;แผน65 '!AH67</f>
        <v>3384847.6399999969</v>
      </c>
      <c r="AI103" s="56">
        <f>'1ตรวจสอบความครบถ้วน7แผน'!AK34-'3.ตรวจสอบผลงาน 64&amp;แผน65 '!AI67</f>
        <v>-2260825.4700000007</v>
      </c>
      <c r="AJ103" s="56">
        <f>'1ตรวจสอบความครบถ้วน7แผน'!AL34-'3.ตรวจสอบผลงาน 64&amp;แผน65 '!AJ67</f>
        <v>-1171362.5</v>
      </c>
      <c r="AK103" s="56">
        <f>'1ตรวจสอบความครบถ้วน7แผน'!AM34-'3.ตรวจสอบผลงาน 64&amp;แผน65 '!AK67</f>
        <v>-52987777.969999991</v>
      </c>
      <c r="AL103" s="56">
        <f>'1ตรวจสอบความครบถ้วน7แผน'!AN34-'3.ตรวจสอบผลงาน 64&amp;แผน65 '!AL67</f>
        <v>-2444351.87</v>
      </c>
      <c r="AM103" s="56">
        <f>'1ตรวจสอบความครบถ้วน7แผน'!AO34-'3.ตรวจสอบผลงาน 64&amp;แผน65 '!AM67</f>
        <v>172750.19999999995</v>
      </c>
      <c r="AN103" s="56">
        <f>'1ตรวจสอบความครบถ้วน7แผน'!AP34-'3.ตรวจสอบผลงาน 64&amp;แผน65 '!AN67</f>
        <v>771930.28999999911</v>
      </c>
      <c r="AO103" s="56">
        <f>'1ตรวจสอบความครบถ้วน7แผน'!AQ34-'3.ตรวจสอบผลงาน 64&amp;แผน65 '!AO67</f>
        <v>-1038558.0899999999</v>
      </c>
      <c r="AP103" s="56">
        <f>'1ตรวจสอบความครบถ้วน7แผน'!AR34-'3.ตรวจสอบผลงาน 64&amp;แผน65 '!AP67</f>
        <v>-3275850.6700000004</v>
      </c>
      <c r="AQ103" s="56">
        <f>'1ตรวจสอบความครบถ้วน7แผน'!AS34-'3.ตรวจสอบผลงาน 64&amp;แผน65 '!AQ67</f>
        <v>681131.99</v>
      </c>
      <c r="AR103" s="56">
        <f>'1ตรวจสอบความครบถ้วน7แผน'!AT34-'3.ตรวจสอบผลงาน 64&amp;แผน65 '!AR67</f>
        <v>10280616.760000002</v>
      </c>
      <c r="AS103" s="56">
        <f>'1ตรวจสอบความครบถ้วน7แผน'!AU34-'3.ตรวจสอบผลงาน 64&amp;แผน65 '!AS67</f>
        <v>1292026.67</v>
      </c>
      <c r="AT103" s="56">
        <f>'1ตรวจสอบความครบถ้วน7แผน'!AV34-'3.ตรวจสอบผลงาน 64&amp;แผน65 '!AT67</f>
        <v>-1239910.6600000011</v>
      </c>
      <c r="AU103" s="56">
        <f>'1ตรวจสอบความครบถ้วน7แผน'!AW34-'3.ตรวจสอบผลงาน 64&amp;แผน65 '!AU67</f>
        <v>-1215978.3200000003</v>
      </c>
      <c r="AV103" s="56">
        <f>'1ตรวจสอบความครบถ้วน7แผน'!AX34-'3.ตรวจสอบผลงาน 64&amp;แผน65 '!AV67</f>
        <v>3931286.72</v>
      </c>
      <c r="AW103" s="56">
        <f>'1ตรวจสอบความครบถ้วน7แผน'!AY34-'3.ตรวจสอบผลงาน 64&amp;แผน65 '!AW67</f>
        <v>1373172.25</v>
      </c>
      <c r="AX103" s="56">
        <f>'1ตรวจสอบความครบถ้วน7แผน'!AZ34-'3.ตรวจสอบผลงาน 64&amp;แผน65 '!AX67</f>
        <v>1124212.56</v>
      </c>
      <c r="AY103" s="56">
        <f>'1ตรวจสอบความครบถ้วน7แผน'!BA34-'3.ตรวจสอบผลงาน 64&amp;แผน65 '!AY67</f>
        <v>2545282.75</v>
      </c>
      <c r="AZ103" s="56">
        <f>'1ตรวจสอบความครบถ้วน7แผน'!BB34-'3.ตรวจสอบผลงาน 64&amp;แผน65 '!AZ67</f>
        <v>1158765.7000000002</v>
      </c>
      <c r="BA103" s="56">
        <f>'1ตรวจสอบความครบถ้วน7แผน'!BC34-'3.ตรวจสอบผลงาน 64&amp;แผน65 '!BA67</f>
        <v>3139151.7199999988</v>
      </c>
      <c r="BB103" s="56">
        <f>'1ตรวจสอบความครบถ้วน7แผน'!BD34-'3.ตรวจสอบผลงาน 64&amp;แผน65 '!BB67</f>
        <v>-312767.49000000022</v>
      </c>
      <c r="BC103" s="56">
        <f>'1ตรวจสอบความครบถ้วน7แผน'!BE34-'3.ตรวจสอบผลงาน 64&amp;แผน65 '!BC67</f>
        <v>12479750.9</v>
      </c>
      <c r="BD103" s="56">
        <f>'1ตรวจสอบความครบถ้วน7แผน'!BF34-'3.ตรวจสอบผลงาน 64&amp;แผน65 '!BD67</f>
        <v>-1328580.3100000024</v>
      </c>
      <c r="BE103" s="56">
        <f>'1ตรวจสอบความครบถ้วน7แผน'!BG34-'3.ตรวจสอบผลงาน 64&amp;แผน65 '!BE67</f>
        <v>-1804316.7000000002</v>
      </c>
      <c r="BF103" s="56">
        <f>'1ตรวจสอบความครบถ้วน7แผน'!BH34-'3.ตรวจสอบผลงาน 64&amp;แผน65 '!BF67</f>
        <v>1502352.7000000002</v>
      </c>
      <c r="BG103" s="56">
        <f>'1ตรวจสอบความครบถ้วน7แผน'!BI34-'3.ตรวจสอบผลงาน 64&amp;แผน65 '!BG67</f>
        <v>-19505090.530000001</v>
      </c>
      <c r="BH103" s="56">
        <f>'1ตรวจสอบความครบถ้วน7แผน'!BJ34-'3.ตรวจสอบผลงาน 64&amp;แผน65 '!BH67</f>
        <v>3385246.2800000003</v>
      </c>
      <c r="BI103" s="56">
        <f>'1ตรวจสอบความครบถ้วน7แผน'!BK34-'3.ตรวจสอบผลงาน 64&amp;แผน65 '!BI67</f>
        <v>-4501.6099999998696</v>
      </c>
      <c r="BJ103" s="56">
        <f>'1ตรวจสอบความครบถ้วน7แผน'!BL34-'3.ตรวจสอบผลงาน 64&amp;แผน65 '!BJ67</f>
        <v>-549970.75</v>
      </c>
      <c r="BK103" s="56">
        <f>'1ตรวจสอบความครบถ้วน7แผน'!BM34-'3.ตรวจสอบผลงาน 64&amp;แผน65 '!BK67</f>
        <v>-10190672.5</v>
      </c>
      <c r="BL103" s="56">
        <f>'1ตรวจสอบความครบถ้วน7แผน'!BN34-'3.ตรวจสอบผลงาน 64&amp;แผน65 '!BL67</f>
        <v>-40970574.780000001</v>
      </c>
      <c r="BM103" s="56">
        <f>'1ตรวจสอบความครบถ้วน7แผน'!BO34-'3.ตรวจสอบผลงาน 64&amp;แผน65 '!BM67</f>
        <v>-3690342.34</v>
      </c>
      <c r="BN103" s="56">
        <f>'1ตรวจสอบความครบถ้วน7แผน'!BP34-'3.ตรวจสอบผลงาน 64&amp;แผน65 '!BN67</f>
        <v>-2117111.2399999984</v>
      </c>
      <c r="BO103" s="56">
        <f>'1ตรวจสอบความครบถ้วน7แผน'!BQ34-'3.ตรวจสอบผลงาน 64&amp;แผน65 '!BO67</f>
        <v>-3677806.3</v>
      </c>
      <c r="BP103" s="56">
        <f>'1ตรวจสอบความครบถ้วน7แผน'!BR34-'3.ตรวจสอบผลงาน 64&amp;แผน65 '!BP67</f>
        <v>-1352236.1599999992</v>
      </c>
      <c r="BQ103" s="56">
        <f>'1ตรวจสอบความครบถ้วน7แผน'!BS34-'3.ตรวจสอบผลงาน 64&amp;แผน65 '!BQ67</f>
        <v>540946.3599999994</v>
      </c>
      <c r="BR103" s="56">
        <f>'1ตรวจสอบความครบถ้วน7แผน'!BT34-'3.ตรวจสอบผลงาน 64&amp;แผน65 '!BR67</f>
        <v>-6812833.7899999991</v>
      </c>
      <c r="BS103" s="56">
        <f>'1ตรวจสอบความครบถ้วน7แผน'!BU34-'3.ตรวจสอบผลงาน 64&amp;แผน65 '!BS67</f>
        <v>-3881192.5700000003</v>
      </c>
      <c r="BT103" s="56">
        <f>'1ตรวจสอบความครบถ้วน7แผน'!BV34-'3.ตรวจสอบผลงาน 64&amp;แผน65 '!BT67</f>
        <v>-14813188.770000003</v>
      </c>
      <c r="BU103" s="56">
        <f>'1ตรวจสอบความครบถ้วน7แผน'!BW34-'3.ตรวจสอบผลงาน 64&amp;แผน65 '!BU67</f>
        <v>-3612199</v>
      </c>
      <c r="BV103" s="56">
        <f>'1ตรวจสอบความครบถ้วน7แผน'!BX34-'3.ตรวจสอบผลงาน 64&amp;แผน65 '!BV67</f>
        <v>1348356.6400000001</v>
      </c>
      <c r="BW103" s="56">
        <f>'1ตรวจสอบความครบถ้วน7แผน'!BY34-'3.ตรวจสอบผลงาน 64&amp;แผน65 '!BW67</f>
        <v>315054.96999999881</v>
      </c>
      <c r="BX103" s="56">
        <f>'1ตรวจสอบความครบถ้วน7แผน'!BZ34-'3.ตรวจสอบผลงาน 64&amp;แผน65 '!BX67</f>
        <v>-4682928.5500000007</v>
      </c>
      <c r="BY103" s="56">
        <f>'1ตรวจสอบความครบถ้วน7แผน'!CA34-'3.ตรวจสอบผลงาน 64&amp;แผน65 '!BY67</f>
        <v>-3619965.49</v>
      </c>
      <c r="BZ103" s="56">
        <f>'1ตรวจสอบความครบถ้วน7แผน'!CB34-'3.ตรวจสอบผลงาน 64&amp;แผน65 '!BZ67</f>
        <v>-43938.830000000075</v>
      </c>
      <c r="CA103" s="56">
        <f>'1ตรวจสอบความครบถ้วน7แผน'!CC34-'3.ตรวจสอบผลงาน 64&amp;แผน65 '!CA67</f>
        <v>-4400400.6199999992</v>
      </c>
      <c r="CB103" s="56">
        <f>'1ตรวจสอบความครบถ้วน7แผน'!CD34-'3.ตรวจสอบผลงาน 64&amp;แผน65 '!CB67</f>
        <v>-5252968.2200000025</v>
      </c>
      <c r="CC103" s="56">
        <f>'1ตรวจสอบความครบถ้วน7แผน'!CE34-'3.ตรวจสอบผลงาน 64&amp;แผน65 '!CC67</f>
        <v>-10991348.289999999</v>
      </c>
      <c r="CD103" s="56">
        <f>'1ตรวจสอบความครบถ้วน7แผน'!CF34-'3.ตรวจสอบผลงาน 64&amp;แผน65 '!CD67</f>
        <v>1389119.8399999999</v>
      </c>
      <c r="CE103" s="56">
        <f>'1ตรวจสอบความครบถ้วน7แผน'!CG34-'3.ตรวจสอบผลงาน 64&amp;แผน65 '!CE67</f>
        <v>4770765.5599999987</v>
      </c>
      <c r="CF103" s="56">
        <f>'1ตรวจสอบความครบถ้วน7แผน'!CH34-'3.ตรวจสอบผลงาน 64&amp;แผน65 '!CF67</f>
        <v>-3171211.1400000006</v>
      </c>
      <c r="CG103" s="56">
        <f>'1ตรวจสอบความครบถ้วน7แผน'!CI34-'3.ตรวจสอบผลงาน 64&amp;แผน65 '!CG67</f>
        <v>215158.46999999881</v>
      </c>
      <c r="CH103" s="56">
        <f>'1ตรวจสอบความครบถ้วน7แผน'!CJ34-'3.ตรวจสอบผลงาน 64&amp;แผน65 '!CH67</f>
        <v>362357.56000000006</v>
      </c>
      <c r="CI103" s="56">
        <f>'1ตรวจสอบความครบถ้วน7แผน'!CK34-'3.ตรวจสอบผลงาน 64&amp;แผน65 '!CI67</f>
        <v>-5588888.7699999996</v>
      </c>
      <c r="CJ103" s="56">
        <f>'1ตรวจสอบความครบถ้วน7แผน'!CL34-'3.ตรวจสอบผลงาน 64&amp;แผน65 '!CJ67</f>
        <v>4238903.1400000006</v>
      </c>
      <c r="CK103" s="56">
        <f>'1ตรวจสอบความครบถ้วน7แผน'!CM34-'3.ตรวจสอบผลงาน 64&amp;แผน65 '!CK67</f>
        <v>-4194617.6599999992</v>
      </c>
      <c r="CL103" s="56">
        <f>'1ตรวจสอบความครบถ้วน7แผน'!CN34-'3.ตรวจสอบผลงาน 64&amp;แผน65 '!CL67</f>
        <v>-1376535.25</v>
      </c>
      <c r="CN103" s="89"/>
      <c r="CO103" s="89"/>
      <c r="CP103" s="89"/>
    </row>
    <row r="104" spans="1:137">
      <c r="A104" s="80" t="s">
        <v>468</v>
      </c>
      <c r="B104" s="81" t="s">
        <v>476</v>
      </c>
      <c r="C104" s="56">
        <f>'1ตรวจสอบความครบถ้วน7แผน'!E35-'3.ตรวจสอบผลงาน 64&amp;แผน65 '!C68</f>
        <v>-91909.479999999981</v>
      </c>
      <c r="D104" s="56">
        <f>'1ตรวจสอบความครบถ้วน7แผน'!F35-'3.ตรวจสอบผลงาน 64&amp;แผน65 '!D68</f>
        <v>0</v>
      </c>
      <c r="E104" s="56">
        <f>'1ตรวจสอบความครบถ้วน7แผน'!G35-'3.ตรวจสอบผลงาน 64&amp;แผน65 '!E68</f>
        <v>0</v>
      </c>
      <c r="F104" s="56">
        <f>'1ตรวจสอบความครบถ้วน7แผน'!H35-'3.ตรวจสอบผลงาน 64&amp;แผน65 '!F68</f>
        <v>0</v>
      </c>
      <c r="G104" s="56">
        <f>'1ตรวจสอบความครบถ้วน7แผน'!I35-'3.ตรวจสอบผลงาน 64&amp;แผน65 '!G68</f>
        <v>0</v>
      </c>
      <c r="H104" s="56">
        <f>'1ตรวจสอบความครบถ้วน7แผน'!J35-'3.ตรวจสอบผลงาน 64&amp;แผน65 '!H68</f>
        <v>0</v>
      </c>
      <c r="I104" s="56">
        <f>'1ตรวจสอบความครบถ้วน7แผน'!K35-'3.ตรวจสอบผลงาน 64&amp;แผน65 '!I68</f>
        <v>0</v>
      </c>
      <c r="J104" s="56">
        <f>'1ตรวจสอบความครบถ้วน7แผน'!L35-'3.ตรวจสอบผลงาน 64&amp;แผน65 '!J68</f>
        <v>0</v>
      </c>
      <c r="K104" s="56">
        <f>'1ตรวจสอบความครบถ้วน7แผน'!M35-'3.ตรวจสอบผลงาน 64&amp;แผน65 '!K68</f>
        <v>0</v>
      </c>
      <c r="L104" s="56">
        <f>'1ตรวจสอบความครบถ้วน7แผน'!N35-'3.ตรวจสอบผลงาน 64&amp;แผน65 '!L68</f>
        <v>0</v>
      </c>
      <c r="M104" s="56">
        <f>'1ตรวจสอบความครบถ้วน7แผน'!O35-'3.ตรวจสอบผลงาน 64&amp;แผน65 '!M68</f>
        <v>0</v>
      </c>
      <c r="N104" s="56">
        <f>'1ตรวจสอบความครบถ้วน7แผน'!P35-'3.ตรวจสอบผลงาน 64&amp;แผน65 '!N68</f>
        <v>0</v>
      </c>
      <c r="O104" s="56">
        <f>'1ตรวจสอบความครบถ้วน7แผน'!Q35-'3.ตรวจสอบผลงาน 64&amp;แผน65 '!O68</f>
        <v>0</v>
      </c>
      <c r="P104" s="56">
        <f>'1ตรวจสอบความครบถ้วน7แผน'!R35-'3.ตรวจสอบผลงาน 64&amp;แผน65 '!P68</f>
        <v>0</v>
      </c>
      <c r="Q104" s="56">
        <f>'1ตรวจสอบความครบถ้วน7แผน'!S35-'3.ตรวจสอบผลงาน 64&amp;แผน65 '!Q68</f>
        <v>0</v>
      </c>
      <c r="R104" s="56">
        <f>'1ตรวจสอบความครบถ้วน7แผน'!T35-'3.ตรวจสอบผลงาน 64&amp;แผน65 '!R68</f>
        <v>0</v>
      </c>
      <c r="S104" s="56">
        <f>'1ตรวจสอบความครบถ้วน7แผน'!U35-'3.ตรวจสอบผลงาน 64&amp;แผน65 '!S68</f>
        <v>0</v>
      </c>
      <c r="T104" s="56">
        <f>'1ตรวจสอบความครบถ้วน7แผน'!V35-'3.ตรวจสอบผลงาน 64&amp;แผน65 '!T68</f>
        <v>0</v>
      </c>
      <c r="U104" s="56">
        <f>'1ตรวจสอบความครบถ้วน7แผน'!W35-'3.ตรวจสอบผลงาน 64&amp;แผน65 '!U68</f>
        <v>0</v>
      </c>
      <c r="V104" s="56">
        <f>'1ตรวจสอบความครบถ้วน7แผน'!X35-'3.ตรวจสอบผลงาน 64&amp;แผน65 '!V68</f>
        <v>0</v>
      </c>
      <c r="W104" s="56">
        <f>'1ตรวจสอบความครบถ้วน7แผน'!Y35-'3.ตรวจสอบผลงาน 64&amp;แผน65 '!W68</f>
        <v>-2284956.87</v>
      </c>
      <c r="X104" s="56">
        <f>'1ตรวจสอบความครบถ้วน7แผน'!Z35-'3.ตรวจสอบผลงาน 64&amp;แผน65 '!X68</f>
        <v>0</v>
      </c>
      <c r="Y104" s="56">
        <f>'1ตรวจสอบความครบถ้วน7แผน'!AA35-'3.ตรวจสอบผลงาน 64&amp;แผน65 '!Y68</f>
        <v>0</v>
      </c>
      <c r="Z104" s="56">
        <f>'1ตรวจสอบความครบถ้วน7แผน'!AB35-'3.ตรวจสอบผลงาน 64&amp;แผน65 '!Z68</f>
        <v>0</v>
      </c>
      <c r="AA104" s="56">
        <f>'1ตรวจสอบความครบถ้วน7แผน'!AC35-'3.ตรวจสอบผลงาน 64&amp;แผน65 '!AA68</f>
        <v>0</v>
      </c>
      <c r="AB104" s="56">
        <f>'1ตรวจสอบความครบถ้วน7แผน'!AD35-'3.ตรวจสอบผลงาน 64&amp;แผน65 '!AB68</f>
        <v>0</v>
      </c>
      <c r="AC104" s="56">
        <f>'1ตรวจสอบความครบถ้วน7แผน'!AE35-'3.ตรวจสอบผลงาน 64&amp;แผน65 '!AC68</f>
        <v>0</v>
      </c>
      <c r="AD104" s="56">
        <f>'1ตรวจสอบความครบถ้วน7แผน'!AF35-'3.ตรวจสอบผลงาน 64&amp;แผน65 '!AD68</f>
        <v>0</v>
      </c>
      <c r="AE104" s="56">
        <f>'1ตรวจสอบความครบถ้วน7แผน'!AG35-'3.ตรวจสอบผลงาน 64&amp;แผน65 '!AE68</f>
        <v>0</v>
      </c>
      <c r="AF104" s="56">
        <f>'1ตรวจสอบความครบถ้วน7แผน'!AH35-'3.ตรวจสอบผลงาน 64&amp;แผน65 '!AF68</f>
        <v>0</v>
      </c>
      <c r="AG104" s="56">
        <f>'1ตรวจสอบความครบถ้วน7แผน'!AI35-'3.ตรวจสอบผลงาน 64&amp;แผน65 '!AG68</f>
        <v>0</v>
      </c>
      <c r="AH104" s="56">
        <f>'1ตรวจสอบความครบถ้วน7แผน'!AJ35-'3.ตรวจสอบผลงาน 64&amp;แผน65 '!AH68</f>
        <v>0</v>
      </c>
      <c r="AI104" s="56">
        <f>'1ตรวจสอบความครบถ้วน7แผน'!AK35-'3.ตรวจสอบผลงาน 64&amp;แผน65 '!AI68</f>
        <v>0</v>
      </c>
      <c r="AJ104" s="56">
        <f>'1ตรวจสอบความครบถ้วน7แผน'!AL35-'3.ตรวจสอบผลงาน 64&amp;แผน65 '!AJ68</f>
        <v>0</v>
      </c>
      <c r="AK104" s="56">
        <f>'1ตรวจสอบความครบถ้วน7แผน'!AM35-'3.ตรวจสอบผลงาน 64&amp;แผน65 '!AK68</f>
        <v>-36396.67</v>
      </c>
      <c r="AL104" s="56">
        <f>'1ตรวจสอบความครบถ้วน7แผน'!AN35-'3.ตรวจสอบผลงาน 64&amp;แผน65 '!AL68</f>
        <v>0</v>
      </c>
      <c r="AM104" s="56">
        <f>'1ตรวจสอบความครบถ้วน7แผน'!AO35-'3.ตรวจสอบผลงาน 64&amp;แผน65 '!AM68</f>
        <v>0</v>
      </c>
      <c r="AN104" s="56">
        <f>'1ตรวจสอบความครบถ้วน7แผน'!AP35-'3.ตรวจสอบผลงาน 64&amp;แผน65 '!AN68</f>
        <v>0</v>
      </c>
      <c r="AO104" s="56">
        <f>'1ตรวจสอบความครบถ้วน7แผน'!AQ35-'3.ตรวจสอบผลงาน 64&amp;แผน65 '!AO68</f>
        <v>0</v>
      </c>
      <c r="AP104" s="56">
        <f>'1ตรวจสอบความครบถ้วน7แผน'!AR35-'3.ตรวจสอบผลงาน 64&amp;แผน65 '!AP68</f>
        <v>0</v>
      </c>
      <c r="AQ104" s="56">
        <f>'1ตรวจสอบความครบถ้วน7แผน'!AS35-'3.ตรวจสอบผลงาน 64&amp;แผน65 '!AQ68</f>
        <v>0</v>
      </c>
      <c r="AR104" s="56">
        <f>'1ตรวจสอบความครบถ้วน7แผน'!AT35-'3.ตรวจสอบผลงาน 64&amp;แผน65 '!AR68</f>
        <v>209150</v>
      </c>
      <c r="AS104" s="56">
        <f>'1ตรวจสอบความครบถ้วน7แผน'!AU35-'3.ตรวจสอบผลงาน 64&amp;แผน65 '!AS68</f>
        <v>0</v>
      </c>
      <c r="AT104" s="56">
        <f>'1ตรวจสอบความครบถ้วน7แผน'!AV35-'3.ตรวจสอบผลงาน 64&amp;แผน65 '!AT68</f>
        <v>0</v>
      </c>
      <c r="AU104" s="56">
        <f>'1ตรวจสอบความครบถ้วน7แผน'!AW35-'3.ตรวจสอบผลงาน 64&amp;แผน65 '!AU68</f>
        <v>0</v>
      </c>
      <c r="AV104" s="56">
        <f>'1ตรวจสอบความครบถ้วน7แผน'!AX35-'3.ตรวจสอบผลงาน 64&amp;แผน65 '!AV68</f>
        <v>0</v>
      </c>
      <c r="AW104" s="56">
        <f>'1ตรวจสอบความครบถ้วน7แผน'!AY35-'3.ตรวจสอบผลงาน 64&amp;แผน65 '!AW68</f>
        <v>0</v>
      </c>
      <c r="AX104" s="56">
        <f>'1ตรวจสอบความครบถ้วน7แผน'!AZ35-'3.ตรวจสอบผลงาน 64&amp;แผน65 '!AX68</f>
        <v>0</v>
      </c>
      <c r="AY104" s="56">
        <f>'1ตรวจสอบความครบถ้วน7แผน'!BA35-'3.ตรวจสอบผลงาน 64&amp;แผน65 '!AY68</f>
        <v>0</v>
      </c>
      <c r="AZ104" s="56">
        <f>'1ตรวจสอบความครบถ้วน7แผน'!BB35-'3.ตรวจสอบผลงาน 64&amp;แผน65 '!AZ68</f>
        <v>0</v>
      </c>
      <c r="BA104" s="56">
        <f>'1ตรวจสอบความครบถ้วน7แผน'!BC35-'3.ตรวจสอบผลงาน 64&amp;แผน65 '!BA68</f>
        <v>1842.2200000000003</v>
      </c>
      <c r="BB104" s="56">
        <f>'1ตรวจสอบความครบถ้วน7แผน'!BD35-'3.ตรวจสอบผลงาน 64&amp;แผน65 '!BB68</f>
        <v>0</v>
      </c>
      <c r="BC104" s="56">
        <f>'1ตรวจสอบความครบถ้วน7แผน'!BE35-'3.ตรวจสอบผลงาน 64&amp;แผน65 '!BC68</f>
        <v>-2857028.24</v>
      </c>
      <c r="BD104" s="56">
        <f>'1ตรวจสอบความครบถ้วน7แผน'!BF35-'3.ตรวจสอบผลงาน 64&amp;แผน65 '!BD68</f>
        <v>0</v>
      </c>
      <c r="BE104" s="56">
        <f>'1ตรวจสอบความครบถ้วน7แผน'!BG35-'3.ตรวจสอบผลงาน 64&amp;แผน65 '!BE68</f>
        <v>0</v>
      </c>
      <c r="BF104" s="56">
        <f>'1ตรวจสอบความครบถ้วน7แผน'!BH35-'3.ตรวจสอบผลงาน 64&amp;แผน65 '!BF68</f>
        <v>0</v>
      </c>
      <c r="BG104" s="56">
        <f>'1ตรวจสอบความครบถ้วน7แผน'!BI35-'3.ตรวจสอบผลงาน 64&amp;แผน65 '!BG68</f>
        <v>0</v>
      </c>
      <c r="BH104" s="56">
        <f>'1ตรวจสอบความครบถ้วน7แผน'!BJ35-'3.ตรวจสอบผลงาน 64&amp;แผน65 '!BH68</f>
        <v>0</v>
      </c>
      <c r="BI104" s="56">
        <f>'1ตรวจสอบความครบถ้วน7แผน'!BK35-'3.ตรวจสอบผลงาน 64&amp;แผน65 '!BI68</f>
        <v>0</v>
      </c>
      <c r="BJ104" s="56">
        <f>'1ตรวจสอบความครบถ้วน7แผน'!BL35-'3.ตรวจสอบผลงาน 64&amp;แผน65 '!BJ68</f>
        <v>0</v>
      </c>
      <c r="BK104" s="56">
        <f>'1ตรวจสอบความครบถ้วน7แผน'!BM35-'3.ตรวจสอบผลงาน 64&amp;แผน65 '!BK68</f>
        <v>0</v>
      </c>
      <c r="BL104" s="56">
        <f>'1ตรวจสอบความครบถ้วน7แผน'!BN35-'3.ตรวจสอบผลงาน 64&amp;แผน65 '!BL68</f>
        <v>144065.68999999948</v>
      </c>
      <c r="BM104" s="56">
        <f>'1ตรวจสอบความครบถ้วน7แผน'!BO35-'3.ตรวจสอบผลงาน 64&amp;แผน65 '!BM68</f>
        <v>0</v>
      </c>
      <c r="BN104" s="56">
        <f>'1ตรวจสอบความครบถ้วน7แผน'!BP35-'3.ตรวจสอบผลงาน 64&amp;แผน65 '!BN68</f>
        <v>0</v>
      </c>
      <c r="BO104" s="56">
        <f>'1ตรวจสอบความครบถ้วน7แผน'!BQ35-'3.ตรวจสอบผลงาน 64&amp;แผน65 '!BO68</f>
        <v>0</v>
      </c>
      <c r="BP104" s="56">
        <f>'1ตรวจสอบความครบถ้วน7แผน'!BR35-'3.ตรวจสอบผลงาน 64&amp;แผน65 '!BP68</f>
        <v>0</v>
      </c>
      <c r="BQ104" s="56">
        <f>'1ตรวจสอบความครบถ้วน7แผน'!BS35-'3.ตรวจสอบผลงาน 64&amp;แผน65 '!BQ68</f>
        <v>0</v>
      </c>
      <c r="BR104" s="56">
        <f>'1ตรวจสอบความครบถ้วน7แผน'!BT35-'3.ตรวจสอบผลงาน 64&amp;แผน65 '!BR68</f>
        <v>-4877133</v>
      </c>
      <c r="BS104" s="56">
        <f>'1ตรวจสอบความครบถ้วน7แผน'!BU35-'3.ตรวจสอบผลงาน 64&amp;แผน65 '!BS68</f>
        <v>0</v>
      </c>
      <c r="BT104" s="56">
        <f>'1ตรวจสอบความครบถ้วน7แผน'!BV35-'3.ตรวจสอบผลงาน 64&amp;แผน65 '!BT68</f>
        <v>0</v>
      </c>
      <c r="BU104" s="56">
        <f>'1ตรวจสอบความครบถ้วน7แผน'!BW35-'3.ตรวจสอบผลงาน 64&amp;แผน65 '!BU68</f>
        <v>-36212.57</v>
      </c>
      <c r="BV104" s="56">
        <f>'1ตรวจสอบความครบถ้วน7แผน'!BX35-'3.ตรวจสอบผลงาน 64&amp;แผน65 '!BV68</f>
        <v>0</v>
      </c>
      <c r="BW104" s="56">
        <f>'1ตรวจสอบความครบถ้วน7แผน'!BY35-'3.ตรวจสอบผลงาน 64&amp;แผน65 '!BW68</f>
        <v>0</v>
      </c>
      <c r="BX104" s="56">
        <f>'1ตรวจสอบความครบถ้วน7แผน'!BZ35-'3.ตรวจสอบผลงาน 64&amp;แผน65 '!BX68</f>
        <v>0</v>
      </c>
      <c r="BY104" s="56">
        <f>'1ตรวจสอบความครบถ้วน7แผน'!CA35-'3.ตรวจสอบผลงาน 64&amp;แผน65 '!BY68</f>
        <v>0</v>
      </c>
      <c r="BZ104" s="56">
        <f>'1ตรวจสอบความครบถ้วน7แผน'!CB35-'3.ตรวจสอบผลงาน 64&amp;แผน65 '!BZ68</f>
        <v>0</v>
      </c>
      <c r="CA104" s="56">
        <f>'1ตรวจสอบความครบถ้วน7แผน'!CC35-'3.ตรวจสอบผลงาน 64&amp;แผน65 '!CA68</f>
        <v>0</v>
      </c>
      <c r="CB104" s="56">
        <f>'1ตรวจสอบความครบถ้วน7แผน'!CD35-'3.ตรวจสอบผลงาน 64&amp;แผน65 '!CB68</f>
        <v>0</v>
      </c>
      <c r="CC104" s="56">
        <f>'1ตรวจสอบความครบถ้วน7แผน'!CE35-'3.ตรวจสอบผลงาน 64&amp;แผน65 '!CC68</f>
        <v>0</v>
      </c>
      <c r="CD104" s="56">
        <f>'1ตรวจสอบความครบถ้วน7แผน'!CF35-'3.ตรวจสอบผลงาน 64&amp;แผน65 '!CD68</f>
        <v>0</v>
      </c>
      <c r="CE104" s="56">
        <f>'1ตรวจสอบความครบถ้วน7แผน'!CG35-'3.ตรวจสอบผลงาน 64&amp;แผน65 '!CE68</f>
        <v>0</v>
      </c>
      <c r="CF104" s="56">
        <f>'1ตรวจสอบความครบถ้วน7แผน'!CH35-'3.ตรวจสอบผลงาน 64&amp;แผน65 '!CF68</f>
        <v>0</v>
      </c>
      <c r="CG104" s="56">
        <f>'1ตรวจสอบความครบถ้วน7แผน'!CI35-'3.ตรวจสอบผลงาน 64&amp;แผน65 '!CG68</f>
        <v>0</v>
      </c>
      <c r="CH104" s="56">
        <f>'1ตรวจสอบความครบถ้วน7แผน'!CJ35-'3.ตรวจสอบผลงาน 64&amp;แผน65 '!CH68</f>
        <v>0</v>
      </c>
      <c r="CI104" s="56">
        <f>'1ตรวจสอบความครบถ้วน7แผน'!CK35-'3.ตรวจสอบผลงาน 64&amp;แผน65 '!CI68</f>
        <v>3647499</v>
      </c>
      <c r="CJ104" s="56">
        <f>'1ตรวจสอบความครบถ้วน7แผน'!CL35-'3.ตรวจสอบผลงาน 64&amp;แผน65 '!CJ68</f>
        <v>0</v>
      </c>
      <c r="CK104" s="56">
        <f>'1ตรวจสอบความครบถ้วน7แผน'!CM35-'3.ตรวจสอบผลงาน 64&amp;แผน65 '!CK68</f>
        <v>0</v>
      </c>
      <c r="CL104" s="56">
        <f>'1ตรวจสอบความครบถ้วน7แผน'!CN35-'3.ตรวจสอบผลงาน 64&amp;แผน65 '!CL68</f>
        <v>0</v>
      </c>
      <c r="CN104" s="89"/>
      <c r="CO104" s="89"/>
      <c r="CP104" s="89"/>
    </row>
    <row r="105" spans="1:137">
      <c r="A105" s="87"/>
      <c r="B105" s="87" t="s">
        <v>294</v>
      </c>
      <c r="C105" s="84">
        <f>SUM(C90:C104)</f>
        <v>89973886.410000056</v>
      </c>
      <c r="D105" s="84">
        <f t="shared" ref="D105:BO105" si="2">SUM(D90:D104)</f>
        <v>18885306.949999988</v>
      </c>
      <c r="E105" s="84">
        <f t="shared" si="2"/>
        <v>6069480.2399999984</v>
      </c>
      <c r="F105" s="84">
        <f t="shared" si="2"/>
        <v>851626.2900000033</v>
      </c>
      <c r="G105" s="84">
        <f t="shared" si="2"/>
        <v>3600849.3999999994</v>
      </c>
      <c r="H105" s="84">
        <f t="shared" si="2"/>
        <v>-14177794.189999998</v>
      </c>
      <c r="I105" s="84">
        <f t="shared" si="2"/>
        <v>10761075.839999998</v>
      </c>
      <c r="J105" s="84">
        <f t="shared" si="2"/>
        <v>35470067.789999992</v>
      </c>
      <c r="K105" s="84">
        <f t="shared" si="2"/>
        <v>-1085755.049999997</v>
      </c>
      <c r="L105" s="84">
        <f t="shared" si="2"/>
        <v>9237393.070000004</v>
      </c>
      <c r="M105" s="84">
        <f t="shared" si="2"/>
        <v>26196251.300000004</v>
      </c>
      <c r="N105" s="84">
        <f t="shared" si="2"/>
        <v>651069.18999999901</v>
      </c>
      <c r="O105" s="84">
        <f t="shared" si="2"/>
        <v>106983863.76999995</v>
      </c>
      <c r="P105" s="84">
        <f t="shared" si="2"/>
        <v>4229537.8199999938</v>
      </c>
      <c r="Q105" s="84">
        <f t="shared" si="2"/>
        <v>55004924.529999994</v>
      </c>
      <c r="R105" s="84">
        <f t="shared" si="2"/>
        <v>46116845.170000002</v>
      </c>
      <c r="S105" s="84">
        <f t="shared" si="2"/>
        <v>27519813.880000006</v>
      </c>
      <c r="T105" s="84">
        <f t="shared" si="2"/>
        <v>7188438.6599999955</v>
      </c>
      <c r="U105" s="84">
        <f t="shared" si="2"/>
        <v>12602196.93</v>
      </c>
      <c r="V105" s="84">
        <f t="shared" si="2"/>
        <v>9825611.019999994</v>
      </c>
      <c r="W105" s="84">
        <f t="shared" si="2"/>
        <v>96030198.059999913</v>
      </c>
      <c r="X105" s="84">
        <f t="shared" si="2"/>
        <v>20548779.359999999</v>
      </c>
      <c r="Y105" s="84">
        <f t="shared" si="2"/>
        <v>10611630.330000006</v>
      </c>
      <c r="Z105" s="84">
        <f t="shared" si="2"/>
        <v>13642761.410000002</v>
      </c>
      <c r="AA105" s="84">
        <f t="shared" si="2"/>
        <v>4367256.3499999996</v>
      </c>
      <c r="AB105" s="84">
        <f t="shared" si="2"/>
        <v>10204732.930000005</v>
      </c>
      <c r="AC105" s="84">
        <f t="shared" si="2"/>
        <v>6889587.4299999978</v>
      </c>
      <c r="AD105" s="84">
        <f t="shared" si="2"/>
        <v>30602301.030000009</v>
      </c>
      <c r="AE105" s="84">
        <f t="shared" si="2"/>
        <v>3036250.5300000045</v>
      </c>
      <c r="AF105" s="84">
        <f t="shared" si="2"/>
        <v>5381366.3499999987</v>
      </c>
      <c r="AG105" s="84">
        <f t="shared" si="2"/>
        <v>4023608.3200000003</v>
      </c>
      <c r="AH105" s="84">
        <f t="shared" si="2"/>
        <v>20526358.079999991</v>
      </c>
      <c r="AI105" s="84">
        <f t="shared" si="2"/>
        <v>13901884.379999997</v>
      </c>
      <c r="AJ105" s="84">
        <f t="shared" si="2"/>
        <v>6944108.7800000031</v>
      </c>
      <c r="AK105" s="84">
        <f t="shared" si="2"/>
        <v>142349623.55999997</v>
      </c>
      <c r="AL105" s="84">
        <f t="shared" si="2"/>
        <v>19866041.740000013</v>
      </c>
      <c r="AM105" s="84">
        <f t="shared" si="2"/>
        <v>5918420.0799999991</v>
      </c>
      <c r="AN105" s="84">
        <f t="shared" si="2"/>
        <v>29760756.820000004</v>
      </c>
      <c r="AO105" s="84">
        <f t="shared" si="2"/>
        <v>30381225.050000001</v>
      </c>
      <c r="AP105" s="84">
        <f t="shared" si="2"/>
        <v>77057.859999998473</v>
      </c>
      <c r="AQ105" s="84">
        <f t="shared" si="2"/>
        <v>1665517.6100000017</v>
      </c>
      <c r="AR105" s="84">
        <f t="shared" si="2"/>
        <v>108104589.19000001</v>
      </c>
      <c r="AS105" s="84">
        <f t="shared" si="2"/>
        <v>21098488.909999996</v>
      </c>
      <c r="AT105" s="84">
        <f t="shared" si="2"/>
        <v>-6702011.4799999893</v>
      </c>
      <c r="AU105" s="84">
        <f t="shared" si="2"/>
        <v>306458.55999999889</v>
      </c>
      <c r="AV105" s="84">
        <f t="shared" si="2"/>
        <v>28094985.740000002</v>
      </c>
      <c r="AW105" s="84">
        <f t="shared" si="2"/>
        <v>4819548.7599999979</v>
      </c>
      <c r="AX105" s="84">
        <f t="shared" si="2"/>
        <v>17378006.299999993</v>
      </c>
      <c r="AY105" s="84">
        <f t="shared" si="2"/>
        <v>11825540.529999996</v>
      </c>
      <c r="AZ105" s="84">
        <f t="shared" si="2"/>
        <v>5888394.1800000006</v>
      </c>
      <c r="BA105" s="84">
        <f t="shared" si="2"/>
        <v>149445886.15000004</v>
      </c>
      <c r="BB105" s="84">
        <f t="shared" si="2"/>
        <v>9566899.1900000032</v>
      </c>
      <c r="BC105" s="84">
        <f t="shared" si="2"/>
        <v>200568953.74000004</v>
      </c>
      <c r="BD105" s="84">
        <f t="shared" si="2"/>
        <v>49277679.779999986</v>
      </c>
      <c r="BE105" s="84">
        <f t="shared" si="2"/>
        <v>3411058.3000000026</v>
      </c>
      <c r="BF105" s="84">
        <f t="shared" si="2"/>
        <v>19775128.080000002</v>
      </c>
      <c r="BG105" s="84">
        <f t="shared" si="2"/>
        <v>25265142.299999982</v>
      </c>
      <c r="BH105" s="84">
        <f t="shared" si="2"/>
        <v>3744076.6100000008</v>
      </c>
      <c r="BI105" s="84">
        <f t="shared" si="2"/>
        <v>19878070.309999999</v>
      </c>
      <c r="BJ105" s="84">
        <f t="shared" si="2"/>
        <v>16198251.009999998</v>
      </c>
      <c r="BK105" s="84">
        <f t="shared" si="2"/>
        <v>4178471.3199999966</v>
      </c>
      <c r="BL105" s="84">
        <f t="shared" si="2"/>
        <v>89633909.419999987</v>
      </c>
      <c r="BM105" s="84">
        <f t="shared" si="2"/>
        <v>6281518.3299999963</v>
      </c>
      <c r="BN105" s="84">
        <f t="shared" si="2"/>
        <v>4468672.4499999937</v>
      </c>
      <c r="BO105" s="84">
        <f t="shared" si="2"/>
        <v>12208826.520000003</v>
      </c>
      <c r="BP105" s="84">
        <f t="shared" ref="BP105:CL105" si="3">SUM(BP90:BP104)</f>
        <v>26800070.34</v>
      </c>
      <c r="BQ105" s="84">
        <f t="shared" si="3"/>
        <v>8521576.0400000028</v>
      </c>
      <c r="BR105" s="84">
        <f t="shared" si="3"/>
        <v>249529645.41999993</v>
      </c>
      <c r="BS105" s="84">
        <f t="shared" si="3"/>
        <v>13355640.18</v>
      </c>
      <c r="BT105" s="84">
        <f t="shared" si="3"/>
        <v>-17213935.710000001</v>
      </c>
      <c r="BU105" s="84">
        <f t="shared" si="3"/>
        <v>32243004.74000001</v>
      </c>
      <c r="BV105" s="84">
        <f t="shared" si="3"/>
        <v>12236899.050000001</v>
      </c>
      <c r="BW105" s="84">
        <f t="shared" si="3"/>
        <v>17922836.249999993</v>
      </c>
      <c r="BX105" s="84">
        <f t="shared" si="3"/>
        <v>42478186.340000004</v>
      </c>
      <c r="BY105" s="84">
        <f t="shared" si="3"/>
        <v>2078878.5500000007</v>
      </c>
      <c r="BZ105" s="84">
        <f t="shared" si="3"/>
        <v>-2775167.4399999962</v>
      </c>
      <c r="CA105" s="84">
        <f t="shared" si="3"/>
        <v>17609695.660000004</v>
      </c>
      <c r="CB105" s="84">
        <f t="shared" si="3"/>
        <v>20347099.600000001</v>
      </c>
      <c r="CC105" s="84">
        <f t="shared" si="3"/>
        <v>17392755.820000004</v>
      </c>
      <c r="CD105" s="84">
        <f t="shared" si="3"/>
        <v>17397013.670000002</v>
      </c>
      <c r="CE105" s="84">
        <f t="shared" si="3"/>
        <v>43423016.670000002</v>
      </c>
      <c r="CF105" s="84">
        <f t="shared" si="3"/>
        <v>7493072.1299999915</v>
      </c>
      <c r="CG105" s="84">
        <f t="shared" si="3"/>
        <v>2331105.2800000007</v>
      </c>
      <c r="CH105" s="84">
        <f t="shared" si="3"/>
        <v>5859699.3500000015</v>
      </c>
      <c r="CI105" s="84">
        <f t="shared" si="3"/>
        <v>-2227791.629999999</v>
      </c>
      <c r="CJ105" s="84">
        <f t="shared" si="3"/>
        <v>60829343.93999999</v>
      </c>
      <c r="CK105" s="84">
        <f t="shared" si="3"/>
        <v>-632024.25000000093</v>
      </c>
      <c r="CL105" s="84">
        <f t="shared" si="3"/>
        <v>1771362.3100000019</v>
      </c>
    </row>
    <row r="106" spans="1:137" ht="22.8">
      <c r="A106" s="147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49"/>
      <c r="BR106" s="150"/>
      <c r="BS106" s="150"/>
      <c r="BT106" s="150"/>
      <c r="BU106" s="150"/>
      <c r="BV106" s="150"/>
      <c r="BW106" s="150"/>
      <c r="BX106" s="150"/>
      <c r="BY106" s="150"/>
      <c r="BZ106" s="150"/>
      <c r="CA106" s="150"/>
      <c r="CB106" s="150"/>
      <c r="CC106" s="150"/>
      <c r="CD106" s="150"/>
      <c r="CE106" s="150"/>
      <c r="CF106" s="150"/>
      <c r="CG106" s="150"/>
      <c r="CH106" s="150"/>
      <c r="CI106" s="150"/>
      <c r="CJ106" s="150"/>
      <c r="CK106" s="150"/>
    </row>
    <row r="107" spans="1:137" ht="22.8">
      <c r="A107" s="147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50"/>
      <c r="BS107" s="150"/>
      <c r="BT107" s="150"/>
      <c r="BU107" s="150"/>
      <c r="BV107" s="150"/>
      <c r="BW107" s="150"/>
      <c r="BX107" s="150"/>
      <c r="BY107" s="150"/>
      <c r="BZ107" s="150"/>
      <c r="CA107" s="150"/>
      <c r="CB107" s="150"/>
      <c r="CC107" s="150"/>
      <c r="CD107" s="150"/>
      <c r="CE107" s="150"/>
      <c r="CF107" s="150"/>
      <c r="CG107" s="150"/>
      <c r="CH107" s="150"/>
      <c r="CI107" s="150"/>
      <c r="CJ107" s="150"/>
      <c r="CK107" s="150"/>
    </row>
    <row r="108" spans="1:137" s="153" customFormat="1" hidden="1">
      <c r="B108" s="651" t="s">
        <v>503</v>
      </c>
      <c r="C108" s="157" t="s">
        <v>13</v>
      </c>
      <c r="D108" s="157" t="s">
        <v>13</v>
      </c>
      <c r="E108" s="157" t="s">
        <v>13</v>
      </c>
      <c r="F108" s="157" t="s">
        <v>13</v>
      </c>
      <c r="G108" s="157" t="s">
        <v>13</v>
      </c>
      <c r="H108" s="157" t="s">
        <v>13</v>
      </c>
      <c r="I108" s="157" t="s">
        <v>13</v>
      </c>
      <c r="J108" s="157" t="s">
        <v>13</v>
      </c>
      <c r="K108" s="157" t="s">
        <v>13</v>
      </c>
      <c r="L108" s="157" t="s">
        <v>13</v>
      </c>
      <c r="M108" s="157" t="s">
        <v>13</v>
      </c>
      <c r="N108" s="157" t="s">
        <v>13</v>
      </c>
      <c r="O108" s="157" t="s">
        <v>22</v>
      </c>
      <c r="P108" s="157" t="s">
        <v>22</v>
      </c>
      <c r="Q108" s="157" t="s">
        <v>22</v>
      </c>
      <c r="R108" s="157" t="s">
        <v>22</v>
      </c>
      <c r="S108" s="157" t="s">
        <v>22</v>
      </c>
      <c r="T108" s="157" t="s">
        <v>22</v>
      </c>
      <c r="U108" s="157" t="s">
        <v>22</v>
      </c>
      <c r="V108" s="157" t="s">
        <v>22</v>
      </c>
      <c r="W108" s="157" t="s">
        <v>96</v>
      </c>
      <c r="X108" s="157" t="s">
        <v>96</v>
      </c>
      <c r="Y108" s="157" t="s">
        <v>96</v>
      </c>
      <c r="Z108" s="157" t="s">
        <v>96</v>
      </c>
      <c r="AA108" s="157" t="s">
        <v>96</v>
      </c>
      <c r="AB108" s="157" t="s">
        <v>96</v>
      </c>
      <c r="AC108" s="157" t="s">
        <v>96</v>
      </c>
      <c r="AD108" s="157" t="s">
        <v>96</v>
      </c>
      <c r="AE108" s="157" t="s">
        <v>96</v>
      </c>
      <c r="AF108" s="157" t="s">
        <v>96</v>
      </c>
      <c r="AG108" s="157" t="s">
        <v>96</v>
      </c>
      <c r="AH108" s="157" t="s">
        <v>96</v>
      </c>
      <c r="AI108" s="157" t="s">
        <v>96</v>
      </c>
      <c r="AJ108" s="157" t="s">
        <v>96</v>
      </c>
      <c r="AK108" s="157" t="s">
        <v>42</v>
      </c>
      <c r="AL108" s="157" t="s">
        <v>42</v>
      </c>
      <c r="AM108" s="157" t="s">
        <v>42</v>
      </c>
      <c r="AN108" s="157" t="s">
        <v>42</v>
      </c>
      <c r="AO108" s="157" t="s">
        <v>42</v>
      </c>
      <c r="AP108" s="157" t="s">
        <v>42</v>
      </c>
      <c r="AQ108" s="157" t="s">
        <v>42</v>
      </c>
      <c r="AR108" s="157" t="s">
        <v>42</v>
      </c>
      <c r="AS108" s="157" t="s">
        <v>42</v>
      </c>
      <c r="AT108" s="157" t="s">
        <v>42</v>
      </c>
      <c r="AU108" s="157" t="s">
        <v>42</v>
      </c>
      <c r="AV108" s="157" t="s">
        <v>42</v>
      </c>
      <c r="AW108" s="157" t="s">
        <v>42</v>
      </c>
      <c r="AX108" s="157" t="s">
        <v>42</v>
      </c>
      <c r="AY108" s="157" t="s">
        <v>42</v>
      </c>
      <c r="AZ108" s="157" t="s">
        <v>42</v>
      </c>
      <c r="BA108" s="157" t="s">
        <v>42</v>
      </c>
      <c r="BB108" s="157" t="s">
        <v>42</v>
      </c>
      <c r="BC108" s="157" t="s">
        <v>52</v>
      </c>
      <c r="BD108" s="157" t="s">
        <v>52</v>
      </c>
      <c r="BE108" s="157" t="s">
        <v>52</v>
      </c>
      <c r="BF108" s="157" t="s">
        <v>52</v>
      </c>
      <c r="BG108" s="157" t="s">
        <v>52</v>
      </c>
      <c r="BH108" s="157" t="s">
        <v>52</v>
      </c>
      <c r="BI108" s="157" t="s">
        <v>52</v>
      </c>
      <c r="BJ108" s="157" t="s">
        <v>52</v>
      </c>
      <c r="BK108" s="157" t="s">
        <v>52</v>
      </c>
      <c r="BL108" s="157" t="s">
        <v>59</v>
      </c>
      <c r="BM108" s="157" t="s">
        <v>59</v>
      </c>
      <c r="BN108" s="157" t="s">
        <v>59</v>
      </c>
      <c r="BO108" s="157" t="s">
        <v>59</v>
      </c>
      <c r="BP108" s="157" t="s">
        <v>59</v>
      </c>
      <c r="BQ108" s="157" t="s">
        <v>59</v>
      </c>
      <c r="BR108" s="157" t="s">
        <v>81</v>
      </c>
      <c r="BS108" s="157" t="s">
        <v>81</v>
      </c>
      <c r="BT108" s="157" t="s">
        <v>81</v>
      </c>
      <c r="BU108" s="157" t="s">
        <v>81</v>
      </c>
      <c r="BV108" s="157" t="s">
        <v>81</v>
      </c>
      <c r="BW108" s="157" t="s">
        <v>81</v>
      </c>
      <c r="BX108" s="157" t="s">
        <v>81</v>
      </c>
      <c r="BY108" s="157" t="s">
        <v>81</v>
      </c>
      <c r="BZ108" s="157" t="s">
        <v>81</v>
      </c>
      <c r="CA108" s="157" t="s">
        <v>81</v>
      </c>
      <c r="CB108" s="157" t="s">
        <v>81</v>
      </c>
      <c r="CC108" s="157" t="s">
        <v>81</v>
      </c>
      <c r="CD108" s="157" t="s">
        <v>81</v>
      </c>
      <c r="CE108" s="157" t="s">
        <v>81</v>
      </c>
      <c r="CF108" s="157" t="s">
        <v>81</v>
      </c>
      <c r="CG108" s="157" t="s">
        <v>81</v>
      </c>
      <c r="CH108" s="157" t="s">
        <v>81</v>
      </c>
      <c r="CI108" s="157" t="s">
        <v>81</v>
      </c>
      <c r="CJ108" s="157" t="s">
        <v>81</v>
      </c>
      <c r="CK108" s="157" t="s">
        <v>81</v>
      </c>
      <c r="CL108" s="157" t="s">
        <v>81</v>
      </c>
    </row>
    <row r="109" spans="1:137" s="153" customFormat="1" ht="22.8" hidden="1">
      <c r="B109" s="651"/>
      <c r="C109" s="157">
        <v>10711</v>
      </c>
      <c r="D109" s="157" t="s">
        <v>106</v>
      </c>
      <c r="E109" s="157" t="s">
        <v>107</v>
      </c>
      <c r="F109" s="157" t="s">
        <v>108</v>
      </c>
      <c r="G109" s="157" t="s">
        <v>109</v>
      </c>
      <c r="H109" s="157">
        <v>11108</v>
      </c>
      <c r="I109" s="157">
        <v>11109</v>
      </c>
      <c r="J109" s="157">
        <v>11110</v>
      </c>
      <c r="K109" s="157" t="s">
        <v>113</v>
      </c>
      <c r="L109" s="157">
        <v>11112</v>
      </c>
      <c r="M109" s="157">
        <v>11451</v>
      </c>
      <c r="N109" s="157">
        <v>40840</v>
      </c>
      <c r="O109" s="157">
        <v>11040</v>
      </c>
      <c r="P109" s="157">
        <v>11041</v>
      </c>
      <c r="Q109" s="157">
        <v>11043</v>
      </c>
      <c r="R109" s="157">
        <v>11046</v>
      </c>
      <c r="S109" s="157">
        <v>11047</v>
      </c>
      <c r="T109" s="157">
        <v>11048</v>
      </c>
      <c r="U109" s="157">
        <v>11049</v>
      </c>
      <c r="V109" s="157">
        <v>11050</v>
      </c>
      <c r="W109" s="157">
        <v>10705</v>
      </c>
      <c r="X109" s="157">
        <v>11030</v>
      </c>
      <c r="Y109" s="157">
        <v>11031</v>
      </c>
      <c r="Z109" s="157" t="s">
        <v>128</v>
      </c>
      <c r="AA109" s="157" t="s">
        <v>129</v>
      </c>
      <c r="AB109" s="157">
        <v>11034</v>
      </c>
      <c r="AC109" s="157">
        <v>11035</v>
      </c>
      <c r="AD109" s="157">
        <v>11036</v>
      </c>
      <c r="AE109" s="157" t="s">
        <v>133</v>
      </c>
      <c r="AF109" s="157" t="s">
        <v>134</v>
      </c>
      <c r="AG109" s="157" t="s">
        <v>135</v>
      </c>
      <c r="AH109" s="157">
        <v>11447</v>
      </c>
      <c r="AI109" s="157">
        <v>14133</v>
      </c>
      <c r="AJ109" s="157">
        <v>28861</v>
      </c>
      <c r="AK109" s="157">
        <v>10710</v>
      </c>
      <c r="AL109" s="157">
        <v>11089</v>
      </c>
      <c r="AM109" s="157">
        <v>11090</v>
      </c>
      <c r="AN109" s="157">
        <v>11091</v>
      </c>
      <c r="AO109" s="157">
        <v>11092</v>
      </c>
      <c r="AP109" s="157">
        <v>11093</v>
      </c>
      <c r="AQ109" s="157">
        <v>11094</v>
      </c>
      <c r="AR109" s="157">
        <v>11095</v>
      </c>
      <c r="AS109" s="157" t="s">
        <v>147</v>
      </c>
      <c r="AT109" s="157">
        <v>11097</v>
      </c>
      <c r="AU109" s="157">
        <v>11098</v>
      </c>
      <c r="AV109" s="157">
        <v>11099</v>
      </c>
      <c r="AW109" s="157" t="s">
        <v>151</v>
      </c>
      <c r="AX109" s="157">
        <v>11101</v>
      </c>
      <c r="AY109" s="157">
        <v>11102</v>
      </c>
      <c r="AZ109" s="157">
        <v>11103</v>
      </c>
      <c r="BA109" s="157">
        <v>11450</v>
      </c>
      <c r="BB109" s="157">
        <v>21323</v>
      </c>
      <c r="BC109" s="157">
        <v>10706</v>
      </c>
      <c r="BD109" s="157">
        <v>11042</v>
      </c>
      <c r="BE109" s="157">
        <v>11044</v>
      </c>
      <c r="BF109" s="157">
        <v>11045</v>
      </c>
      <c r="BG109" s="157">
        <v>11448</v>
      </c>
      <c r="BH109" s="157">
        <v>21356</v>
      </c>
      <c r="BI109" s="157">
        <v>28778</v>
      </c>
      <c r="BJ109" s="157">
        <v>28811</v>
      </c>
      <c r="BK109" s="157">
        <v>28815</v>
      </c>
      <c r="BL109" s="157">
        <v>10704</v>
      </c>
      <c r="BM109" s="157">
        <v>10991</v>
      </c>
      <c r="BN109" s="157">
        <v>10992</v>
      </c>
      <c r="BO109" s="157">
        <v>10993</v>
      </c>
      <c r="BP109" s="157">
        <v>10994</v>
      </c>
      <c r="BQ109" s="157">
        <v>23367</v>
      </c>
      <c r="BR109" s="158">
        <v>10671</v>
      </c>
      <c r="BS109" s="159">
        <v>11013</v>
      </c>
      <c r="BT109" s="158">
        <v>11014</v>
      </c>
      <c r="BU109" s="159">
        <v>11015</v>
      </c>
      <c r="BV109" s="159">
        <v>11016</v>
      </c>
      <c r="BW109" s="159">
        <v>11017</v>
      </c>
      <c r="BX109" s="159">
        <v>11018</v>
      </c>
      <c r="BY109" s="159">
        <v>11019</v>
      </c>
      <c r="BZ109" s="159">
        <v>11020</v>
      </c>
      <c r="CA109" s="159">
        <v>11021</v>
      </c>
      <c r="CB109" s="159">
        <v>11022</v>
      </c>
      <c r="CC109" s="159">
        <v>11023</v>
      </c>
      <c r="CD109" s="159">
        <v>11024</v>
      </c>
      <c r="CE109" s="158">
        <v>11025</v>
      </c>
      <c r="CF109" s="158">
        <v>11026</v>
      </c>
      <c r="CG109" s="158">
        <v>11027</v>
      </c>
      <c r="CH109" s="158">
        <v>11028</v>
      </c>
      <c r="CI109" s="158">
        <v>11029</v>
      </c>
      <c r="CJ109" s="158">
        <v>11446</v>
      </c>
      <c r="CK109" s="158">
        <v>25058</v>
      </c>
      <c r="CL109" s="160">
        <v>25059</v>
      </c>
      <c r="EG109" s="154"/>
    </row>
    <row r="110" spans="1:137" s="153" customFormat="1" ht="19.8" hidden="1" customHeight="1">
      <c r="B110" s="651"/>
      <c r="C110" s="157" t="s">
        <v>193</v>
      </c>
      <c r="D110" s="157" t="s">
        <v>194</v>
      </c>
      <c r="E110" s="157" t="s">
        <v>195</v>
      </c>
      <c r="F110" s="157" t="s">
        <v>196</v>
      </c>
      <c r="G110" s="157" t="s">
        <v>197</v>
      </c>
      <c r="H110" s="157" t="s">
        <v>198</v>
      </c>
      <c r="I110" s="157" t="s">
        <v>199</v>
      </c>
      <c r="J110" s="157" t="s">
        <v>200</v>
      </c>
      <c r="K110" s="157" t="s">
        <v>201</v>
      </c>
      <c r="L110" s="157" t="s">
        <v>202</v>
      </c>
      <c r="M110" s="157" t="s">
        <v>425</v>
      </c>
      <c r="N110" s="157" t="s">
        <v>203</v>
      </c>
      <c r="O110" s="157" t="s">
        <v>204</v>
      </c>
      <c r="P110" s="157" t="s">
        <v>205</v>
      </c>
      <c r="Q110" s="157" t="s">
        <v>206</v>
      </c>
      <c r="R110" s="157" t="s">
        <v>207</v>
      </c>
      <c r="S110" s="157" t="s">
        <v>208</v>
      </c>
      <c r="T110" s="157" t="s">
        <v>209</v>
      </c>
      <c r="U110" s="157" t="s">
        <v>210</v>
      </c>
      <c r="V110" s="157" t="s">
        <v>426</v>
      </c>
      <c r="W110" s="157" t="s">
        <v>211</v>
      </c>
      <c r="X110" s="157" t="s">
        <v>212</v>
      </c>
      <c r="Y110" s="157" t="s">
        <v>213</v>
      </c>
      <c r="Z110" s="157" t="s">
        <v>214</v>
      </c>
      <c r="AA110" s="157" t="s">
        <v>215</v>
      </c>
      <c r="AB110" s="157" t="s">
        <v>216</v>
      </c>
      <c r="AC110" s="157" t="s">
        <v>217</v>
      </c>
      <c r="AD110" s="157" t="s">
        <v>218</v>
      </c>
      <c r="AE110" s="157" t="s">
        <v>219</v>
      </c>
      <c r="AF110" s="157" t="s">
        <v>220</v>
      </c>
      <c r="AG110" s="157" t="s">
        <v>221</v>
      </c>
      <c r="AH110" s="157" t="s">
        <v>222</v>
      </c>
      <c r="AI110" s="157" t="s">
        <v>223</v>
      </c>
      <c r="AJ110" s="157" t="s">
        <v>224</v>
      </c>
      <c r="AK110" s="157" t="s">
        <v>225</v>
      </c>
      <c r="AL110" s="157" t="s">
        <v>226</v>
      </c>
      <c r="AM110" s="157" t="s">
        <v>227</v>
      </c>
      <c r="AN110" s="157" t="s">
        <v>228</v>
      </c>
      <c r="AO110" s="157" t="s">
        <v>229</v>
      </c>
      <c r="AP110" s="157" t="s">
        <v>230</v>
      </c>
      <c r="AQ110" s="157" t="s">
        <v>231</v>
      </c>
      <c r="AR110" s="157" t="s">
        <v>232</v>
      </c>
      <c r="AS110" s="157" t="s">
        <v>233</v>
      </c>
      <c r="AT110" s="157" t="s">
        <v>234</v>
      </c>
      <c r="AU110" s="157" t="s">
        <v>235</v>
      </c>
      <c r="AV110" s="157" t="s">
        <v>236</v>
      </c>
      <c r="AW110" s="157" t="s">
        <v>237</v>
      </c>
      <c r="AX110" s="157" t="s">
        <v>238</v>
      </c>
      <c r="AY110" s="157" t="s">
        <v>239</v>
      </c>
      <c r="AZ110" s="157" t="s">
        <v>240</v>
      </c>
      <c r="BA110" s="157" t="s">
        <v>427</v>
      </c>
      <c r="BB110" s="157" t="s">
        <v>242</v>
      </c>
      <c r="BC110" s="157" t="s">
        <v>243</v>
      </c>
      <c r="BD110" s="157" t="s">
        <v>244</v>
      </c>
      <c r="BE110" s="157" t="s">
        <v>245</v>
      </c>
      <c r="BF110" s="157" t="s">
        <v>246</v>
      </c>
      <c r="BG110" s="157" t="s">
        <v>428</v>
      </c>
      <c r="BH110" s="157" t="s">
        <v>247</v>
      </c>
      <c r="BI110" s="157" t="s">
        <v>407</v>
      </c>
      <c r="BJ110" s="157" t="s">
        <v>429</v>
      </c>
      <c r="BK110" s="157" t="s">
        <v>430</v>
      </c>
      <c r="BL110" s="157" t="s">
        <v>250</v>
      </c>
      <c r="BM110" s="157" t="s">
        <v>251</v>
      </c>
      <c r="BN110" s="157" t="s">
        <v>252</v>
      </c>
      <c r="BO110" s="157" t="s">
        <v>253</v>
      </c>
      <c r="BP110" s="157" t="s">
        <v>254</v>
      </c>
      <c r="BQ110" s="157" t="s">
        <v>255</v>
      </c>
      <c r="BR110" s="161" t="s">
        <v>256</v>
      </c>
      <c r="BS110" s="161" t="s">
        <v>257</v>
      </c>
      <c r="BT110" s="161" t="s">
        <v>258</v>
      </c>
      <c r="BU110" s="161" t="s">
        <v>431</v>
      </c>
      <c r="BV110" s="161" t="s">
        <v>260</v>
      </c>
      <c r="BW110" s="161" t="s">
        <v>261</v>
      </c>
      <c r="BX110" s="161" t="s">
        <v>262</v>
      </c>
      <c r="BY110" s="161" t="s">
        <v>263</v>
      </c>
      <c r="BZ110" s="161" t="s">
        <v>264</v>
      </c>
      <c r="CA110" s="161" t="s">
        <v>265</v>
      </c>
      <c r="CB110" s="161" t="s">
        <v>266</v>
      </c>
      <c r="CC110" s="161" t="s">
        <v>267</v>
      </c>
      <c r="CD110" s="161" t="s">
        <v>268</v>
      </c>
      <c r="CE110" s="161" t="s">
        <v>269</v>
      </c>
      <c r="CF110" s="161" t="s">
        <v>270</v>
      </c>
      <c r="CG110" s="161" t="s">
        <v>271</v>
      </c>
      <c r="CH110" s="161" t="s">
        <v>272</v>
      </c>
      <c r="CI110" s="161" t="s">
        <v>273</v>
      </c>
      <c r="CJ110" s="161" t="s">
        <v>432</v>
      </c>
      <c r="CK110" s="161" t="s">
        <v>433</v>
      </c>
      <c r="CL110" s="157" t="s">
        <v>434</v>
      </c>
      <c r="EG110" s="154"/>
    </row>
    <row r="111" spans="1:137" ht="21" hidden="1">
      <c r="B111" s="37" t="s">
        <v>309</v>
      </c>
      <c r="C111" s="130" t="e">
        <f>'1ตรวจสอบความครบถ้วน7แผน'!E47-'3.ตรวจสอบผลงาน 64&amp;แผน65 '!#REF!</f>
        <v>#REF!</v>
      </c>
      <c r="D111" s="130" t="e">
        <f>'1ตรวจสอบความครบถ้วน7แผน'!F47-'3.ตรวจสอบผลงาน 64&amp;แผน65 '!#REF!</f>
        <v>#REF!</v>
      </c>
      <c r="E111" s="130" t="e">
        <f>'1ตรวจสอบความครบถ้วน7แผน'!G47-'3.ตรวจสอบผลงาน 64&amp;แผน65 '!#REF!</f>
        <v>#REF!</v>
      </c>
      <c r="F111" s="130" t="e">
        <f>'1ตรวจสอบความครบถ้วน7แผน'!H47-'3.ตรวจสอบผลงาน 64&amp;แผน65 '!#REF!</f>
        <v>#REF!</v>
      </c>
      <c r="G111" s="130" t="e">
        <f>'1ตรวจสอบความครบถ้วน7แผน'!I47-'3.ตรวจสอบผลงาน 64&amp;แผน65 '!#REF!</f>
        <v>#REF!</v>
      </c>
      <c r="H111" s="130" t="e">
        <f>'1ตรวจสอบความครบถ้วน7แผน'!J47-'3.ตรวจสอบผลงาน 64&amp;แผน65 '!#REF!</f>
        <v>#REF!</v>
      </c>
      <c r="I111" s="130" t="e">
        <f>'1ตรวจสอบความครบถ้วน7แผน'!K47-'3.ตรวจสอบผลงาน 64&amp;แผน65 '!#REF!</f>
        <v>#REF!</v>
      </c>
      <c r="J111" s="130" t="e">
        <f>'1ตรวจสอบความครบถ้วน7แผน'!L47-'3.ตรวจสอบผลงาน 64&amp;แผน65 '!#REF!</f>
        <v>#REF!</v>
      </c>
      <c r="K111" s="130" t="e">
        <f>'1ตรวจสอบความครบถ้วน7แผน'!M47-'3.ตรวจสอบผลงาน 64&amp;แผน65 '!#REF!</f>
        <v>#REF!</v>
      </c>
      <c r="L111" s="130" t="e">
        <f>'1ตรวจสอบความครบถ้วน7แผน'!N47-'3.ตรวจสอบผลงาน 64&amp;แผน65 '!#REF!</f>
        <v>#REF!</v>
      </c>
      <c r="M111" s="130" t="e">
        <f>'1ตรวจสอบความครบถ้วน7แผน'!O47-'3.ตรวจสอบผลงาน 64&amp;แผน65 '!#REF!</f>
        <v>#REF!</v>
      </c>
      <c r="N111" s="130" t="e">
        <f>'1ตรวจสอบความครบถ้วน7แผน'!P47-'3.ตรวจสอบผลงาน 64&amp;แผน65 '!#REF!</f>
        <v>#REF!</v>
      </c>
      <c r="O111" s="130" t="e">
        <f>'1ตรวจสอบความครบถ้วน7แผน'!Q47-'3.ตรวจสอบผลงาน 64&amp;แผน65 '!#REF!</f>
        <v>#REF!</v>
      </c>
      <c r="P111" s="130" t="e">
        <f>'1ตรวจสอบความครบถ้วน7แผน'!R47-'3.ตรวจสอบผลงาน 64&amp;แผน65 '!#REF!</f>
        <v>#REF!</v>
      </c>
      <c r="Q111" s="130" t="e">
        <f>'1ตรวจสอบความครบถ้วน7แผน'!S47-'3.ตรวจสอบผลงาน 64&amp;แผน65 '!#REF!</f>
        <v>#REF!</v>
      </c>
      <c r="R111" s="130" t="e">
        <f>'1ตรวจสอบความครบถ้วน7แผน'!T47-'3.ตรวจสอบผลงาน 64&amp;แผน65 '!#REF!</f>
        <v>#REF!</v>
      </c>
      <c r="S111" s="130" t="e">
        <f>'1ตรวจสอบความครบถ้วน7แผน'!U47-'3.ตรวจสอบผลงาน 64&amp;แผน65 '!#REF!</f>
        <v>#REF!</v>
      </c>
      <c r="T111" s="130" t="e">
        <f>'1ตรวจสอบความครบถ้วน7แผน'!V47-'3.ตรวจสอบผลงาน 64&amp;แผน65 '!#REF!</f>
        <v>#REF!</v>
      </c>
      <c r="U111" s="130" t="e">
        <f>'1ตรวจสอบความครบถ้วน7แผน'!W47-'3.ตรวจสอบผลงาน 64&amp;แผน65 '!#REF!</f>
        <v>#REF!</v>
      </c>
      <c r="V111" s="130" t="e">
        <f>'1ตรวจสอบความครบถ้วน7แผน'!X47-'3.ตรวจสอบผลงาน 64&amp;แผน65 '!#REF!</f>
        <v>#REF!</v>
      </c>
      <c r="W111" s="130" t="e">
        <f>'1ตรวจสอบความครบถ้วน7แผน'!Y47-'3.ตรวจสอบผลงาน 64&amp;แผน65 '!#REF!</f>
        <v>#REF!</v>
      </c>
      <c r="X111" s="130" t="e">
        <f>'1ตรวจสอบความครบถ้วน7แผน'!Z47-'3.ตรวจสอบผลงาน 64&amp;แผน65 '!#REF!</f>
        <v>#REF!</v>
      </c>
      <c r="Y111" s="130" t="e">
        <f>'1ตรวจสอบความครบถ้วน7แผน'!AA47-'3.ตรวจสอบผลงาน 64&amp;แผน65 '!#REF!</f>
        <v>#REF!</v>
      </c>
      <c r="Z111" s="130" t="e">
        <f>'1ตรวจสอบความครบถ้วน7แผน'!AB47-'3.ตรวจสอบผลงาน 64&amp;แผน65 '!#REF!</f>
        <v>#REF!</v>
      </c>
      <c r="AA111" s="130" t="e">
        <f>'1ตรวจสอบความครบถ้วน7แผน'!AC47-'3.ตรวจสอบผลงาน 64&amp;แผน65 '!#REF!</f>
        <v>#REF!</v>
      </c>
      <c r="AB111" s="130" t="e">
        <f>'1ตรวจสอบความครบถ้วน7แผน'!AD47-'3.ตรวจสอบผลงาน 64&amp;แผน65 '!#REF!</f>
        <v>#REF!</v>
      </c>
      <c r="AC111" s="130" t="e">
        <f>'1ตรวจสอบความครบถ้วน7แผน'!AE47-'3.ตรวจสอบผลงาน 64&amp;แผน65 '!#REF!</f>
        <v>#REF!</v>
      </c>
      <c r="AD111" s="130" t="e">
        <f>'1ตรวจสอบความครบถ้วน7แผน'!AF47-'3.ตรวจสอบผลงาน 64&amp;แผน65 '!#REF!</f>
        <v>#REF!</v>
      </c>
      <c r="AE111" s="130" t="e">
        <f>'1ตรวจสอบความครบถ้วน7แผน'!AG47-'3.ตรวจสอบผลงาน 64&amp;แผน65 '!#REF!</f>
        <v>#REF!</v>
      </c>
      <c r="AF111" s="130" t="e">
        <f>'1ตรวจสอบความครบถ้วน7แผน'!AH47-'3.ตรวจสอบผลงาน 64&amp;แผน65 '!#REF!</f>
        <v>#REF!</v>
      </c>
      <c r="AG111" s="130" t="e">
        <f>'1ตรวจสอบความครบถ้วน7แผน'!AI47-'3.ตรวจสอบผลงาน 64&amp;แผน65 '!#REF!</f>
        <v>#REF!</v>
      </c>
      <c r="AH111" s="130" t="e">
        <f>'1ตรวจสอบความครบถ้วน7แผน'!AJ47-'3.ตรวจสอบผลงาน 64&amp;แผน65 '!#REF!</f>
        <v>#REF!</v>
      </c>
      <c r="AI111" s="130" t="e">
        <f>'1ตรวจสอบความครบถ้วน7แผน'!AK47-'3.ตรวจสอบผลงาน 64&amp;แผน65 '!#REF!</f>
        <v>#REF!</v>
      </c>
      <c r="AJ111" s="130" t="e">
        <f>'1ตรวจสอบความครบถ้วน7แผน'!AL47-'3.ตรวจสอบผลงาน 64&amp;แผน65 '!#REF!</f>
        <v>#REF!</v>
      </c>
      <c r="AK111" s="130" t="e">
        <f>'1ตรวจสอบความครบถ้วน7แผน'!AM47-'3.ตรวจสอบผลงาน 64&amp;แผน65 '!#REF!</f>
        <v>#REF!</v>
      </c>
      <c r="AL111" s="130" t="e">
        <f>'1ตรวจสอบความครบถ้วน7แผน'!AN47-'3.ตรวจสอบผลงาน 64&amp;แผน65 '!#REF!</f>
        <v>#REF!</v>
      </c>
      <c r="AM111" s="130" t="e">
        <f>'1ตรวจสอบความครบถ้วน7แผน'!AO47-'3.ตรวจสอบผลงาน 64&amp;แผน65 '!#REF!</f>
        <v>#REF!</v>
      </c>
      <c r="AN111" s="130" t="e">
        <f>'1ตรวจสอบความครบถ้วน7แผน'!AP47-'3.ตรวจสอบผลงาน 64&amp;แผน65 '!#REF!</f>
        <v>#REF!</v>
      </c>
      <c r="AO111" s="130" t="e">
        <f>'1ตรวจสอบความครบถ้วน7แผน'!AQ47-'3.ตรวจสอบผลงาน 64&amp;แผน65 '!#REF!</f>
        <v>#REF!</v>
      </c>
      <c r="AP111" s="130" t="e">
        <f>'1ตรวจสอบความครบถ้วน7แผน'!AR47-'3.ตรวจสอบผลงาน 64&amp;แผน65 '!#REF!</f>
        <v>#REF!</v>
      </c>
      <c r="AQ111" s="130" t="e">
        <f>'1ตรวจสอบความครบถ้วน7แผน'!AS47-'3.ตรวจสอบผลงาน 64&amp;แผน65 '!#REF!</f>
        <v>#REF!</v>
      </c>
      <c r="AR111" s="130" t="e">
        <f>'1ตรวจสอบความครบถ้วน7แผน'!AT47-'3.ตรวจสอบผลงาน 64&amp;แผน65 '!#REF!</f>
        <v>#REF!</v>
      </c>
      <c r="AS111" s="130" t="e">
        <f>'1ตรวจสอบความครบถ้วน7แผน'!AU47-'3.ตรวจสอบผลงาน 64&amp;แผน65 '!#REF!</f>
        <v>#REF!</v>
      </c>
      <c r="AT111" s="130" t="e">
        <f>'1ตรวจสอบความครบถ้วน7แผน'!AV47-'3.ตรวจสอบผลงาน 64&amp;แผน65 '!#REF!</f>
        <v>#REF!</v>
      </c>
      <c r="AU111" s="130" t="e">
        <f>'1ตรวจสอบความครบถ้วน7แผน'!AW47-'3.ตรวจสอบผลงาน 64&amp;แผน65 '!#REF!</f>
        <v>#REF!</v>
      </c>
      <c r="AV111" s="130" t="e">
        <f>'1ตรวจสอบความครบถ้วน7แผน'!AX47-'3.ตรวจสอบผลงาน 64&amp;แผน65 '!#REF!</f>
        <v>#REF!</v>
      </c>
      <c r="AW111" s="130" t="e">
        <f>'1ตรวจสอบความครบถ้วน7แผน'!AY47-'3.ตรวจสอบผลงาน 64&amp;แผน65 '!#REF!</f>
        <v>#REF!</v>
      </c>
      <c r="AX111" s="130" t="e">
        <f>'1ตรวจสอบความครบถ้วน7แผน'!AZ47-'3.ตรวจสอบผลงาน 64&amp;แผน65 '!#REF!</f>
        <v>#REF!</v>
      </c>
      <c r="AY111" s="130" t="e">
        <f>'1ตรวจสอบความครบถ้วน7แผน'!BA47-'3.ตรวจสอบผลงาน 64&amp;แผน65 '!#REF!</f>
        <v>#REF!</v>
      </c>
      <c r="AZ111" s="130" t="e">
        <f>'1ตรวจสอบความครบถ้วน7แผน'!BB47-'3.ตรวจสอบผลงาน 64&amp;แผน65 '!#REF!</f>
        <v>#REF!</v>
      </c>
      <c r="BA111" s="130" t="e">
        <f>'1ตรวจสอบความครบถ้วน7แผน'!BC47-'3.ตรวจสอบผลงาน 64&amp;แผน65 '!#REF!</f>
        <v>#REF!</v>
      </c>
      <c r="BB111" s="130" t="e">
        <f>'1ตรวจสอบความครบถ้วน7แผน'!BD47-'3.ตรวจสอบผลงาน 64&amp;แผน65 '!#REF!</f>
        <v>#REF!</v>
      </c>
      <c r="BC111" s="130" t="e">
        <f>'1ตรวจสอบความครบถ้วน7แผน'!BE47-'3.ตรวจสอบผลงาน 64&amp;แผน65 '!#REF!</f>
        <v>#REF!</v>
      </c>
      <c r="BD111" s="130" t="e">
        <f>'1ตรวจสอบความครบถ้วน7แผน'!BF47-'3.ตรวจสอบผลงาน 64&amp;แผน65 '!#REF!</f>
        <v>#REF!</v>
      </c>
      <c r="BE111" s="130" t="e">
        <f>'1ตรวจสอบความครบถ้วน7แผน'!BG47-'3.ตรวจสอบผลงาน 64&amp;แผน65 '!#REF!</f>
        <v>#REF!</v>
      </c>
      <c r="BF111" s="130" t="e">
        <f>'1ตรวจสอบความครบถ้วน7แผน'!BH47-'3.ตรวจสอบผลงาน 64&amp;แผน65 '!#REF!</f>
        <v>#REF!</v>
      </c>
      <c r="BG111" s="130" t="e">
        <f>'1ตรวจสอบความครบถ้วน7แผน'!BI47-'3.ตรวจสอบผลงาน 64&amp;แผน65 '!#REF!</f>
        <v>#REF!</v>
      </c>
      <c r="BH111" s="130" t="e">
        <f>'1ตรวจสอบความครบถ้วน7แผน'!BJ47-'3.ตรวจสอบผลงาน 64&amp;แผน65 '!#REF!</f>
        <v>#REF!</v>
      </c>
      <c r="BI111" s="130" t="e">
        <f>'1ตรวจสอบความครบถ้วน7แผน'!BK47-'3.ตรวจสอบผลงาน 64&amp;แผน65 '!#REF!</f>
        <v>#REF!</v>
      </c>
      <c r="BJ111" s="130" t="e">
        <f>'1ตรวจสอบความครบถ้วน7แผน'!BL47-'3.ตรวจสอบผลงาน 64&amp;แผน65 '!#REF!</f>
        <v>#REF!</v>
      </c>
      <c r="BK111" s="130" t="e">
        <f>'1ตรวจสอบความครบถ้วน7แผน'!BM47-'3.ตรวจสอบผลงาน 64&amp;แผน65 '!#REF!</f>
        <v>#REF!</v>
      </c>
      <c r="BL111" s="130" t="e">
        <f>'1ตรวจสอบความครบถ้วน7แผน'!BN47-'3.ตรวจสอบผลงาน 64&amp;แผน65 '!#REF!</f>
        <v>#REF!</v>
      </c>
      <c r="BM111" s="130" t="e">
        <f>'1ตรวจสอบความครบถ้วน7แผน'!BO47-'3.ตรวจสอบผลงาน 64&amp;แผน65 '!#REF!</f>
        <v>#REF!</v>
      </c>
      <c r="BN111" s="130" t="e">
        <f>'1ตรวจสอบความครบถ้วน7แผน'!BP47-'3.ตรวจสอบผลงาน 64&amp;แผน65 '!#REF!</f>
        <v>#REF!</v>
      </c>
      <c r="BO111" s="130" t="e">
        <f>'1ตรวจสอบความครบถ้วน7แผน'!BQ47-'3.ตรวจสอบผลงาน 64&amp;แผน65 '!#REF!</f>
        <v>#REF!</v>
      </c>
      <c r="BP111" s="130" t="e">
        <f>'1ตรวจสอบความครบถ้วน7แผน'!BR47-'3.ตรวจสอบผลงาน 64&amp;แผน65 '!#REF!</f>
        <v>#REF!</v>
      </c>
      <c r="BQ111" s="130" t="e">
        <f>'1ตรวจสอบความครบถ้วน7แผน'!BS47-'3.ตรวจสอบผลงาน 64&amp;แผน65 '!#REF!</f>
        <v>#REF!</v>
      </c>
      <c r="BR111" s="130" t="e">
        <f>'1ตรวจสอบความครบถ้วน7แผน'!BT47-'3.ตรวจสอบผลงาน 64&amp;แผน65 '!#REF!</f>
        <v>#REF!</v>
      </c>
      <c r="BS111" s="130" t="e">
        <f>'1ตรวจสอบความครบถ้วน7แผน'!BU47-'3.ตรวจสอบผลงาน 64&amp;แผน65 '!#REF!</f>
        <v>#REF!</v>
      </c>
      <c r="BT111" s="130" t="e">
        <f>'1ตรวจสอบความครบถ้วน7แผน'!BV47-'3.ตรวจสอบผลงาน 64&amp;แผน65 '!#REF!</f>
        <v>#REF!</v>
      </c>
      <c r="BU111" s="130" t="e">
        <f>'1ตรวจสอบความครบถ้วน7แผน'!BW47-'3.ตรวจสอบผลงาน 64&amp;แผน65 '!#REF!</f>
        <v>#REF!</v>
      </c>
      <c r="BV111" s="130" t="e">
        <f>'1ตรวจสอบความครบถ้วน7แผน'!BX47-'3.ตรวจสอบผลงาน 64&amp;แผน65 '!#REF!</f>
        <v>#REF!</v>
      </c>
      <c r="BW111" s="130" t="e">
        <f>'1ตรวจสอบความครบถ้วน7แผน'!BY47-'3.ตรวจสอบผลงาน 64&amp;แผน65 '!#REF!</f>
        <v>#REF!</v>
      </c>
      <c r="BX111" s="130" t="e">
        <f>'1ตรวจสอบความครบถ้วน7แผน'!BZ47-'3.ตรวจสอบผลงาน 64&amp;แผน65 '!#REF!</f>
        <v>#REF!</v>
      </c>
      <c r="BY111" s="130" t="e">
        <f>'1ตรวจสอบความครบถ้วน7แผน'!CA47-'3.ตรวจสอบผลงาน 64&amp;แผน65 '!#REF!</f>
        <v>#REF!</v>
      </c>
      <c r="BZ111" s="130" t="e">
        <f>'1ตรวจสอบความครบถ้วน7แผน'!CB47-'3.ตรวจสอบผลงาน 64&amp;แผน65 '!#REF!</f>
        <v>#REF!</v>
      </c>
      <c r="CA111" s="130" t="e">
        <f>'1ตรวจสอบความครบถ้วน7แผน'!CC47-'3.ตรวจสอบผลงาน 64&amp;แผน65 '!#REF!</f>
        <v>#REF!</v>
      </c>
      <c r="CB111" s="130" t="e">
        <f>'1ตรวจสอบความครบถ้วน7แผน'!CD47-'3.ตรวจสอบผลงาน 64&amp;แผน65 '!#REF!</f>
        <v>#REF!</v>
      </c>
      <c r="CC111" s="130" t="e">
        <f>'1ตรวจสอบความครบถ้วน7แผน'!CE47-'3.ตรวจสอบผลงาน 64&amp;แผน65 '!#REF!</f>
        <v>#REF!</v>
      </c>
      <c r="CD111" s="130" t="e">
        <f>'1ตรวจสอบความครบถ้วน7แผน'!CF47-'3.ตรวจสอบผลงาน 64&amp;แผน65 '!#REF!</f>
        <v>#REF!</v>
      </c>
      <c r="CE111" s="130" t="e">
        <f>'1ตรวจสอบความครบถ้วน7แผน'!CG47-'3.ตรวจสอบผลงาน 64&amp;แผน65 '!#REF!</f>
        <v>#REF!</v>
      </c>
      <c r="CF111" s="130" t="e">
        <f>'1ตรวจสอบความครบถ้วน7แผน'!CH47-'3.ตรวจสอบผลงาน 64&amp;แผน65 '!#REF!</f>
        <v>#REF!</v>
      </c>
      <c r="CG111" s="130" t="e">
        <f>'1ตรวจสอบความครบถ้วน7แผน'!CI47-'3.ตรวจสอบผลงาน 64&amp;แผน65 '!#REF!</f>
        <v>#REF!</v>
      </c>
      <c r="CH111" s="130" t="e">
        <f>'1ตรวจสอบความครบถ้วน7แผน'!CJ47-'3.ตรวจสอบผลงาน 64&amp;แผน65 '!#REF!</f>
        <v>#REF!</v>
      </c>
      <c r="CI111" s="130" t="e">
        <f>'1ตรวจสอบความครบถ้วน7แผน'!CK47-'3.ตรวจสอบผลงาน 64&amp;แผน65 '!#REF!</f>
        <v>#REF!</v>
      </c>
      <c r="CJ111" s="130" t="e">
        <f>'1ตรวจสอบความครบถ้วน7แผน'!CL47-'3.ตรวจสอบผลงาน 64&amp;แผน65 '!#REF!</f>
        <v>#REF!</v>
      </c>
      <c r="CK111" s="130" t="e">
        <f>'1ตรวจสอบความครบถ้วน7แผน'!CM47-'3.ตรวจสอบผลงาน 64&amp;แผน65 '!#REF!</f>
        <v>#REF!</v>
      </c>
      <c r="CL111" s="130" t="e">
        <f>'1ตรวจสอบความครบถ้วน7แผน'!CN47-'3.ตรวจสอบผลงาน 64&amp;แผน65 '!#REF!</f>
        <v>#REF!</v>
      </c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</row>
    <row r="112" spans="1:137" ht="21" hidden="1">
      <c r="B112" s="37" t="s">
        <v>310</v>
      </c>
      <c r="C112" s="130" t="e">
        <f>'1ตรวจสอบความครบถ้วน7แผน'!E48-'3.ตรวจสอบผลงาน 64&amp;แผน65 '!#REF!</f>
        <v>#REF!</v>
      </c>
      <c r="D112" s="130" t="e">
        <f>'1ตรวจสอบความครบถ้วน7แผน'!F48-'3.ตรวจสอบผลงาน 64&amp;แผน65 '!#REF!</f>
        <v>#REF!</v>
      </c>
      <c r="E112" s="130" t="e">
        <f>'1ตรวจสอบความครบถ้วน7แผน'!G48-'3.ตรวจสอบผลงาน 64&amp;แผน65 '!#REF!</f>
        <v>#REF!</v>
      </c>
      <c r="F112" s="130" t="e">
        <f>'1ตรวจสอบความครบถ้วน7แผน'!H48-'3.ตรวจสอบผลงาน 64&amp;แผน65 '!#REF!</f>
        <v>#REF!</v>
      </c>
      <c r="G112" s="130" t="e">
        <f>'1ตรวจสอบความครบถ้วน7แผน'!I48-'3.ตรวจสอบผลงาน 64&amp;แผน65 '!#REF!</f>
        <v>#REF!</v>
      </c>
      <c r="H112" s="130" t="e">
        <f>'1ตรวจสอบความครบถ้วน7แผน'!J48-'3.ตรวจสอบผลงาน 64&amp;แผน65 '!#REF!</f>
        <v>#REF!</v>
      </c>
      <c r="I112" s="130" t="e">
        <f>'1ตรวจสอบความครบถ้วน7แผน'!K48-'3.ตรวจสอบผลงาน 64&amp;แผน65 '!#REF!</f>
        <v>#REF!</v>
      </c>
      <c r="J112" s="130" t="e">
        <f>'1ตรวจสอบความครบถ้วน7แผน'!L48-'3.ตรวจสอบผลงาน 64&amp;แผน65 '!#REF!</f>
        <v>#REF!</v>
      </c>
      <c r="K112" s="130" t="e">
        <f>'1ตรวจสอบความครบถ้วน7แผน'!M48-'3.ตรวจสอบผลงาน 64&amp;แผน65 '!#REF!</f>
        <v>#REF!</v>
      </c>
      <c r="L112" s="130" t="e">
        <f>'1ตรวจสอบความครบถ้วน7แผน'!N48-'3.ตรวจสอบผลงาน 64&amp;แผน65 '!#REF!</f>
        <v>#REF!</v>
      </c>
      <c r="M112" s="130" t="e">
        <f>'1ตรวจสอบความครบถ้วน7แผน'!O48-'3.ตรวจสอบผลงาน 64&amp;แผน65 '!#REF!</f>
        <v>#REF!</v>
      </c>
      <c r="N112" s="130" t="e">
        <f>'1ตรวจสอบความครบถ้วน7แผน'!P48-'3.ตรวจสอบผลงาน 64&amp;แผน65 '!#REF!</f>
        <v>#REF!</v>
      </c>
      <c r="O112" s="130" t="e">
        <f>'1ตรวจสอบความครบถ้วน7แผน'!Q48-'3.ตรวจสอบผลงาน 64&amp;แผน65 '!#REF!</f>
        <v>#REF!</v>
      </c>
      <c r="P112" s="130" t="e">
        <f>'1ตรวจสอบความครบถ้วน7แผน'!R48-'3.ตรวจสอบผลงาน 64&amp;แผน65 '!#REF!</f>
        <v>#REF!</v>
      </c>
      <c r="Q112" s="130" t="e">
        <f>'1ตรวจสอบความครบถ้วน7แผน'!S48-'3.ตรวจสอบผลงาน 64&amp;แผน65 '!#REF!</f>
        <v>#REF!</v>
      </c>
      <c r="R112" s="130" t="e">
        <f>'1ตรวจสอบความครบถ้วน7แผน'!T48-'3.ตรวจสอบผลงาน 64&amp;แผน65 '!#REF!</f>
        <v>#REF!</v>
      </c>
      <c r="S112" s="130" t="e">
        <f>'1ตรวจสอบความครบถ้วน7แผน'!U48-'3.ตรวจสอบผลงาน 64&amp;แผน65 '!#REF!</f>
        <v>#REF!</v>
      </c>
      <c r="T112" s="130" t="e">
        <f>'1ตรวจสอบความครบถ้วน7แผน'!V48-'3.ตรวจสอบผลงาน 64&amp;แผน65 '!#REF!</f>
        <v>#REF!</v>
      </c>
      <c r="U112" s="130" t="e">
        <f>'1ตรวจสอบความครบถ้วน7แผน'!W48-'3.ตรวจสอบผลงาน 64&amp;แผน65 '!#REF!</f>
        <v>#REF!</v>
      </c>
      <c r="V112" s="130" t="e">
        <f>'1ตรวจสอบความครบถ้วน7แผน'!X48-'3.ตรวจสอบผลงาน 64&amp;แผน65 '!#REF!</f>
        <v>#REF!</v>
      </c>
      <c r="W112" s="152" t="e">
        <f>'1ตรวจสอบความครบถ้วน7แผน'!Y48-'3.ตรวจสอบผลงาน 64&amp;แผน65 '!#REF!</f>
        <v>#REF!</v>
      </c>
      <c r="X112" s="130" t="e">
        <f>'1ตรวจสอบความครบถ้วน7แผน'!Z48-'3.ตรวจสอบผลงาน 64&amp;แผน65 '!#REF!</f>
        <v>#REF!</v>
      </c>
      <c r="Y112" s="130" t="e">
        <f>'1ตรวจสอบความครบถ้วน7แผน'!AA48-'3.ตรวจสอบผลงาน 64&amp;แผน65 '!#REF!</f>
        <v>#REF!</v>
      </c>
      <c r="Z112" s="130" t="e">
        <f>'1ตรวจสอบความครบถ้วน7แผน'!AB48-'3.ตรวจสอบผลงาน 64&amp;แผน65 '!#REF!</f>
        <v>#REF!</v>
      </c>
      <c r="AA112" s="130" t="e">
        <f>'1ตรวจสอบความครบถ้วน7แผน'!AC48-'3.ตรวจสอบผลงาน 64&amp;แผน65 '!#REF!</f>
        <v>#REF!</v>
      </c>
      <c r="AB112" s="130" t="e">
        <f>'1ตรวจสอบความครบถ้วน7แผน'!AD48-'3.ตรวจสอบผลงาน 64&amp;แผน65 '!#REF!</f>
        <v>#REF!</v>
      </c>
      <c r="AC112" s="130" t="e">
        <f>'1ตรวจสอบความครบถ้วน7แผน'!AE48-'3.ตรวจสอบผลงาน 64&amp;แผน65 '!#REF!</f>
        <v>#REF!</v>
      </c>
      <c r="AD112" s="130" t="e">
        <f>'1ตรวจสอบความครบถ้วน7แผน'!AF48-'3.ตรวจสอบผลงาน 64&amp;แผน65 '!#REF!</f>
        <v>#REF!</v>
      </c>
      <c r="AE112" s="130" t="e">
        <f>'1ตรวจสอบความครบถ้วน7แผน'!AG48-'3.ตรวจสอบผลงาน 64&amp;แผน65 '!#REF!</f>
        <v>#REF!</v>
      </c>
      <c r="AF112" s="130" t="e">
        <f>'1ตรวจสอบความครบถ้วน7แผน'!AH48-'3.ตรวจสอบผลงาน 64&amp;แผน65 '!#REF!</f>
        <v>#REF!</v>
      </c>
      <c r="AG112" s="130" t="e">
        <f>'1ตรวจสอบความครบถ้วน7แผน'!AI48-'3.ตรวจสอบผลงาน 64&amp;แผน65 '!#REF!</f>
        <v>#REF!</v>
      </c>
      <c r="AH112" s="130" t="e">
        <f>'1ตรวจสอบความครบถ้วน7แผน'!AJ48-'3.ตรวจสอบผลงาน 64&amp;แผน65 '!#REF!</f>
        <v>#REF!</v>
      </c>
      <c r="AI112" s="130" t="e">
        <f>'1ตรวจสอบความครบถ้วน7แผน'!AK48-'3.ตรวจสอบผลงาน 64&amp;แผน65 '!#REF!</f>
        <v>#REF!</v>
      </c>
      <c r="AJ112" s="130" t="e">
        <f>'1ตรวจสอบความครบถ้วน7แผน'!AL48-'3.ตรวจสอบผลงาน 64&amp;แผน65 '!#REF!</f>
        <v>#REF!</v>
      </c>
      <c r="AK112" s="130" t="e">
        <f>'1ตรวจสอบความครบถ้วน7แผน'!AM48-'3.ตรวจสอบผลงาน 64&amp;แผน65 '!#REF!</f>
        <v>#REF!</v>
      </c>
      <c r="AL112" s="130" t="e">
        <f>'1ตรวจสอบความครบถ้วน7แผน'!AN48-'3.ตรวจสอบผลงาน 64&amp;แผน65 '!#REF!</f>
        <v>#REF!</v>
      </c>
      <c r="AM112" s="130" t="e">
        <f>'1ตรวจสอบความครบถ้วน7แผน'!AO48-'3.ตรวจสอบผลงาน 64&amp;แผน65 '!#REF!</f>
        <v>#REF!</v>
      </c>
      <c r="AN112" s="130" t="e">
        <f>'1ตรวจสอบความครบถ้วน7แผน'!AP48-'3.ตรวจสอบผลงาน 64&amp;แผน65 '!#REF!</f>
        <v>#REF!</v>
      </c>
      <c r="AO112" s="130" t="e">
        <f>'1ตรวจสอบความครบถ้วน7แผน'!AQ48-'3.ตรวจสอบผลงาน 64&amp;แผน65 '!#REF!</f>
        <v>#REF!</v>
      </c>
      <c r="AP112" s="130" t="e">
        <f>'1ตรวจสอบความครบถ้วน7แผน'!AR48-'3.ตรวจสอบผลงาน 64&amp;แผน65 '!#REF!</f>
        <v>#REF!</v>
      </c>
      <c r="AQ112" s="130" t="e">
        <f>'1ตรวจสอบความครบถ้วน7แผน'!AS48-'3.ตรวจสอบผลงาน 64&amp;แผน65 '!#REF!</f>
        <v>#REF!</v>
      </c>
      <c r="AR112" s="130" t="e">
        <f>'1ตรวจสอบความครบถ้วน7แผน'!AT48-'3.ตรวจสอบผลงาน 64&amp;แผน65 '!#REF!</f>
        <v>#REF!</v>
      </c>
      <c r="AS112" s="130" t="e">
        <f>'1ตรวจสอบความครบถ้วน7แผน'!AU48-'3.ตรวจสอบผลงาน 64&amp;แผน65 '!#REF!</f>
        <v>#REF!</v>
      </c>
      <c r="AT112" s="130" t="e">
        <f>'1ตรวจสอบความครบถ้วน7แผน'!AV48-'3.ตรวจสอบผลงาน 64&amp;แผน65 '!#REF!</f>
        <v>#REF!</v>
      </c>
      <c r="AU112" s="130" t="e">
        <f>'1ตรวจสอบความครบถ้วน7แผน'!AW48-'3.ตรวจสอบผลงาน 64&amp;แผน65 '!#REF!</f>
        <v>#REF!</v>
      </c>
      <c r="AV112" s="130" t="e">
        <f>'1ตรวจสอบความครบถ้วน7แผน'!AX48-'3.ตรวจสอบผลงาน 64&amp;แผน65 '!#REF!</f>
        <v>#REF!</v>
      </c>
      <c r="AW112" s="130" t="e">
        <f>'1ตรวจสอบความครบถ้วน7แผน'!AY48-'3.ตรวจสอบผลงาน 64&amp;แผน65 '!#REF!</f>
        <v>#REF!</v>
      </c>
      <c r="AX112" s="130" t="e">
        <f>'1ตรวจสอบความครบถ้วน7แผน'!AZ48-'3.ตรวจสอบผลงาน 64&amp;แผน65 '!#REF!</f>
        <v>#REF!</v>
      </c>
      <c r="AY112" s="130" t="e">
        <f>'1ตรวจสอบความครบถ้วน7แผน'!BA48-'3.ตรวจสอบผลงาน 64&amp;แผน65 '!#REF!</f>
        <v>#REF!</v>
      </c>
      <c r="AZ112" s="130" t="e">
        <f>'1ตรวจสอบความครบถ้วน7แผน'!BB48-'3.ตรวจสอบผลงาน 64&amp;แผน65 '!#REF!</f>
        <v>#REF!</v>
      </c>
      <c r="BA112" s="130" t="e">
        <f>'1ตรวจสอบความครบถ้วน7แผน'!BC48-'3.ตรวจสอบผลงาน 64&amp;แผน65 '!#REF!</f>
        <v>#REF!</v>
      </c>
      <c r="BB112" s="130" t="e">
        <f>'1ตรวจสอบความครบถ้วน7แผน'!BD48-'3.ตรวจสอบผลงาน 64&amp;แผน65 '!#REF!</f>
        <v>#REF!</v>
      </c>
      <c r="BC112" s="130" t="e">
        <f>'1ตรวจสอบความครบถ้วน7แผน'!BE48-'3.ตรวจสอบผลงาน 64&amp;แผน65 '!#REF!</f>
        <v>#REF!</v>
      </c>
      <c r="BD112" s="130" t="e">
        <f>'1ตรวจสอบความครบถ้วน7แผน'!BF48-'3.ตรวจสอบผลงาน 64&amp;แผน65 '!#REF!</f>
        <v>#REF!</v>
      </c>
      <c r="BE112" s="130" t="e">
        <f>'1ตรวจสอบความครบถ้วน7แผน'!BG48-'3.ตรวจสอบผลงาน 64&amp;แผน65 '!#REF!</f>
        <v>#REF!</v>
      </c>
      <c r="BF112" s="130" t="e">
        <f>'1ตรวจสอบความครบถ้วน7แผน'!BH48-'3.ตรวจสอบผลงาน 64&amp;แผน65 '!#REF!</f>
        <v>#REF!</v>
      </c>
      <c r="BG112" s="130" t="e">
        <f>'1ตรวจสอบความครบถ้วน7แผน'!BI48-'3.ตรวจสอบผลงาน 64&amp;แผน65 '!#REF!</f>
        <v>#REF!</v>
      </c>
      <c r="BH112" s="130" t="e">
        <f>'1ตรวจสอบความครบถ้วน7แผน'!BJ48-'3.ตรวจสอบผลงาน 64&amp;แผน65 '!#REF!</f>
        <v>#REF!</v>
      </c>
      <c r="BI112" s="130" t="e">
        <f>'1ตรวจสอบความครบถ้วน7แผน'!BK48-'3.ตรวจสอบผลงาน 64&amp;แผน65 '!#REF!</f>
        <v>#REF!</v>
      </c>
      <c r="BJ112" s="130" t="e">
        <f>'1ตรวจสอบความครบถ้วน7แผน'!BL48-'3.ตรวจสอบผลงาน 64&amp;แผน65 '!#REF!</f>
        <v>#REF!</v>
      </c>
      <c r="BK112" s="130" t="e">
        <f>'1ตรวจสอบความครบถ้วน7แผน'!BM48-'3.ตรวจสอบผลงาน 64&amp;แผน65 '!#REF!</f>
        <v>#REF!</v>
      </c>
      <c r="BL112" s="152" t="e">
        <f>'1ตรวจสอบความครบถ้วน7แผน'!BN48-'3.ตรวจสอบผลงาน 64&amp;แผน65 '!#REF!</f>
        <v>#REF!</v>
      </c>
      <c r="BM112" s="130" t="e">
        <f>'1ตรวจสอบความครบถ้วน7แผน'!BO48-'3.ตรวจสอบผลงาน 64&amp;แผน65 '!#REF!</f>
        <v>#REF!</v>
      </c>
      <c r="BN112" s="130" t="e">
        <f>'1ตรวจสอบความครบถ้วน7แผน'!BP48-'3.ตรวจสอบผลงาน 64&amp;แผน65 '!#REF!</f>
        <v>#REF!</v>
      </c>
      <c r="BO112" s="130" t="e">
        <f>'1ตรวจสอบความครบถ้วน7แผน'!BQ48-'3.ตรวจสอบผลงาน 64&amp;แผน65 '!#REF!</f>
        <v>#REF!</v>
      </c>
      <c r="BP112" s="130" t="e">
        <f>'1ตรวจสอบความครบถ้วน7แผน'!BR48-'3.ตรวจสอบผลงาน 64&amp;แผน65 '!#REF!</f>
        <v>#REF!</v>
      </c>
      <c r="BQ112" s="130" t="e">
        <f>'1ตรวจสอบความครบถ้วน7แผน'!BS48-'3.ตรวจสอบผลงาน 64&amp;แผน65 '!#REF!</f>
        <v>#REF!</v>
      </c>
      <c r="BR112" s="151" t="e">
        <f>'1ตรวจสอบความครบถ้วน7แผน'!BT48-'3.ตรวจสอบผลงาน 64&amp;แผน65 '!#REF!</f>
        <v>#REF!</v>
      </c>
      <c r="BS112" s="130" t="e">
        <f>'1ตรวจสอบความครบถ้วน7แผน'!BU48-'3.ตรวจสอบผลงาน 64&amp;แผน65 '!#REF!</f>
        <v>#REF!</v>
      </c>
      <c r="BT112" s="130" t="e">
        <f>'1ตรวจสอบความครบถ้วน7แผน'!BV48-'3.ตรวจสอบผลงาน 64&amp;แผน65 '!#REF!</f>
        <v>#REF!</v>
      </c>
      <c r="BU112" s="130" t="e">
        <f>'1ตรวจสอบความครบถ้วน7แผน'!BW48-'3.ตรวจสอบผลงาน 64&amp;แผน65 '!#REF!</f>
        <v>#REF!</v>
      </c>
      <c r="BV112" s="130" t="e">
        <f>'1ตรวจสอบความครบถ้วน7แผน'!BX48-'3.ตรวจสอบผลงาน 64&amp;แผน65 '!#REF!</f>
        <v>#REF!</v>
      </c>
      <c r="BW112" s="130" t="e">
        <f>'1ตรวจสอบความครบถ้วน7แผน'!BY48-'3.ตรวจสอบผลงาน 64&amp;แผน65 '!#REF!</f>
        <v>#REF!</v>
      </c>
      <c r="BX112" s="130" t="e">
        <f>'1ตรวจสอบความครบถ้วน7แผน'!BZ48-'3.ตรวจสอบผลงาน 64&amp;แผน65 '!#REF!</f>
        <v>#REF!</v>
      </c>
      <c r="BY112" s="130" t="e">
        <f>'1ตรวจสอบความครบถ้วน7แผน'!CA48-'3.ตรวจสอบผลงาน 64&amp;แผน65 '!#REF!</f>
        <v>#REF!</v>
      </c>
      <c r="BZ112" s="130" t="e">
        <f>'1ตรวจสอบความครบถ้วน7แผน'!CB48-'3.ตรวจสอบผลงาน 64&amp;แผน65 '!#REF!</f>
        <v>#REF!</v>
      </c>
      <c r="CA112" s="130" t="e">
        <f>'1ตรวจสอบความครบถ้วน7แผน'!CC48-'3.ตรวจสอบผลงาน 64&amp;แผน65 '!#REF!</f>
        <v>#REF!</v>
      </c>
      <c r="CB112" s="130" t="e">
        <f>'1ตรวจสอบความครบถ้วน7แผน'!CD48-'3.ตรวจสอบผลงาน 64&amp;แผน65 '!#REF!</f>
        <v>#REF!</v>
      </c>
      <c r="CC112" s="130" t="e">
        <f>'1ตรวจสอบความครบถ้วน7แผน'!CE48-'3.ตรวจสอบผลงาน 64&amp;แผน65 '!#REF!</f>
        <v>#REF!</v>
      </c>
      <c r="CD112" s="130" t="e">
        <f>'1ตรวจสอบความครบถ้วน7แผน'!CF48-'3.ตรวจสอบผลงาน 64&amp;แผน65 '!#REF!</f>
        <v>#REF!</v>
      </c>
      <c r="CE112" s="130" t="e">
        <f>'1ตรวจสอบความครบถ้วน7แผน'!CG48-'3.ตรวจสอบผลงาน 64&amp;แผน65 '!#REF!</f>
        <v>#REF!</v>
      </c>
      <c r="CF112" s="130" t="e">
        <f>'1ตรวจสอบความครบถ้วน7แผน'!CH48-'3.ตรวจสอบผลงาน 64&amp;แผน65 '!#REF!</f>
        <v>#REF!</v>
      </c>
      <c r="CG112" s="130" t="e">
        <f>'1ตรวจสอบความครบถ้วน7แผน'!CI48-'3.ตรวจสอบผลงาน 64&amp;แผน65 '!#REF!</f>
        <v>#REF!</v>
      </c>
      <c r="CH112" s="130" t="e">
        <f>'1ตรวจสอบความครบถ้วน7แผน'!CJ48-'3.ตรวจสอบผลงาน 64&amp;แผน65 '!#REF!</f>
        <v>#REF!</v>
      </c>
      <c r="CI112" s="130" t="e">
        <f>'1ตรวจสอบความครบถ้วน7แผน'!CK48-'3.ตรวจสอบผลงาน 64&amp;แผน65 '!#REF!</f>
        <v>#REF!</v>
      </c>
      <c r="CJ112" s="130" t="e">
        <f>'1ตรวจสอบความครบถ้วน7แผน'!CL48-'3.ตรวจสอบผลงาน 64&amp;แผน65 '!#REF!</f>
        <v>#REF!</v>
      </c>
      <c r="CK112" s="130" t="e">
        <f>'1ตรวจสอบความครบถ้วน7แผน'!CM48-'3.ตรวจสอบผลงาน 64&amp;แผน65 '!#REF!</f>
        <v>#REF!</v>
      </c>
      <c r="CL112" s="130" t="e">
        <f>'1ตรวจสอบความครบถ้วน7แผน'!CN48-'3.ตรวจสอบผลงาน 64&amp;แผน65 '!#REF!</f>
        <v>#REF!</v>
      </c>
      <c r="CM112" s="148"/>
      <c r="CN112" s="148"/>
      <c r="CO112" s="148"/>
      <c r="CP112" s="148"/>
      <c r="CQ112" s="148"/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148"/>
    </row>
    <row r="113" spans="2:116" ht="21" hidden="1">
      <c r="B113" s="37" t="s">
        <v>311</v>
      </c>
      <c r="C113" s="130" t="e">
        <f>'1ตรวจสอบความครบถ้วน7แผน'!E49-'3.ตรวจสอบผลงาน 64&amp;แผน65 '!#REF!</f>
        <v>#REF!</v>
      </c>
      <c r="D113" s="130" t="e">
        <f>'1ตรวจสอบความครบถ้วน7แผน'!F49-'3.ตรวจสอบผลงาน 64&amp;แผน65 '!#REF!</f>
        <v>#REF!</v>
      </c>
      <c r="E113" s="130" t="e">
        <f>'1ตรวจสอบความครบถ้วน7แผน'!G49-'3.ตรวจสอบผลงาน 64&amp;แผน65 '!#REF!</f>
        <v>#REF!</v>
      </c>
      <c r="F113" s="130" t="e">
        <f>'1ตรวจสอบความครบถ้วน7แผน'!H49-'3.ตรวจสอบผลงาน 64&amp;แผน65 '!#REF!</f>
        <v>#REF!</v>
      </c>
      <c r="G113" s="130" t="e">
        <f>'1ตรวจสอบความครบถ้วน7แผน'!I49-'3.ตรวจสอบผลงาน 64&amp;แผน65 '!#REF!</f>
        <v>#REF!</v>
      </c>
      <c r="H113" s="130" t="e">
        <f>'1ตรวจสอบความครบถ้วน7แผน'!J49-'3.ตรวจสอบผลงาน 64&amp;แผน65 '!#REF!</f>
        <v>#REF!</v>
      </c>
      <c r="I113" s="130" t="e">
        <f>'1ตรวจสอบความครบถ้วน7แผน'!K49-'3.ตรวจสอบผลงาน 64&amp;แผน65 '!#REF!</f>
        <v>#REF!</v>
      </c>
      <c r="J113" s="130" t="e">
        <f>'1ตรวจสอบความครบถ้วน7แผน'!L49-'3.ตรวจสอบผลงาน 64&amp;แผน65 '!#REF!</f>
        <v>#REF!</v>
      </c>
      <c r="K113" s="130" t="e">
        <f>'1ตรวจสอบความครบถ้วน7แผน'!M49-'3.ตรวจสอบผลงาน 64&amp;แผน65 '!#REF!</f>
        <v>#REF!</v>
      </c>
      <c r="L113" s="130" t="e">
        <f>'1ตรวจสอบความครบถ้วน7แผน'!N49-'3.ตรวจสอบผลงาน 64&amp;แผน65 '!#REF!</f>
        <v>#REF!</v>
      </c>
      <c r="M113" s="130" t="e">
        <f>'1ตรวจสอบความครบถ้วน7แผน'!O49-'3.ตรวจสอบผลงาน 64&amp;แผน65 '!#REF!</f>
        <v>#REF!</v>
      </c>
      <c r="N113" s="130" t="e">
        <f>'1ตรวจสอบความครบถ้วน7แผน'!P49-'3.ตรวจสอบผลงาน 64&amp;แผน65 '!#REF!</f>
        <v>#REF!</v>
      </c>
      <c r="O113" s="130" t="e">
        <f>'1ตรวจสอบความครบถ้วน7แผน'!Q49-'3.ตรวจสอบผลงาน 64&amp;แผน65 '!#REF!</f>
        <v>#REF!</v>
      </c>
      <c r="P113" s="130" t="e">
        <f>'1ตรวจสอบความครบถ้วน7แผน'!R49-'3.ตรวจสอบผลงาน 64&amp;แผน65 '!#REF!</f>
        <v>#REF!</v>
      </c>
      <c r="Q113" s="130" t="e">
        <f>'1ตรวจสอบความครบถ้วน7แผน'!S49-'3.ตรวจสอบผลงาน 64&amp;แผน65 '!#REF!</f>
        <v>#REF!</v>
      </c>
      <c r="R113" s="130" t="e">
        <f>'1ตรวจสอบความครบถ้วน7แผน'!T49-'3.ตรวจสอบผลงาน 64&amp;แผน65 '!#REF!</f>
        <v>#REF!</v>
      </c>
      <c r="S113" s="130" t="e">
        <f>'1ตรวจสอบความครบถ้วน7แผน'!U49-'3.ตรวจสอบผลงาน 64&amp;แผน65 '!#REF!</f>
        <v>#REF!</v>
      </c>
      <c r="T113" s="130" t="e">
        <f>'1ตรวจสอบความครบถ้วน7แผน'!V49-'3.ตรวจสอบผลงาน 64&amp;แผน65 '!#REF!</f>
        <v>#REF!</v>
      </c>
      <c r="U113" s="130" t="e">
        <f>'1ตรวจสอบความครบถ้วน7แผน'!W49-'3.ตรวจสอบผลงาน 64&amp;แผน65 '!#REF!</f>
        <v>#REF!</v>
      </c>
      <c r="V113" s="130" t="e">
        <f>'1ตรวจสอบความครบถ้วน7แผน'!X49-'3.ตรวจสอบผลงาน 64&amp;แผน65 '!#REF!</f>
        <v>#REF!</v>
      </c>
      <c r="W113" s="130" t="e">
        <f>'1ตรวจสอบความครบถ้วน7แผน'!Y49-'3.ตรวจสอบผลงาน 64&amp;แผน65 '!#REF!</f>
        <v>#REF!</v>
      </c>
      <c r="X113" s="130" t="e">
        <f>'1ตรวจสอบความครบถ้วน7แผน'!Z49-'3.ตรวจสอบผลงาน 64&amp;แผน65 '!#REF!</f>
        <v>#REF!</v>
      </c>
      <c r="Y113" s="130" t="e">
        <f>'1ตรวจสอบความครบถ้วน7แผน'!AA49-'3.ตรวจสอบผลงาน 64&amp;แผน65 '!#REF!</f>
        <v>#REF!</v>
      </c>
      <c r="Z113" s="130" t="e">
        <f>'1ตรวจสอบความครบถ้วน7แผน'!AB49-'3.ตรวจสอบผลงาน 64&amp;แผน65 '!#REF!</f>
        <v>#REF!</v>
      </c>
      <c r="AA113" s="130" t="e">
        <f>'1ตรวจสอบความครบถ้วน7แผน'!AC49-'3.ตรวจสอบผลงาน 64&amp;แผน65 '!#REF!</f>
        <v>#REF!</v>
      </c>
      <c r="AB113" s="130" t="e">
        <f>'1ตรวจสอบความครบถ้วน7แผน'!AD49-'3.ตรวจสอบผลงาน 64&amp;แผน65 '!#REF!</f>
        <v>#REF!</v>
      </c>
      <c r="AC113" s="130" t="e">
        <f>'1ตรวจสอบความครบถ้วน7แผน'!AE49-'3.ตรวจสอบผลงาน 64&amp;แผน65 '!#REF!</f>
        <v>#REF!</v>
      </c>
      <c r="AD113" s="130" t="e">
        <f>'1ตรวจสอบความครบถ้วน7แผน'!AF49-'3.ตรวจสอบผลงาน 64&amp;แผน65 '!#REF!</f>
        <v>#REF!</v>
      </c>
      <c r="AE113" s="130" t="e">
        <f>'1ตรวจสอบความครบถ้วน7แผน'!AG49-'3.ตรวจสอบผลงาน 64&amp;แผน65 '!#REF!</f>
        <v>#REF!</v>
      </c>
      <c r="AF113" s="130" t="e">
        <f>'1ตรวจสอบความครบถ้วน7แผน'!AH49-'3.ตรวจสอบผลงาน 64&amp;แผน65 '!#REF!</f>
        <v>#REF!</v>
      </c>
      <c r="AG113" s="130" t="e">
        <f>'1ตรวจสอบความครบถ้วน7แผน'!AI49-'3.ตรวจสอบผลงาน 64&amp;แผน65 '!#REF!</f>
        <v>#REF!</v>
      </c>
      <c r="AH113" s="130" t="e">
        <f>'1ตรวจสอบความครบถ้วน7แผน'!AJ49-'3.ตรวจสอบผลงาน 64&amp;แผน65 '!#REF!</f>
        <v>#REF!</v>
      </c>
      <c r="AI113" s="130" t="e">
        <f>'1ตรวจสอบความครบถ้วน7แผน'!AK49-'3.ตรวจสอบผลงาน 64&amp;แผน65 '!#REF!</f>
        <v>#REF!</v>
      </c>
      <c r="AJ113" s="130" t="e">
        <f>'1ตรวจสอบความครบถ้วน7แผน'!AL49-'3.ตรวจสอบผลงาน 64&amp;แผน65 '!#REF!</f>
        <v>#REF!</v>
      </c>
      <c r="AK113" s="130" t="e">
        <f>'1ตรวจสอบความครบถ้วน7แผน'!AM49-'3.ตรวจสอบผลงาน 64&amp;แผน65 '!#REF!</f>
        <v>#REF!</v>
      </c>
      <c r="AL113" s="130" t="e">
        <f>'1ตรวจสอบความครบถ้วน7แผน'!AN49-'3.ตรวจสอบผลงาน 64&amp;แผน65 '!#REF!</f>
        <v>#REF!</v>
      </c>
      <c r="AM113" s="130" t="e">
        <f>'1ตรวจสอบความครบถ้วน7แผน'!AO49-'3.ตรวจสอบผลงาน 64&amp;แผน65 '!#REF!</f>
        <v>#REF!</v>
      </c>
      <c r="AN113" s="130" t="e">
        <f>'1ตรวจสอบความครบถ้วน7แผน'!AP49-'3.ตรวจสอบผลงาน 64&amp;แผน65 '!#REF!</f>
        <v>#REF!</v>
      </c>
      <c r="AO113" s="130" t="e">
        <f>'1ตรวจสอบความครบถ้วน7แผน'!AQ49-'3.ตรวจสอบผลงาน 64&amp;แผน65 '!#REF!</f>
        <v>#REF!</v>
      </c>
      <c r="AP113" s="130" t="e">
        <f>'1ตรวจสอบความครบถ้วน7แผน'!AR49-'3.ตรวจสอบผลงาน 64&amp;แผน65 '!#REF!</f>
        <v>#REF!</v>
      </c>
      <c r="AQ113" s="130" t="e">
        <f>'1ตรวจสอบความครบถ้วน7แผน'!AS49-'3.ตรวจสอบผลงาน 64&amp;แผน65 '!#REF!</f>
        <v>#REF!</v>
      </c>
      <c r="AR113" s="130" t="e">
        <f>'1ตรวจสอบความครบถ้วน7แผน'!AT49-'3.ตรวจสอบผลงาน 64&amp;แผน65 '!#REF!</f>
        <v>#REF!</v>
      </c>
      <c r="AS113" s="130" t="e">
        <f>'1ตรวจสอบความครบถ้วน7แผน'!AU49-'3.ตรวจสอบผลงาน 64&amp;แผน65 '!#REF!</f>
        <v>#REF!</v>
      </c>
      <c r="AT113" s="130" t="e">
        <f>'1ตรวจสอบความครบถ้วน7แผน'!AV49-'3.ตรวจสอบผลงาน 64&amp;แผน65 '!#REF!</f>
        <v>#REF!</v>
      </c>
      <c r="AU113" s="130" t="e">
        <f>'1ตรวจสอบความครบถ้วน7แผน'!AW49-'3.ตรวจสอบผลงาน 64&amp;แผน65 '!#REF!</f>
        <v>#REF!</v>
      </c>
      <c r="AV113" s="130" t="e">
        <f>'1ตรวจสอบความครบถ้วน7แผน'!AX49-'3.ตรวจสอบผลงาน 64&amp;แผน65 '!#REF!</f>
        <v>#REF!</v>
      </c>
      <c r="AW113" s="130" t="e">
        <f>'1ตรวจสอบความครบถ้วน7แผน'!AY49-'3.ตรวจสอบผลงาน 64&amp;แผน65 '!#REF!</f>
        <v>#REF!</v>
      </c>
      <c r="AX113" s="130" t="e">
        <f>'1ตรวจสอบความครบถ้วน7แผน'!AZ49-'3.ตรวจสอบผลงาน 64&amp;แผน65 '!#REF!</f>
        <v>#REF!</v>
      </c>
      <c r="AY113" s="130" t="e">
        <f>'1ตรวจสอบความครบถ้วน7แผน'!BA49-'3.ตรวจสอบผลงาน 64&amp;แผน65 '!#REF!</f>
        <v>#REF!</v>
      </c>
      <c r="AZ113" s="130" t="e">
        <f>'1ตรวจสอบความครบถ้วน7แผน'!BB49-'3.ตรวจสอบผลงาน 64&amp;แผน65 '!#REF!</f>
        <v>#REF!</v>
      </c>
      <c r="BA113" s="130" t="e">
        <f>'1ตรวจสอบความครบถ้วน7แผน'!BC49-'3.ตรวจสอบผลงาน 64&amp;แผน65 '!#REF!</f>
        <v>#REF!</v>
      </c>
      <c r="BB113" s="130" t="e">
        <f>'1ตรวจสอบความครบถ้วน7แผน'!BD49-'3.ตรวจสอบผลงาน 64&amp;แผน65 '!#REF!</f>
        <v>#REF!</v>
      </c>
      <c r="BC113" s="130" t="e">
        <f>'1ตรวจสอบความครบถ้วน7แผน'!BE49-'3.ตรวจสอบผลงาน 64&amp;แผน65 '!#REF!</f>
        <v>#REF!</v>
      </c>
      <c r="BD113" s="130" t="e">
        <f>'1ตรวจสอบความครบถ้วน7แผน'!BF49-'3.ตรวจสอบผลงาน 64&amp;แผน65 '!#REF!</f>
        <v>#REF!</v>
      </c>
      <c r="BE113" s="130" t="e">
        <f>'1ตรวจสอบความครบถ้วน7แผน'!BG49-'3.ตรวจสอบผลงาน 64&amp;แผน65 '!#REF!</f>
        <v>#REF!</v>
      </c>
      <c r="BF113" s="130" t="e">
        <f>'1ตรวจสอบความครบถ้วน7แผน'!BH49-'3.ตรวจสอบผลงาน 64&amp;แผน65 '!#REF!</f>
        <v>#REF!</v>
      </c>
      <c r="BG113" s="130" t="e">
        <f>'1ตรวจสอบความครบถ้วน7แผน'!BI49-'3.ตรวจสอบผลงาน 64&amp;แผน65 '!#REF!</f>
        <v>#REF!</v>
      </c>
      <c r="BH113" s="130" t="e">
        <f>'1ตรวจสอบความครบถ้วน7แผน'!BJ49-'3.ตรวจสอบผลงาน 64&amp;แผน65 '!#REF!</f>
        <v>#REF!</v>
      </c>
      <c r="BI113" s="130" t="e">
        <f>'1ตรวจสอบความครบถ้วน7แผน'!BK49-'3.ตรวจสอบผลงาน 64&amp;แผน65 '!#REF!</f>
        <v>#REF!</v>
      </c>
      <c r="BJ113" s="130" t="e">
        <f>'1ตรวจสอบความครบถ้วน7แผน'!BL49-'3.ตรวจสอบผลงาน 64&amp;แผน65 '!#REF!</f>
        <v>#REF!</v>
      </c>
      <c r="BK113" s="130" t="e">
        <f>'1ตรวจสอบความครบถ้วน7แผน'!BM49-'3.ตรวจสอบผลงาน 64&amp;แผน65 '!#REF!</f>
        <v>#REF!</v>
      </c>
      <c r="BL113" s="130" t="e">
        <f>'1ตรวจสอบความครบถ้วน7แผน'!BN49-'3.ตรวจสอบผลงาน 64&amp;แผน65 '!#REF!</f>
        <v>#REF!</v>
      </c>
      <c r="BM113" s="130" t="e">
        <f>'1ตรวจสอบความครบถ้วน7แผน'!BO49-'3.ตรวจสอบผลงาน 64&amp;แผน65 '!#REF!</f>
        <v>#REF!</v>
      </c>
      <c r="BN113" s="130" t="e">
        <f>'1ตรวจสอบความครบถ้วน7แผน'!BP49-'3.ตรวจสอบผลงาน 64&amp;แผน65 '!#REF!</f>
        <v>#REF!</v>
      </c>
      <c r="BO113" s="130" t="e">
        <f>'1ตรวจสอบความครบถ้วน7แผน'!BQ49-'3.ตรวจสอบผลงาน 64&amp;แผน65 '!#REF!</f>
        <v>#REF!</v>
      </c>
      <c r="BP113" s="130" t="e">
        <f>'1ตรวจสอบความครบถ้วน7แผน'!BR49-'3.ตรวจสอบผลงาน 64&amp;แผน65 '!#REF!</f>
        <v>#REF!</v>
      </c>
      <c r="BQ113" s="130" t="e">
        <f>'1ตรวจสอบความครบถ้วน7แผน'!BS49-'3.ตรวจสอบผลงาน 64&amp;แผน65 '!#REF!</f>
        <v>#REF!</v>
      </c>
      <c r="BR113" s="130" t="e">
        <f>'1ตรวจสอบความครบถ้วน7แผน'!BT49-'3.ตรวจสอบผลงาน 64&amp;แผน65 '!#REF!</f>
        <v>#REF!</v>
      </c>
      <c r="BS113" s="130" t="e">
        <f>'1ตรวจสอบความครบถ้วน7แผน'!BU49-'3.ตรวจสอบผลงาน 64&amp;แผน65 '!#REF!</f>
        <v>#REF!</v>
      </c>
      <c r="BT113" s="130" t="e">
        <f>'1ตรวจสอบความครบถ้วน7แผน'!BV49-'3.ตรวจสอบผลงาน 64&amp;แผน65 '!#REF!</f>
        <v>#REF!</v>
      </c>
      <c r="BU113" s="130" t="e">
        <f>'1ตรวจสอบความครบถ้วน7แผน'!BW49-'3.ตรวจสอบผลงาน 64&amp;แผน65 '!#REF!</f>
        <v>#REF!</v>
      </c>
      <c r="BV113" s="130" t="e">
        <f>'1ตรวจสอบความครบถ้วน7แผน'!BX49-'3.ตรวจสอบผลงาน 64&amp;แผน65 '!#REF!</f>
        <v>#REF!</v>
      </c>
      <c r="BW113" s="130" t="e">
        <f>'1ตรวจสอบความครบถ้วน7แผน'!BY49-'3.ตรวจสอบผลงาน 64&amp;แผน65 '!#REF!</f>
        <v>#REF!</v>
      </c>
      <c r="BX113" s="130" t="e">
        <f>'1ตรวจสอบความครบถ้วน7แผน'!BZ49-'3.ตรวจสอบผลงาน 64&amp;แผน65 '!#REF!</f>
        <v>#REF!</v>
      </c>
      <c r="BY113" s="130" t="e">
        <f>'1ตรวจสอบความครบถ้วน7แผน'!CA49-'3.ตรวจสอบผลงาน 64&amp;แผน65 '!#REF!</f>
        <v>#REF!</v>
      </c>
      <c r="BZ113" s="130" t="e">
        <f>'1ตรวจสอบความครบถ้วน7แผน'!CB49-'3.ตรวจสอบผลงาน 64&amp;แผน65 '!#REF!</f>
        <v>#REF!</v>
      </c>
      <c r="CA113" s="130" t="e">
        <f>'1ตรวจสอบความครบถ้วน7แผน'!CC49-'3.ตรวจสอบผลงาน 64&amp;แผน65 '!#REF!</f>
        <v>#REF!</v>
      </c>
      <c r="CB113" s="130" t="e">
        <f>'1ตรวจสอบความครบถ้วน7แผน'!CD49-'3.ตรวจสอบผลงาน 64&amp;แผน65 '!#REF!</f>
        <v>#REF!</v>
      </c>
      <c r="CC113" s="130" t="e">
        <f>'1ตรวจสอบความครบถ้วน7แผน'!CE49-'3.ตรวจสอบผลงาน 64&amp;แผน65 '!#REF!</f>
        <v>#REF!</v>
      </c>
      <c r="CD113" s="130" t="e">
        <f>'1ตรวจสอบความครบถ้วน7แผน'!CF49-'3.ตรวจสอบผลงาน 64&amp;แผน65 '!#REF!</f>
        <v>#REF!</v>
      </c>
      <c r="CE113" s="130" t="e">
        <f>'1ตรวจสอบความครบถ้วน7แผน'!CG49-'3.ตรวจสอบผลงาน 64&amp;แผน65 '!#REF!</f>
        <v>#REF!</v>
      </c>
      <c r="CF113" s="130" t="e">
        <f>'1ตรวจสอบความครบถ้วน7แผน'!CH49-'3.ตรวจสอบผลงาน 64&amp;แผน65 '!#REF!</f>
        <v>#REF!</v>
      </c>
      <c r="CG113" s="130" t="e">
        <f>'1ตรวจสอบความครบถ้วน7แผน'!CI49-'3.ตรวจสอบผลงาน 64&amp;แผน65 '!#REF!</f>
        <v>#REF!</v>
      </c>
      <c r="CH113" s="130" t="e">
        <f>'1ตรวจสอบความครบถ้วน7แผน'!CJ49-'3.ตรวจสอบผลงาน 64&amp;แผน65 '!#REF!</f>
        <v>#REF!</v>
      </c>
      <c r="CI113" s="130" t="e">
        <f>'1ตรวจสอบความครบถ้วน7แผน'!CK49-'3.ตรวจสอบผลงาน 64&amp;แผน65 '!#REF!</f>
        <v>#REF!</v>
      </c>
      <c r="CJ113" s="130" t="e">
        <f>'1ตรวจสอบความครบถ้วน7แผน'!CL49-'3.ตรวจสอบผลงาน 64&amp;แผน65 '!#REF!</f>
        <v>#REF!</v>
      </c>
      <c r="CK113" s="130" t="e">
        <f>'1ตรวจสอบความครบถ้วน7แผน'!CM49-'3.ตรวจสอบผลงาน 64&amp;แผน65 '!#REF!</f>
        <v>#REF!</v>
      </c>
      <c r="CL113" s="130" t="e">
        <f>'1ตรวจสอบความครบถ้วน7แผน'!CN49-'3.ตรวจสอบผลงาน 64&amp;แผน65 '!#REF!</f>
        <v>#REF!</v>
      </c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</row>
    <row r="114" spans="2:116" ht="21" hidden="1">
      <c r="B114" s="95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48"/>
      <c r="CN114" s="148"/>
      <c r="CO114" s="148"/>
      <c r="CP114" s="148"/>
      <c r="CQ114" s="148"/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</row>
    <row r="115" spans="2:116" ht="21" hidden="1">
      <c r="B115" s="37" t="s">
        <v>343</v>
      </c>
      <c r="C115" s="130" t="e">
        <f>'1ตรวจสอบความครบถ้วน7แผน'!E54-'3.ตรวจสอบผลงาน 64&amp;แผน65 '!#REF!</f>
        <v>#REF!</v>
      </c>
      <c r="D115" s="130" t="e">
        <f>'1ตรวจสอบความครบถ้วน7แผน'!F54-'3.ตรวจสอบผลงาน 64&amp;แผน65 '!#REF!</f>
        <v>#REF!</v>
      </c>
      <c r="E115" s="130" t="e">
        <f>'1ตรวจสอบความครบถ้วน7แผน'!G54-'3.ตรวจสอบผลงาน 64&amp;แผน65 '!#REF!</f>
        <v>#REF!</v>
      </c>
      <c r="F115" s="130" t="e">
        <f>'1ตรวจสอบความครบถ้วน7แผน'!H54-'3.ตรวจสอบผลงาน 64&amp;แผน65 '!#REF!</f>
        <v>#REF!</v>
      </c>
      <c r="G115" s="130" t="e">
        <f>'1ตรวจสอบความครบถ้วน7แผน'!I54-'3.ตรวจสอบผลงาน 64&amp;แผน65 '!#REF!</f>
        <v>#REF!</v>
      </c>
      <c r="H115" s="130" t="e">
        <f>'1ตรวจสอบความครบถ้วน7แผน'!J54-'3.ตรวจสอบผลงาน 64&amp;แผน65 '!#REF!</f>
        <v>#REF!</v>
      </c>
      <c r="I115" s="130" t="e">
        <f>'1ตรวจสอบความครบถ้วน7แผน'!K54-'3.ตรวจสอบผลงาน 64&amp;แผน65 '!#REF!</f>
        <v>#REF!</v>
      </c>
      <c r="J115" s="130" t="e">
        <f>'1ตรวจสอบความครบถ้วน7แผน'!L54-'3.ตรวจสอบผลงาน 64&amp;แผน65 '!#REF!</f>
        <v>#REF!</v>
      </c>
      <c r="K115" s="130" t="e">
        <f>'1ตรวจสอบความครบถ้วน7แผน'!M54-'3.ตรวจสอบผลงาน 64&amp;แผน65 '!#REF!</f>
        <v>#REF!</v>
      </c>
      <c r="L115" s="130" t="e">
        <f>'1ตรวจสอบความครบถ้วน7แผน'!N54-'3.ตรวจสอบผลงาน 64&amp;แผน65 '!#REF!</f>
        <v>#REF!</v>
      </c>
      <c r="M115" s="130" t="e">
        <f>'1ตรวจสอบความครบถ้วน7แผน'!O54-'3.ตรวจสอบผลงาน 64&amp;แผน65 '!#REF!</f>
        <v>#REF!</v>
      </c>
      <c r="N115" s="130" t="e">
        <f>'1ตรวจสอบความครบถ้วน7แผน'!P54-'3.ตรวจสอบผลงาน 64&amp;แผน65 '!#REF!</f>
        <v>#REF!</v>
      </c>
      <c r="O115" s="130" t="e">
        <f>'1ตรวจสอบความครบถ้วน7แผน'!Q54-'3.ตรวจสอบผลงาน 64&amp;แผน65 '!#REF!</f>
        <v>#REF!</v>
      </c>
      <c r="P115" s="130" t="e">
        <f>'1ตรวจสอบความครบถ้วน7แผน'!R54-'3.ตรวจสอบผลงาน 64&amp;แผน65 '!#REF!</f>
        <v>#REF!</v>
      </c>
      <c r="Q115" s="130" t="e">
        <f>'1ตรวจสอบความครบถ้วน7แผน'!S54-'3.ตรวจสอบผลงาน 64&amp;แผน65 '!#REF!</f>
        <v>#REF!</v>
      </c>
      <c r="R115" s="130" t="e">
        <f>'1ตรวจสอบความครบถ้วน7แผน'!T54-'3.ตรวจสอบผลงาน 64&amp;แผน65 '!#REF!</f>
        <v>#REF!</v>
      </c>
      <c r="S115" s="130" t="e">
        <f>'1ตรวจสอบความครบถ้วน7แผน'!U54-'3.ตรวจสอบผลงาน 64&amp;แผน65 '!#REF!</f>
        <v>#REF!</v>
      </c>
      <c r="T115" s="130" t="e">
        <f>'1ตรวจสอบความครบถ้วน7แผน'!V54-'3.ตรวจสอบผลงาน 64&amp;แผน65 '!#REF!</f>
        <v>#REF!</v>
      </c>
      <c r="U115" s="130" t="e">
        <f>'1ตรวจสอบความครบถ้วน7แผน'!W54-'3.ตรวจสอบผลงาน 64&amp;แผน65 '!#REF!</f>
        <v>#REF!</v>
      </c>
      <c r="V115" s="130" t="e">
        <f>'1ตรวจสอบความครบถ้วน7แผน'!X54-'3.ตรวจสอบผลงาน 64&amp;แผน65 '!#REF!</f>
        <v>#REF!</v>
      </c>
      <c r="W115" s="130" t="e">
        <f>'1ตรวจสอบความครบถ้วน7แผน'!Y54-'3.ตรวจสอบผลงาน 64&amp;แผน65 '!#REF!</f>
        <v>#REF!</v>
      </c>
      <c r="X115" s="130" t="e">
        <f>'1ตรวจสอบความครบถ้วน7แผน'!Z54-'3.ตรวจสอบผลงาน 64&amp;แผน65 '!#REF!</f>
        <v>#REF!</v>
      </c>
      <c r="Y115" s="130" t="e">
        <f>'1ตรวจสอบความครบถ้วน7แผน'!AA54-'3.ตรวจสอบผลงาน 64&amp;แผน65 '!#REF!</f>
        <v>#REF!</v>
      </c>
      <c r="Z115" s="130" t="e">
        <f>'1ตรวจสอบความครบถ้วน7แผน'!AB54-'3.ตรวจสอบผลงาน 64&amp;แผน65 '!#REF!</f>
        <v>#REF!</v>
      </c>
      <c r="AA115" s="130" t="e">
        <f>'1ตรวจสอบความครบถ้วน7แผน'!AC54-'3.ตรวจสอบผลงาน 64&amp;แผน65 '!#REF!</f>
        <v>#REF!</v>
      </c>
      <c r="AB115" s="130" t="e">
        <f>'1ตรวจสอบความครบถ้วน7แผน'!AD54-'3.ตรวจสอบผลงาน 64&amp;แผน65 '!#REF!</f>
        <v>#REF!</v>
      </c>
      <c r="AC115" s="130" t="e">
        <f>'1ตรวจสอบความครบถ้วน7แผน'!AE54-'3.ตรวจสอบผลงาน 64&amp;แผน65 '!#REF!</f>
        <v>#REF!</v>
      </c>
      <c r="AD115" s="130" t="e">
        <f>'1ตรวจสอบความครบถ้วน7แผน'!AF54-'3.ตรวจสอบผลงาน 64&amp;แผน65 '!#REF!</f>
        <v>#REF!</v>
      </c>
      <c r="AE115" s="130" t="e">
        <f>'1ตรวจสอบความครบถ้วน7แผน'!AG54-'3.ตรวจสอบผลงาน 64&amp;แผน65 '!#REF!</f>
        <v>#REF!</v>
      </c>
      <c r="AF115" s="130" t="e">
        <f>'1ตรวจสอบความครบถ้วน7แผน'!AH54-'3.ตรวจสอบผลงาน 64&amp;แผน65 '!#REF!</f>
        <v>#REF!</v>
      </c>
      <c r="AG115" s="130" t="e">
        <f>'1ตรวจสอบความครบถ้วน7แผน'!AI54-'3.ตรวจสอบผลงาน 64&amp;แผน65 '!#REF!</f>
        <v>#REF!</v>
      </c>
      <c r="AH115" s="130" t="e">
        <f>'1ตรวจสอบความครบถ้วน7แผน'!AJ54-'3.ตรวจสอบผลงาน 64&amp;แผน65 '!#REF!</f>
        <v>#REF!</v>
      </c>
      <c r="AI115" s="130" t="e">
        <f>'1ตรวจสอบความครบถ้วน7แผน'!AK54-'3.ตรวจสอบผลงาน 64&amp;แผน65 '!#REF!</f>
        <v>#REF!</v>
      </c>
      <c r="AJ115" s="130" t="e">
        <f>'1ตรวจสอบความครบถ้วน7แผน'!AL54-'3.ตรวจสอบผลงาน 64&amp;แผน65 '!#REF!</f>
        <v>#REF!</v>
      </c>
      <c r="AK115" s="130" t="e">
        <f>'1ตรวจสอบความครบถ้วน7แผน'!AM54-'3.ตรวจสอบผลงาน 64&amp;แผน65 '!#REF!</f>
        <v>#REF!</v>
      </c>
      <c r="AL115" s="130" t="e">
        <f>'1ตรวจสอบความครบถ้วน7แผน'!AN54-'3.ตรวจสอบผลงาน 64&amp;แผน65 '!#REF!</f>
        <v>#REF!</v>
      </c>
      <c r="AM115" s="130" t="e">
        <f>'1ตรวจสอบความครบถ้วน7แผน'!AO54-'3.ตรวจสอบผลงาน 64&amp;แผน65 '!#REF!</f>
        <v>#REF!</v>
      </c>
      <c r="AN115" s="130" t="e">
        <f>'1ตรวจสอบความครบถ้วน7แผน'!AP54-'3.ตรวจสอบผลงาน 64&amp;แผน65 '!#REF!</f>
        <v>#REF!</v>
      </c>
      <c r="AO115" s="130" t="e">
        <f>'1ตรวจสอบความครบถ้วน7แผน'!AQ54-'3.ตรวจสอบผลงาน 64&amp;แผน65 '!#REF!</f>
        <v>#REF!</v>
      </c>
      <c r="AP115" s="130" t="e">
        <f>'1ตรวจสอบความครบถ้วน7แผน'!AR54-'3.ตรวจสอบผลงาน 64&amp;แผน65 '!#REF!</f>
        <v>#REF!</v>
      </c>
      <c r="AQ115" s="130" t="e">
        <f>'1ตรวจสอบความครบถ้วน7แผน'!AS54-'3.ตรวจสอบผลงาน 64&amp;แผน65 '!#REF!</f>
        <v>#REF!</v>
      </c>
      <c r="AR115" s="130" t="e">
        <f>'1ตรวจสอบความครบถ้วน7แผน'!AT54-'3.ตรวจสอบผลงาน 64&amp;แผน65 '!#REF!</f>
        <v>#REF!</v>
      </c>
      <c r="AS115" s="130" t="e">
        <f>'1ตรวจสอบความครบถ้วน7แผน'!AU54-'3.ตรวจสอบผลงาน 64&amp;แผน65 '!#REF!</f>
        <v>#REF!</v>
      </c>
      <c r="AT115" s="130" t="e">
        <f>'1ตรวจสอบความครบถ้วน7แผน'!AV54-'3.ตรวจสอบผลงาน 64&amp;แผน65 '!#REF!</f>
        <v>#REF!</v>
      </c>
      <c r="AU115" s="130" t="e">
        <f>'1ตรวจสอบความครบถ้วน7แผน'!AW54-'3.ตรวจสอบผลงาน 64&amp;แผน65 '!#REF!</f>
        <v>#REF!</v>
      </c>
      <c r="AV115" s="130" t="e">
        <f>'1ตรวจสอบความครบถ้วน7แผน'!AX54-'3.ตรวจสอบผลงาน 64&amp;แผน65 '!#REF!</f>
        <v>#REF!</v>
      </c>
      <c r="AW115" s="130" t="e">
        <f>'1ตรวจสอบความครบถ้วน7แผน'!AY54-'3.ตรวจสอบผลงาน 64&amp;แผน65 '!#REF!</f>
        <v>#REF!</v>
      </c>
      <c r="AX115" s="130" t="e">
        <f>'1ตรวจสอบความครบถ้วน7แผน'!AZ54-'3.ตรวจสอบผลงาน 64&amp;แผน65 '!#REF!</f>
        <v>#REF!</v>
      </c>
      <c r="AY115" s="130" t="e">
        <f>'1ตรวจสอบความครบถ้วน7แผน'!BA54-'3.ตรวจสอบผลงาน 64&amp;แผน65 '!#REF!</f>
        <v>#REF!</v>
      </c>
      <c r="AZ115" s="130" t="e">
        <f>'1ตรวจสอบความครบถ้วน7แผน'!BB54-'3.ตรวจสอบผลงาน 64&amp;แผน65 '!#REF!</f>
        <v>#REF!</v>
      </c>
      <c r="BA115" s="130" t="e">
        <f>'1ตรวจสอบความครบถ้วน7แผน'!BC54-'3.ตรวจสอบผลงาน 64&amp;แผน65 '!#REF!</f>
        <v>#REF!</v>
      </c>
      <c r="BB115" s="130" t="e">
        <f>'1ตรวจสอบความครบถ้วน7แผน'!BD54-'3.ตรวจสอบผลงาน 64&amp;แผน65 '!#REF!</f>
        <v>#REF!</v>
      </c>
      <c r="BC115" s="130" t="e">
        <f>'1ตรวจสอบความครบถ้วน7แผน'!BE54-'3.ตรวจสอบผลงาน 64&amp;แผน65 '!#REF!</f>
        <v>#REF!</v>
      </c>
      <c r="BD115" s="130" t="e">
        <f>'1ตรวจสอบความครบถ้วน7แผน'!BF54-'3.ตรวจสอบผลงาน 64&amp;แผน65 '!#REF!</f>
        <v>#REF!</v>
      </c>
      <c r="BE115" s="130" t="e">
        <f>'1ตรวจสอบความครบถ้วน7แผน'!BG54-'3.ตรวจสอบผลงาน 64&amp;แผน65 '!#REF!</f>
        <v>#REF!</v>
      </c>
      <c r="BF115" s="130" t="e">
        <f>'1ตรวจสอบความครบถ้วน7แผน'!BH54-'3.ตรวจสอบผลงาน 64&amp;แผน65 '!#REF!</f>
        <v>#REF!</v>
      </c>
      <c r="BG115" s="130" t="e">
        <f>'1ตรวจสอบความครบถ้วน7แผน'!BI54-'3.ตรวจสอบผลงาน 64&amp;แผน65 '!#REF!</f>
        <v>#REF!</v>
      </c>
      <c r="BH115" s="130" t="e">
        <f>'1ตรวจสอบความครบถ้วน7แผน'!BJ54-'3.ตรวจสอบผลงาน 64&amp;แผน65 '!#REF!</f>
        <v>#REF!</v>
      </c>
      <c r="BI115" s="130" t="e">
        <f>'1ตรวจสอบความครบถ้วน7แผน'!BK54-'3.ตรวจสอบผลงาน 64&amp;แผน65 '!#REF!</f>
        <v>#REF!</v>
      </c>
      <c r="BJ115" s="130" t="e">
        <f>'1ตรวจสอบความครบถ้วน7แผน'!BL54-'3.ตรวจสอบผลงาน 64&amp;แผน65 '!#REF!</f>
        <v>#REF!</v>
      </c>
      <c r="BK115" s="130" t="e">
        <f>'1ตรวจสอบความครบถ้วน7แผน'!BM54-'3.ตรวจสอบผลงาน 64&amp;แผน65 '!#REF!</f>
        <v>#REF!</v>
      </c>
      <c r="BL115" s="130" t="e">
        <f>'1ตรวจสอบความครบถ้วน7แผน'!BN54-'3.ตรวจสอบผลงาน 64&amp;แผน65 '!#REF!</f>
        <v>#REF!</v>
      </c>
      <c r="BM115" s="130" t="e">
        <f>'1ตรวจสอบความครบถ้วน7แผน'!BO54-'3.ตรวจสอบผลงาน 64&amp;แผน65 '!#REF!</f>
        <v>#REF!</v>
      </c>
      <c r="BN115" s="130" t="e">
        <f>'1ตรวจสอบความครบถ้วน7แผน'!BP54-'3.ตรวจสอบผลงาน 64&amp;แผน65 '!#REF!</f>
        <v>#REF!</v>
      </c>
      <c r="BO115" s="130" t="e">
        <f>'1ตรวจสอบความครบถ้วน7แผน'!BQ54-'3.ตรวจสอบผลงาน 64&amp;แผน65 '!#REF!</f>
        <v>#REF!</v>
      </c>
      <c r="BP115" s="130" t="e">
        <f>'1ตรวจสอบความครบถ้วน7แผน'!BR54-'3.ตรวจสอบผลงาน 64&amp;แผน65 '!#REF!</f>
        <v>#REF!</v>
      </c>
      <c r="BQ115" s="130" t="e">
        <f>'1ตรวจสอบความครบถ้วน7แผน'!BS54-'3.ตรวจสอบผลงาน 64&amp;แผน65 '!#REF!</f>
        <v>#REF!</v>
      </c>
      <c r="BR115" s="130" t="e">
        <f>'1ตรวจสอบความครบถ้วน7แผน'!BT54-'3.ตรวจสอบผลงาน 64&amp;แผน65 '!#REF!</f>
        <v>#REF!</v>
      </c>
      <c r="BS115" s="130" t="e">
        <f>'1ตรวจสอบความครบถ้วน7แผน'!BU54-'3.ตรวจสอบผลงาน 64&amp;แผน65 '!#REF!</f>
        <v>#REF!</v>
      </c>
      <c r="BT115" s="130" t="e">
        <f>'1ตรวจสอบความครบถ้วน7แผน'!BV54-'3.ตรวจสอบผลงาน 64&amp;แผน65 '!#REF!</f>
        <v>#REF!</v>
      </c>
      <c r="BU115" s="130" t="e">
        <f>'1ตรวจสอบความครบถ้วน7แผน'!BW54-'3.ตรวจสอบผลงาน 64&amp;แผน65 '!#REF!</f>
        <v>#REF!</v>
      </c>
      <c r="BV115" s="130" t="e">
        <f>'1ตรวจสอบความครบถ้วน7แผน'!BX54-'3.ตรวจสอบผลงาน 64&amp;แผน65 '!#REF!</f>
        <v>#REF!</v>
      </c>
      <c r="BW115" s="130" t="e">
        <f>'1ตรวจสอบความครบถ้วน7แผน'!BY54-'3.ตรวจสอบผลงาน 64&amp;แผน65 '!#REF!</f>
        <v>#REF!</v>
      </c>
      <c r="BX115" s="130" t="e">
        <f>'1ตรวจสอบความครบถ้วน7แผน'!BZ54-'3.ตรวจสอบผลงาน 64&amp;แผน65 '!#REF!</f>
        <v>#REF!</v>
      </c>
      <c r="BY115" s="130" t="e">
        <f>'1ตรวจสอบความครบถ้วน7แผน'!CA54-'3.ตรวจสอบผลงาน 64&amp;แผน65 '!#REF!</f>
        <v>#REF!</v>
      </c>
      <c r="BZ115" s="130" t="e">
        <f>'1ตรวจสอบความครบถ้วน7แผน'!CB54-'3.ตรวจสอบผลงาน 64&amp;แผน65 '!#REF!</f>
        <v>#REF!</v>
      </c>
      <c r="CA115" s="130" t="e">
        <f>'1ตรวจสอบความครบถ้วน7แผน'!CC54-'3.ตรวจสอบผลงาน 64&amp;แผน65 '!#REF!</f>
        <v>#REF!</v>
      </c>
      <c r="CB115" s="130" t="e">
        <f>'1ตรวจสอบความครบถ้วน7แผน'!CD54-'3.ตรวจสอบผลงาน 64&amp;แผน65 '!#REF!</f>
        <v>#REF!</v>
      </c>
      <c r="CC115" s="130" t="e">
        <f>'1ตรวจสอบความครบถ้วน7แผน'!CE54-'3.ตรวจสอบผลงาน 64&amp;แผน65 '!#REF!</f>
        <v>#REF!</v>
      </c>
      <c r="CD115" s="130" t="e">
        <f>'1ตรวจสอบความครบถ้วน7แผน'!CF54-'3.ตรวจสอบผลงาน 64&amp;แผน65 '!#REF!</f>
        <v>#REF!</v>
      </c>
      <c r="CE115" s="130" t="e">
        <f>'1ตรวจสอบความครบถ้วน7แผน'!CG54-'3.ตรวจสอบผลงาน 64&amp;แผน65 '!#REF!</f>
        <v>#REF!</v>
      </c>
      <c r="CF115" s="130" t="e">
        <f>'1ตรวจสอบความครบถ้วน7แผน'!CH54-'3.ตรวจสอบผลงาน 64&amp;แผน65 '!#REF!</f>
        <v>#REF!</v>
      </c>
      <c r="CG115" s="130" t="e">
        <f>'1ตรวจสอบความครบถ้วน7แผน'!CI54-'3.ตรวจสอบผลงาน 64&amp;แผน65 '!#REF!</f>
        <v>#REF!</v>
      </c>
      <c r="CH115" s="130" t="e">
        <f>'1ตรวจสอบความครบถ้วน7แผน'!CJ54-'3.ตรวจสอบผลงาน 64&amp;แผน65 '!#REF!</f>
        <v>#REF!</v>
      </c>
      <c r="CI115" s="130" t="e">
        <f>'1ตรวจสอบความครบถ้วน7แผน'!CK54-'3.ตรวจสอบผลงาน 64&amp;แผน65 '!#REF!</f>
        <v>#REF!</v>
      </c>
      <c r="CJ115" s="130" t="e">
        <f>'1ตรวจสอบความครบถ้วน7แผน'!CL54-'3.ตรวจสอบผลงาน 64&amp;แผน65 '!#REF!</f>
        <v>#REF!</v>
      </c>
      <c r="CK115" s="130" t="e">
        <f>'1ตรวจสอบความครบถ้วน7แผน'!CM54-'3.ตรวจสอบผลงาน 64&amp;แผน65 '!#REF!</f>
        <v>#REF!</v>
      </c>
      <c r="CL115" s="130" t="e">
        <f>'1ตรวจสอบความครบถ้วน7แผน'!CN54-'3.ตรวจสอบผลงาน 64&amp;แผน65 '!#REF!</f>
        <v>#REF!</v>
      </c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</row>
    <row r="116" spans="2:116" ht="21" hidden="1">
      <c r="B116" s="37" t="s">
        <v>344</v>
      </c>
      <c r="C116" s="130" t="e">
        <f>'1ตรวจสอบความครบถ้วน7แผน'!E55-'3.ตรวจสอบผลงาน 64&amp;แผน65 '!#REF!</f>
        <v>#REF!</v>
      </c>
      <c r="D116" s="130" t="e">
        <f>'1ตรวจสอบความครบถ้วน7แผน'!F55-'3.ตรวจสอบผลงาน 64&amp;แผน65 '!#REF!</f>
        <v>#REF!</v>
      </c>
      <c r="E116" s="130" t="e">
        <f>'1ตรวจสอบความครบถ้วน7แผน'!G55-'3.ตรวจสอบผลงาน 64&amp;แผน65 '!#REF!</f>
        <v>#REF!</v>
      </c>
      <c r="F116" s="130" t="e">
        <f>'1ตรวจสอบความครบถ้วน7แผน'!H55-'3.ตรวจสอบผลงาน 64&amp;แผน65 '!#REF!</f>
        <v>#REF!</v>
      </c>
      <c r="G116" s="130" t="e">
        <f>'1ตรวจสอบความครบถ้วน7แผน'!I55-'3.ตรวจสอบผลงาน 64&amp;แผน65 '!#REF!</f>
        <v>#REF!</v>
      </c>
      <c r="H116" s="130" t="e">
        <f>'1ตรวจสอบความครบถ้วน7แผน'!J55-'3.ตรวจสอบผลงาน 64&amp;แผน65 '!#REF!</f>
        <v>#REF!</v>
      </c>
      <c r="I116" s="130" t="e">
        <f>'1ตรวจสอบความครบถ้วน7แผน'!K55-'3.ตรวจสอบผลงาน 64&amp;แผน65 '!#REF!</f>
        <v>#REF!</v>
      </c>
      <c r="J116" s="130" t="e">
        <f>'1ตรวจสอบความครบถ้วน7แผน'!L55-'3.ตรวจสอบผลงาน 64&amp;แผน65 '!#REF!</f>
        <v>#REF!</v>
      </c>
      <c r="K116" s="130" t="e">
        <f>'1ตรวจสอบความครบถ้วน7แผน'!M55-'3.ตรวจสอบผลงาน 64&amp;แผน65 '!#REF!</f>
        <v>#REF!</v>
      </c>
      <c r="L116" s="130" t="e">
        <f>'1ตรวจสอบความครบถ้วน7แผน'!N55-'3.ตรวจสอบผลงาน 64&amp;แผน65 '!#REF!</f>
        <v>#REF!</v>
      </c>
      <c r="M116" s="130" t="e">
        <f>'1ตรวจสอบความครบถ้วน7แผน'!O55-'3.ตรวจสอบผลงาน 64&amp;แผน65 '!#REF!</f>
        <v>#REF!</v>
      </c>
      <c r="N116" s="130" t="e">
        <f>'1ตรวจสอบความครบถ้วน7แผน'!P55-'3.ตรวจสอบผลงาน 64&amp;แผน65 '!#REF!</f>
        <v>#REF!</v>
      </c>
      <c r="O116" s="130" t="e">
        <f>'1ตรวจสอบความครบถ้วน7แผน'!Q55-'3.ตรวจสอบผลงาน 64&amp;แผน65 '!#REF!</f>
        <v>#REF!</v>
      </c>
      <c r="P116" s="130" t="e">
        <f>'1ตรวจสอบความครบถ้วน7แผน'!R55-'3.ตรวจสอบผลงาน 64&amp;แผน65 '!#REF!</f>
        <v>#REF!</v>
      </c>
      <c r="Q116" s="130" t="e">
        <f>'1ตรวจสอบความครบถ้วน7แผน'!S55-'3.ตรวจสอบผลงาน 64&amp;แผน65 '!#REF!</f>
        <v>#REF!</v>
      </c>
      <c r="R116" s="130" t="e">
        <f>'1ตรวจสอบความครบถ้วน7แผน'!T55-'3.ตรวจสอบผลงาน 64&amp;แผน65 '!#REF!</f>
        <v>#REF!</v>
      </c>
      <c r="S116" s="130" t="e">
        <f>'1ตรวจสอบความครบถ้วน7แผน'!U55-'3.ตรวจสอบผลงาน 64&amp;แผน65 '!#REF!</f>
        <v>#REF!</v>
      </c>
      <c r="T116" s="130" t="e">
        <f>'1ตรวจสอบความครบถ้วน7แผน'!V55-'3.ตรวจสอบผลงาน 64&amp;แผน65 '!#REF!</f>
        <v>#REF!</v>
      </c>
      <c r="U116" s="130" t="e">
        <f>'1ตรวจสอบความครบถ้วน7แผน'!W55-'3.ตรวจสอบผลงาน 64&amp;แผน65 '!#REF!</f>
        <v>#REF!</v>
      </c>
      <c r="V116" s="130" t="e">
        <f>'1ตรวจสอบความครบถ้วน7แผน'!X55-'3.ตรวจสอบผลงาน 64&amp;แผน65 '!#REF!</f>
        <v>#REF!</v>
      </c>
      <c r="W116" s="130" t="e">
        <f>'1ตรวจสอบความครบถ้วน7แผน'!Y55-'3.ตรวจสอบผลงาน 64&amp;แผน65 '!#REF!</f>
        <v>#REF!</v>
      </c>
      <c r="X116" s="130" t="e">
        <f>'1ตรวจสอบความครบถ้วน7แผน'!Z55-'3.ตรวจสอบผลงาน 64&amp;แผน65 '!#REF!</f>
        <v>#REF!</v>
      </c>
      <c r="Y116" s="130" t="e">
        <f>'1ตรวจสอบความครบถ้วน7แผน'!AA55-'3.ตรวจสอบผลงาน 64&amp;แผน65 '!#REF!</f>
        <v>#REF!</v>
      </c>
      <c r="Z116" s="130" t="e">
        <f>'1ตรวจสอบความครบถ้วน7แผน'!AB55-'3.ตรวจสอบผลงาน 64&amp;แผน65 '!#REF!</f>
        <v>#REF!</v>
      </c>
      <c r="AA116" s="130" t="e">
        <f>'1ตรวจสอบความครบถ้วน7แผน'!AC55-'3.ตรวจสอบผลงาน 64&amp;แผน65 '!#REF!</f>
        <v>#REF!</v>
      </c>
      <c r="AB116" s="130" t="e">
        <f>'1ตรวจสอบความครบถ้วน7แผน'!AD55-'3.ตรวจสอบผลงาน 64&amp;แผน65 '!#REF!</f>
        <v>#REF!</v>
      </c>
      <c r="AC116" s="130" t="e">
        <f>'1ตรวจสอบความครบถ้วน7แผน'!AE55-'3.ตรวจสอบผลงาน 64&amp;แผน65 '!#REF!</f>
        <v>#REF!</v>
      </c>
      <c r="AD116" s="130" t="e">
        <f>'1ตรวจสอบความครบถ้วน7แผน'!AF55-'3.ตรวจสอบผลงาน 64&amp;แผน65 '!#REF!</f>
        <v>#REF!</v>
      </c>
      <c r="AE116" s="130" t="e">
        <f>'1ตรวจสอบความครบถ้วน7แผน'!AG55-'3.ตรวจสอบผลงาน 64&amp;แผน65 '!#REF!</f>
        <v>#REF!</v>
      </c>
      <c r="AF116" s="130" t="e">
        <f>'1ตรวจสอบความครบถ้วน7แผน'!AH55-'3.ตรวจสอบผลงาน 64&amp;แผน65 '!#REF!</f>
        <v>#REF!</v>
      </c>
      <c r="AG116" s="130" t="e">
        <f>'1ตรวจสอบความครบถ้วน7แผน'!AI55-'3.ตรวจสอบผลงาน 64&amp;แผน65 '!#REF!</f>
        <v>#REF!</v>
      </c>
      <c r="AH116" s="130" t="e">
        <f>'1ตรวจสอบความครบถ้วน7แผน'!AJ55-'3.ตรวจสอบผลงาน 64&amp;แผน65 '!#REF!</f>
        <v>#REF!</v>
      </c>
      <c r="AI116" s="130" t="e">
        <f>'1ตรวจสอบความครบถ้วน7แผน'!AK55-'3.ตรวจสอบผลงาน 64&amp;แผน65 '!#REF!</f>
        <v>#REF!</v>
      </c>
      <c r="AJ116" s="130" t="e">
        <f>'1ตรวจสอบความครบถ้วน7แผน'!AL55-'3.ตรวจสอบผลงาน 64&amp;แผน65 '!#REF!</f>
        <v>#REF!</v>
      </c>
      <c r="AK116" s="130" t="e">
        <f>'1ตรวจสอบความครบถ้วน7แผน'!AM55-'3.ตรวจสอบผลงาน 64&amp;แผน65 '!#REF!</f>
        <v>#REF!</v>
      </c>
      <c r="AL116" s="130" t="e">
        <f>'1ตรวจสอบความครบถ้วน7แผน'!AN55-'3.ตรวจสอบผลงาน 64&amp;แผน65 '!#REF!</f>
        <v>#REF!</v>
      </c>
      <c r="AM116" s="130" t="e">
        <f>'1ตรวจสอบความครบถ้วน7แผน'!AO55-'3.ตรวจสอบผลงาน 64&amp;แผน65 '!#REF!</f>
        <v>#REF!</v>
      </c>
      <c r="AN116" s="130" t="e">
        <f>'1ตรวจสอบความครบถ้วน7แผน'!AP55-'3.ตรวจสอบผลงาน 64&amp;แผน65 '!#REF!</f>
        <v>#REF!</v>
      </c>
      <c r="AO116" s="130" t="e">
        <f>'1ตรวจสอบความครบถ้วน7แผน'!AQ55-'3.ตรวจสอบผลงาน 64&amp;แผน65 '!#REF!</f>
        <v>#REF!</v>
      </c>
      <c r="AP116" s="130" t="e">
        <f>'1ตรวจสอบความครบถ้วน7แผน'!AR55-'3.ตรวจสอบผลงาน 64&amp;แผน65 '!#REF!</f>
        <v>#REF!</v>
      </c>
      <c r="AQ116" s="130" t="e">
        <f>'1ตรวจสอบความครบถ้วน7แผน'!AS55-'3.ตรวจสอบผลงาน 64&amp;แผน65 '!#REF!</f>
        <v>#REF!</v>
      </c>
      <c r="AR116" s="130" t="e">
        <f>'1ตรวจสอบความครบถ้วน7แผน'!AT55-'3.ตรวจสอบผลงาน 64&amp;แผน65 '!#REF!</f>
        <v>#REF!</v>
      </c>
      <c r="AS116" s="130" t="e">
        <f>'1ตรวจสอบความครบถ้วน7แผน'!AU55-'3.ตรวจสอบผลงาน 64&amp;แผน65 '!#REF!</f>
        <v>#REF!</v>
      </c>
      <c r="AT116" s="130" t="e">
        <f>'1ตรวจสอบความครบถ้วน7แผน'!AV55-'3.ตรวจสอบผลงาน 64&amp;แผน65 '!#REF!</f>
        <v>#REF!</v>
      </c>
      <c r="AU116" s="130" t="e">
        <f>'1ตรวจสอบความครบถ้วน7แผน'!AW55-'3.ตรวจสอบผลงาน 64&amp;แผน65 '!#REF!</f>
        <v>#REF!</v>
      </c>
      <c r="AV116" s="130" t="e">
        <f>'1ตรวจสอบความครบถ้วน7แผน'!AX55-'3.ตรวจสอบผลงาน 64&amp;แผน65 '!#REF!</f>
        <v>#REF!</v>
      </c>
      <c r="AW116" s="130" t="e">
        <f>'1ตรวจสอบความครบถ้วน7แผน'!AY55-'3.ตรวจสอบผลงาน 64&amp;แผน65 '!#REF!</f>
        <v>#REF!</v>
      </c>
      <c r="AX116" s="130" t="e">
        <f>'1ตรวจสอบความครบถ้วน7แผน'!AZ55-'3.ตรวจสอบผลงาน 64&amp;แผน65 '!#REF!</f>
        <v>#REF!</v>
      </c>
      <c r="AY116" s="130" t="e">
        <f>'1ตรวจสอบความครบถ้วน7แผน'!BA55-'3.ตรวจสอบผลงาน 64&amp;แผน65 '!#REF!</f>
        <v>#REF!</v>
      </c>
      <c r="AZ116" s="130" t="e">
        <f>'1ตรวจสอบความครบถ้วน7แผน'!BB55-'3.ตรวจสอบผลงาน 64&amp;แผน65 '!#REF!</f>
        <v>#REF!</v>
      </c>
      <c r="BA116" s="130" t="e">
        <f>'1ตรวจสอบความครบถ้วน7แผน'!BC55-'3.ตรวจสอบผลงาน 64&amp;แผน65 '!#REF!</f>
        <v>#REF!</v>
      </c>
      <c r="BB116" s="130" t="e">
        <f>'1ตรวจสอบความครบถ้วน7แผน'!BD55-'3.ตรวจสอบผลงาน 64&amp;แผน65 '!#REF!</f>
        <v>#REF!</v>
      </c>
      <c r="BC116" s="130" t="e">
        <f>'1ตรวจสอบความครบถ้วน7แผน'!BE55-'3.ตรวจสอบผลงาน 64&amp;แผน65 '!#REF!</f>
        <v>#REF!</v>
      </c>
      <c r="BD116" s="130" t="e">
        <f>'1ตรวจสอบความครบถ้วน7แผน'!BF55-'3.ตรวจสอบผลงาน 64&amp;แผน65 '!#REF!</f>
        <v>#REF!</v>
      </c>
      <c r="BE116" s="130" t="e">
        <f>'1ตรวจสอบความครบถ้วน7แผน'!BG55-'3.ตรวจสอบผลงาน 64&amp;แผน65 '!#REF!</f>
        <v>#REF!</v>
      </c>
      <c r="BF116" s="130" t="e">
        <f>'1ตรวจสอบความครบถ้วน7แผน'!BH55-'3.ตรวจสอบผลงาน 64&amp;แผน65 '!#REF!</f>
        <v>#REF!</v>
      </c>
      <c r="BG116" s="130" t="e">
        <f>'1ตรวจสอบความครบถ้วน7แผน'!BI55-'3.ตรวจสอบผลงาน 64&amp;แผน65 '!#REF!</f>
        <v>#REF!</v>
      </c>
      <c r="BH116" s="130" t="e">
        <f>'1ตรวจสอบความครบถ้วน7แผน'!BJ55-'3.ตรวจสอบผลงาน 64&amp;แผน65 '!#REF!</f>
        <v>#REF!</v>
      </c>
      <c r="BI116" s="130" t="e">
        <f>'1ตรวจสอบความครบถ้วน7แผน'!BK55-'3.ตรวจสอบผลงาน 64&amp;แผน65 '!#REF!</f>
        <v>#REF!</v>
      </c>
      <c r="BJ116" s="130" t="e">
        <f>'1ตรวจสอบความครบถ้วน7แผน'!BL55-'3.ตรวจสอบผลงาน 64&amp;แผน65 '!#REF!</f>
        <v>#REF!</v>
      </c>
      <c r="BK116" s="130" t="e">
        <f>'1ตรวจสอบความครบถ้วน7แผน'!BM55-'3.ตรวจสอบผลงาน 64&amp;แผน65 '!#REF!</f>
        <v>#REF!</v>
      </c>
      <c r="BL116" s="130" t="e">
        <f>'1ตรวจสอบความครบถ้วน7แผน'!BN55-'3.ตรวจสอบผลงาน 64&amp;แผน65 '!#REF!</f>
        <v>#REF!</v>
      </c>
      <c r="BM116" s="130" t="e">
        <f>'1ตรวจสอบความครบถ้วน7แผน'!BO55-'3.ตรวจสอบผลงาน 64&amp;แผน65 '!#REF!</f>
        <v>#REF!</v>
      </c>
      <c r="BN116" s="130" t="e">
        <f>'1ตรวจสอบความครบถ้วน7แผน'!BP55-'3.ตรวจสอบผลงาน 64&amp;แผน65 '!#REF!</f>
        <v>#REF!</v>
      </c>
      <c r="BO116" s="130" t="e">
        <f>'1ตรวจสอบความครบถ้วน7แผน'!BQ55-'3.ตรวจสอบผลงาน 64&amp;แผน65 '!#REF!</f>
        <v>#REF!</v>
      </c>
      <c r="BP116" s="130" t="e">
        <f>'1ตรวจสอบความครบถ้วน7แผน'!BR55-'3.ตรวจสอบผลงาน 64&amp;แผน65 '!#REF!</f>
        <v>#REF!</v>
      </c>
      <c r="BQ116" s="130" t="e">
        <f>'1ตรวจสอบความครบถ้วน7แผน'!BS55-'3.ตรวจสอบผลงาน 64&amp;แผน65 '!#REF!</f>
        <v>#REF!</v>
      </c>
      <c r="BR116" s="130" t="e">
        <f>'1ตรวจสอบความครบถ้วน7แผน'!BT55-'3.ตรวจสอบผลงาน 64&amp;แผน65 '!#REF!</f>
        <v>#REF!</v>
      </c>
      <c r="BS116" s="130" t="e">
        <f>'1ตรวจสอบความครบถ้วน7แผน'!BU55-'3.ตรวจสอบผลงาน 64&amp;แผน65 '!#REF!</f>
        <v>#REF!</v>
      </c>
      <c r="BT116" s="130" t="e">
        <f>'1ตรวจสอบความครบถ้วน7แผน'!BV55-'3.ตรวจสอบผลงาน 64&amp;แผน65 '!#REF!</f>
        <v>#REF!</v>
      </c>
      <c r="BU116" s="130" t="e">
        <f>'1ตรวจสอบความครบถ้วน7แผน'!BW55-'3.ตรวจสอบผลงาน 64&amp;แผน65 '!#REF!</f>
        <v>#REF!</v>
      </c>
      <c r="BV116" s="130" t="e">
        <f>'1ตรวจสอบความครบถ้วน7แผน'!BX55-'3.ตรวจสอบผลงาน 64&amp;แผน65 '!#REF!</f>
        <v>#REF!</v>
      </c>
      <c r="BW116" s="130" t="e">
        <f>'1ตรวจสอบความครบถ้วน7แผน'!BY55-'3.ตรวจสอบผลงาน 64&amp;แผน65 '!#REF!</f>
        <v>#REF!</v>
      </c>
      <c r="BX116" s="130" t="e">
        <f>'1ตรวจสอบความครบถ้วน7แผน'!BZ55-'3.ตรวจสอบผลงาน 64&amp;แผน65 '!#REF!</f>
        <v>#REF!</v>
      </c>
      <c r="BY116" s="130" t="e">
        <f>'1ตรวจสอบความครบถ้วน7แผน'!CA55-'3.ตรวจสอบผลงาน 64&amp;แผน65 '!#REF!</f>
        <v>#REF!</v>
      </c>
      <c r="BZ116" s="130" t="e">
        <f>'1ตรวจสอบความครบถ้วน7แผน'!CB55-'3.ตรวจสอบผลงาน 64&amp;แผน65 '!#REF!</f>
        <v>#REF!</v>
      </c>
      <c r="CA116" s="130" t="e">
        <f>'1ตรวจสอบความครบถ้วน7แผน'!CC55-'3.ตรวจสอบผลงาน 64&amp;แผน65 '!#REF!</f>
        <v>#REF!</v>
      </c>
      <c r="CB116" s="130" t="e">
        <f>'1ตรวจสอบความครบถ้วน7แผน'!CD55-'3.ตรวจสอบผลงาน 64&amp;แผน65 '!#REF!</f>
        <v>#REF!</v>
      </c>
      <c r="CC116" s="130" t="e">
        <f>'1ตรวจสอบความครบถ้วน7แผน'!CE55-'3.ตรวจสอบผลงาน 64&amp;แผน65 '!#REF!</f>
        <v>#REF!</v>
      </c>
      <c r="CD116" s="130" t="e">
        <f>'1ตรวจสอบความครบถ้วน7แผน'!CF55-'3.ตรวจสอบผลงาน 64&amp;แผน65 '!#REF!</f>
        <v>#REF!</v>
      </c>
      <c r="CE116" s="130" t="e">
        <f>'1ตรวจสอบความครบถ้วน7แผน'!CG55-'3.ตรวจสอบผลงาน 64&amp;แผน65 '!#REF!</f>
        <v>#REF!</v>
      </c>
      <c r="CF116" s="130" t="e">
        <f>'1ตรวจสอบความครบถ้วน7แผน'!CH55-'3.ตรวจสอบผลงาน 64&amp;แผน65 '!#REF!</f>
        <v>#REF!</v>
      </c>
      <c r="CG116" s="130" t="e">
        <f>'1ตรวจสอบความครบถ้วน7แผน'!CI55-'3.ตรวจสอบผลงาน 64&amp;แผน65 '!#REF!</f>
        <v>#REF!</v>
      </c>
      <c r="CH116" s="130" t="e">
        <f>'1ตรวจสอบความครบถ้วน7แผน'!CJ55-'3.ตรวจสอบผลงาน 64&amp;แผน65 '!#REF!</f>
        <v>#REF!</v>
      </c>
      <c r="CI116" s="130" t="e">
        <f>'1ตรวจสอบความครบถ้วน7แผน'!CK55-'3.ตรวจสอบผลงาน 64&amp;แผน65 '!#REF!</f>
        <v>#REF!</v>
      </c>
      <c r="CJ116" s="130" t="e">
        <f>'1ตรวจสอบความครบถ้วน7แผน'!CL55-'3.ตรวจสอบผลงาน 64&amp;แผน65 '!#REF!</f>
        <v>#REF!</v>
      </c>
      <c r="CK116" s="130" t="e">
        <f>'1ตรวจสอบความครบถ้วน7แผน'!CM55-'3.ตรวจสอบผลงาน 64&amp;แผน65 '!#REF!</f>
        <v>#REF!</v>
      </c>
      <c r="CL116" s="130" t="e">
        <f>'1ตรวจสอบความครบถ้วน7แผน'!CN55-'3.ตรวจสอบผลงาน 64&amp;แผน65 '!#REF!</f>
        <v>#REF!</v>
      </c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</row>
    <row r="117" spans="2:116" ht="21" hidden="1">
      <c r="B117" s="37" t="s">
        <v>345</v>
      </c>
      <c r="C117" s="130" t="e">
        <f>'1ตรวจสอบความครบถ้วน7แผน'!E56-'3.ตรวจสอบผลงาน 64&amp;แผน65 '!#REF!</f>
        <v>#REF!</v>
      </c>
      <c r="D117" s="130" t="e">
        <f>'1ตรวจสอบความครบถ้วน7แผน'!F56-'3.ตรวจสอบผลงาน 64&amp;แผน65 '!#REF!</f>
        <v>#REF!</v>
      </c>
      <c r="E117" s="130" t="e">
        <f>'1ตรวจสอบความครบถ้วน7แผน'!G56-'3.ตรวจสอบผลงาน 64&amp;แผน65 '!#REF!</f>
        <v>#REF!</v>
      </c>
      <c r="F117" s="130" t="e">
        <f>'1ตรวจสอบความครบถ้วน7แผน'!H56-'3.ตรวจสอบผลงาน 64&amp;แผน65 '!#REF!</f>
        <v>#REF!</v>
      </c>
      <c r="G117" s="130" t="e">
        <f>'1ตรวจสอบความครบถ้วน7แผน'!I56-'3.ตรวจสอบผลงาน 64&amp;แผน65 '!#REF!</f>
        <v>#REF!</v>
      </c>
      <c r="H117" s="130" t="e">
        <f>'1ตรวจสอบความครบถ้วน7แผน'!J56-'3.ตรวจสอบผลงาน 64&amp;แผน65 '!#REF!</f>
        <v>#REF!</v>
      </c>
      <c r="I117" s="130" t="e">
        <f>'1ตรวจสอบความครบถ้วน7แผน'!K56-'3.ตรวจสอบผลงาน 64&amp;แผน65 '!#REF!</f>
        <v>#REF!</v>
      </c>
      <c r="J117" s="130" t="e">
        <f>'1ตรวจสอบความครบถ้วน7แผน'!L56-'3.ตรวจสอบผลงาน 64&amp;แผน65 '!#REF!</f>
        <v>#REF!</v>
      </c>
      <c r="K117" s="130" t="e">
        <f>'1ตรวจสอบความครบถ้วน7แผน'!M56-'3.ตรวจสอบผลงาน 64&amp;แผน65 '!#REF!</f>
        <v>#REF!</v>
      </c>
      <c r="L117" s="130" t="e">
        <f>'1ตรวจสอบความครบถ้วน7แผน'!N56-'3.ตรวจสอบผลงาน 64&amp;แผน65 '!#REF!</f>
        <v>#REF!</v>
      </c>
      <c r="M117" s="130" t="e">
        <f>'1ตรวจสอบความครบถ้วน7แผน'!O56-'3.ตรวจสอบผลงาน 64&amp;แผน65 '!#REF!</f>
        <v>#REF!</v>
      </c>
      <c r="N117" s="130" t="e">
        <f>'1ตรวจสอบความครบถ้วน7แผน'!P56-'3.ตรวจสอบผลงาน 64&amp;แผน65 '!#REF!</f>
        <v>#REF!</v>
      </c>
      <c r="O117" s="130" t="e">
        <f>'1ตรวจสอบความครบถ้วน7แผน'!Q56-'3.ตรวจสอบผลงาน 64&amp;แผน65 '!#REF!</f>
        <v>#REF!</v>
      </c>
      <c r="P117" s="130" t="e">
        <f>'1ตรวจสอบความครบถ้วน7แผน'!R56-'3.ตรวจสอบผลงาน 64&amp;แผน65 '!#REF!</f>
        <v>#REF!</v>
      </c>
      <c r="Q117" s="130" t="e">
        <f>'1ตรวจสอบความครบถ้วน7แผน'!S56-'3.ตรวจสอบผลงาน 64&amp;แผน65 '!#REF!</f>
        <v>#REF!</v>
      </c>
      <c r="R117" s="130" t="e">
        <f>'1ตรวจสอบความครบถ้วน7แผน'!T56-'3.ตรวจสอบผลงาน 64&amp;แผน65 '!#REF!</f>
        <v>#REF!</v>
      </c>
      <c r="S117" s="130" t="e">
        <f>'1ตรวจสอบความครบถ้วน7แผน'!U56-'3.ตรวจสอบผลงาน 64&amp;แผน65 '!#REF!</f>
        <v>#REF!</v>
      </c>
      <c r="T117" s="130" t="e">
        <f>'1ตรวจสอบความครบถ้วน7แผน'!V56-'3.ตรวจสอบผลงาน 64&amp;แผน65 '!#REF!</f>
        <v>#REF!</v>
      </c>
      <c r="U117" s="130" t="e">
        <f>'1ตรวจสอบความครบถ้วน7แผน'!W56-'3.ตรวจสอบผลงาน 64&amp;แผน65 '!#REF!</f>
        <v>#REF!</v>
      </c>
      <c r="V117" s="130" t="e">
        <f>'1ตรวจสอบความครบถ้วน7แผน'!X56-'3.ตรวจสอบผลงาน 64&amp;แผน65 '!#REF!</f>
        <v>#REF!</v>
      </c>
      <c r="W117" s="130" t="e">
        <f>'1ตรวจสอบความครบถ้วน7แผน'!Y56-'3.ตรวจสอบผลงาน 64&amp;แผน65 '!#REF!</f>
        <v>#REF!</v>
      </c>
      <c r="X117" s="130" t="e">
        <f>'1ตรวจสอบความครบถ้วน7แผน'!Z56-'3.ตรวจสอบผลงาน 64&amp;แผน65 '!#REF!</f>
        <v>#REF!</v>
      </c>
      <c r="Y117" s="130" t="e">
        <f>'1ตรวจสอบความครบถ้วน7แผน'!AA56-'3.ตรวจสอบผลงาน 64&amp;แผน65 '!#REF!</f>
        <v>#REF!</v>
      </c>
      <c r="Z117" s="130" t="e">
        <f>'1ตรวจสอบความครบถ้วน7แผน'!AB56-'3.ตรวจสอบผลงาน 64&amp;แผน65 '!#REF!</f>
        <v>#REF!</v>
      </c>
      <c r="AA117" s="130" t="e">
        <f>'1ตรวจสอบความครบถ้วน7แผน'!AC56-'3.ตรวจสอบผลงาน 64&amp;แผน65 '!#REF!</f>
        <v>#REF!</v>
      </c>
      <c r="AB117" s="130" t="e">
        <f>'1ตรวจสอบความครบถ้วน7แผน'!AD56-'3.ตรวจสอบผลงาน 64&amp;แผน65 '!#REF!</f>
        <v>#REF!</v>
      </c>
      <c r="AC117" s="130" t="e">
        <f>'1ตรวจสอบความครบถ้วน7แผน'!AE56-'3.ตรวจสอบผลงาน 64&amp;แผน65 '!#REF!</f>
        <v>#REF!</v>
      </c>
      <c r="AD117" s="130" t="e">
        <f>'1ตรวจสอบความครบถ้วน7แผน'!AF56-'3.ตรวจสอบผลงาน 64&amp;แผน65 '!#REF!</f>
        <v>#REF!</v>
      </c>
      <c r="AE117" s="130" t="e">
        <f>'1ตรวจสอบความครบถ้วน7แผน'!AG56-'3.ตรวจสอบผลงาน 64&amp;แผน65 '!#REF!</f>
        <v>#REF!</v>
      </c>
      <c r="AF117" s="130" t="e">
        <f>'1ตรวจสอบความครบถ้วน7แผน'!AH56-'3.ตรวจสอบผลงาน 64&amp;แผน65 '!#REF!</f>
        <v>#REF!</v>
      </c>
      <c r="AG117" s="130" t="e">
        <f>'1ตรวจสอบความครบถ้วน7แผน'!AI56-'3.ตรวจสอบผลงาน 64&amp;แผน65 '!#REF!</f>
        <v>#REF!</v>
      </c>
      <c r="AH117" s="130" t="e">
        <f>'1ตรวจสอบความครบถ้วน7แผน'!AJ56-'3.ตรวจสอบผลงาน 64&amp;แผน65 '!#REF!</f>
        <v>#REF!</v>
      </c>
      <c r="AI117" s="130" t="e">
        <f>'1ตรวจสอบความครบถ้วน7แผน'!AK56-'3.ตรวจสอบผลงาน 64&amp;แผน65 '!#REF!</f>
        <v>#REF!</v>
      </c>
      <c r="AJ117" s="130" t="e">
        <f>'1ตรวจสอบความครบถ้วน7แผน'!AL56-'3.ตรวจสอบผลงาน 64&amp;แผน65 '!#REF!</f>
        <v>#REF!</v>
      </c>
      <c r="AK117" s="130" t="e">
        <f>'1ตรวจสอบความครบถ้วน7แผน'!AM56-'3.ตรวจสอบผลงาน 64&amp;แผน65 '!#REF!</f>
        <v>#REF!</v>
      </c>
      <c r="AL117" s="130" t="e">
        <f>'1ตรวจสอบความครบถ้วน7แผน'!AN56-'3.ตรวจสอบผลงาน 64&amp;แผน65 '!#REF!</f>
        <v>#REF!</v>
      </c>
      <c r="AM117" s="130" t="e">
        <f>'1ตรวจสอบความครบถ้วน7แผน'!AO56-'3.ตรวจสอบผลงาน 64&amp;แผน65 '!#REF!</f>
        <v>#REF!</v>
      </c>
      <c r="AN117" s="130" t="e">
        <f>'1ตรวจสอบความครบถ้วน7แผน'!AP56-'3.ตรวจสอบผลงาน 64&amp;แผน65 '!#REF!</f>
        <v>#REF!</v>
      </c>
      <c r="AO117" s="130" t="e">
        <f>'1ตรวจสอบความครบถ้วน7แผน'!AQ56-'3.ตรวจสอบผลงาน 64&amp;แผน65 '!#REF!</f>
        <v>#REF!</v>
      </c>
      <c r="AP117" s="130" t="e">
        <f>'1ตรวจสอบความครบถ้วน7แผน'!AR56-'3.ตรวจสอบผลงาน 64&amp;แผน65 '!#REF!</f>
        <v>#REF!</v>
      </c>
      <c r="AQ117" s="130" t="e">
        <f>'1ตรวจสอบความครบถ้วน7แผน'!AS56-'3.ตรวจสอบผลงาน 64&amp;แผน65 '!#REF!</f>
        <v>#REF!</v>
      </c>
      <c r="AR117" s="130" t="e">
        <f>'1ตรวจสอบความครบถ้วน7แผน'!AT56-'3.ตรวจสอบผลงาน 64&amp;แผน65 '!#REF!</f>
        <v>#REF!</v>
      </c>
      <c r="AS117" s="130" t="e">
        <f>'1ตรวจสอบความครบถ้วน7แผน'!AU56-'3.ตรวจสอบผลงาน 64&amp;แผน65 '!#REF!</f>
        <v>#REF!</v>
      </c>
      <c r="AT117" s="130" t="e">
        <f>'1ตรวจสอบความครบถ้วน7แผน'!AV56-'3.ตรวจสอบผลงาน 64&amp;แผน65 '!#REF!</f>
        <v>#REF!</v>
      </c>
      <c r="AU117" s="130" t="e">
        <f>'1ตรวจสอบความครบถ้วน7แผน'!AW56-'3.ตรวจสอบผลงาน 64&amp;แผน65 '!#REF!</f>
        <v>#REF!</v>
      </c>
      <c r="AV117" s="130" t="e">
        <f>'1ตรวจสอบความครบถ้วน7แผน'!AX56-'3.ตรวจสอบผลงาน 64&amp;แผน65 '!#REF!</f>
        <v>#REF!</v>
      </c>
      <c r="AW117" s="130" t="e">
        <f>'1ตรวจสอบความครบถ้วน7แผน'!AY56-'3.ตรวจสอบผลงาน 64&amp;แผน65 '!#REF!</f>
        <v>#REF!</v>
      </c>
      <c r="AX117" s="130" t="e">
        <f>'1ตรวจสอบความครบถ้วน7แผน'!AZ56-'3.ตรวจสอบผลงาน 64&amp;แผน65 '!#REF!</f>
        <v>#REF!</v>
      </c>
      <c r="AY117" s="130" t="e">
        <f>'1ตรวจสอบความครบถ้วน7แผน'!BA56-'3.ตรวจสอบผลงาน 64&amp;แผน65 '!#REF!</f>
        <v>#REF!</v>
      </c>
      <c r="AZ117" s="130" t="e">
        <f>'1ตรวจสอบความครบถ้วน7แผน'!BB56-'3.ตรวจสอบผลงาน 64&amp;แผน65 '!#REF!</f>
        <v>#REF!</v>
      </c>
      <c r="BA117" s="130" t="e">
        <f>'1ตรวจสอบความครบถ้วน7แผน'!BC56-'3.ตรวจสอบผลงาน 64&amp;แผน65 '!#REF!</f>
        <v>#REF!</v>
      </c>
      <c r="BB117" s="130" t="e">
        <f>'1ตรวจสอบความครบถ้วน7แผน'!BD56-'3.ตรวจสอบผลงาน 64&amp;แผน65 '!#REF!</f>
        <v>#REF!</v>
      </c>
      <c r="BC117" s="130" t="e">
        <f>'1ตรวจสอบความครบถ้วน7แผน'!BE56-'3.ตรวจสอบผลงาน 64&amp;แผน65 '!#REF!</f>
        <v>#REF!</v>
      </c>
      <c r="BD117" s="130" t="e">
        <f>'1ตรวจสอบความครบถ้วน7แผน'!BF56-'3.ตรวจสอบผลงาน 64&amp;แผน65 '!#REF!</f>
        <v>#REF!</v>
      </c>
      <c r="BE117" s="130" t="e">
        <f>'1ตรวจสอบความครบถ้วน7แผน'!BG56-'3.ตรวจสอบผลงาน 64&amp;แผน65 '!#REF!</f>
        <v>#REF!</v>
      </c>
      <c r="BF117" s="130" t="e">
        <f>'1ตรวจสอบความครบถ้วน7แผน'!BH56-'3.ตรวจสอบผลงาน 64&amp;แผน65 '!#REF!</f>
        <v>#REF!</v>
      </c>
      <c r="BG117" s="130" t="e">
        <f>'1ตรวจสอบความครบถ้วน7แผน'!BI56-'3.ตรวจสอบผลงาน 64&amp;แผน65 '!#REF!</f>
        <v>#REF!</v>
      </c>
      <c r="BH117" s="130" t="e">
        <f>'1ตรวจสอบความครบถ้วน7แผน'!BJ56-'3.ตรวจสอบผลงาน 64&amp;แผน65 '!#REF!</f>
        <v>#REF!</v>
      </c>
      <c r="BI117" s="130" t="e">
        <f>'1ตรวจสอบความครบถ้วน7แผน'!BK56-'3.ตรวจสอบผลงาน 64&amp;แผน65 '!#REF!</f>
        <v>#REF!</v>
      </c>
      <c r="BJ117" s="130" t="e">
        <f>'1ตรวจสอบความครบถ้วน7แผน'!BL56-'3.ตรวจสอบผลงาน 64&amp;แผน65 '!#REF!</f>
        <v>#REF!</v>
      </c>
      <c r="BK117" s="130" t="e">
        <f>'1ตรวจสอบความครบถ้วน7แผน'!BM56-'3.ตรวจสอบผลงาน 64&amp;แผน65 '!#REF!</f>
        <v>#REF!</v>
      </c>
      <c r="BL117" s="130" t="e">
        <f>'1ตรวจสอบความครบถ้วน7แผน'!BN56-'3.ตรวจสอบผลงาน 64&amp;แผน65 '!#REF!</f>
        <v>#REF!</v>
      </c>
      <c r="BM117" s="130" t="e">
        <f>'1ตรวจสอบความครบถ้วน7แผน'!BO56-'3.ตรวจสอบผลงาน 64&amp;แผน65 '!#REF!</f>
        <v>#REF!</v>
      </c>
      <c r="BN117" s="130" t="e">
        <f>'1ตรวจสอบความครบถ้วน7แผน'!BP56-'3.ตรวจสอบผลงาน 64&amp;แผน65 '!#REF!</f>
        <v>#REF!</v>
      </c>
      <c r="BO117" s="130" t="e">
        <f>'1ตรวจสอบความครบถ้วน7แผน'!BQ56-'3.ตรวจสอบผลงาน 64&amp;แผน65 '!#REF!</f>
        <v>#REF!</v>
      </c>
      <c r="BP117" s="130" t="e">
        <f>'1ตรวจสอบความครบถ้วน7แผน'!BR56-'3.ตรวจสอบผลงาน 64&amp;แผน65 '!#REF!</f>
        <v>#REF!</v>
      </c>
      <c r="BQ117" s="130" t="e">
        <f>'1ตรวจสอบความครบถ้วน7แผน'!BS56-'3.ตรวจสอบผลงาน 64&amp;แผน65 '!#REF!</f>
        <v>#REF!</v>
      </c>
      <c r="BR117" s="130" t="e">
        <f>'1ตรวจสอบความครบถ้วน7แผน'!BT56-'3.ตรวจสอบผลงาน 64&amp;แผน65 '!#REF!</f>
        <v>#REF!</v>
      </c>
      <c r="BS117" s="130" t="e">
        <f>'1ตรวจสอบความครบถ้วน7แผน'!BU56-'3.ตรวจสอบผลงาน 64&amp;แผน65 '!#REF!</f>
        <v>#REF!</v>
      </c>
      <c r="BT117" s="130" t="e">
        <f>'1ตรวจสอบความครบถ้วน7แผน'!BV56-'3.ตรวจสอบผลงาน 64&amp;แผน65 '!#REF!</f>
        <v>#REF!</v>
      </c>
      <c r="BU117" s="130" t="e">
        <f>'1ตรวจสอบความครบถ้วน7แผน'!BW56-'3.ตรวจสอบผลงาน 64&amp;แผน65 '!#REF!</f>
        <v>#REF!</v>
      </c>
      <c r="BV117" s="130" t="e">
        <f>'1ตรวจสอบความครบถ้วน7แผน'!BX56-'3.ตรวจสอบผลงาน 64&amp;แผน65 '!#REF!</f>
        <v>#REF!</v>
      </c>
      <c r="BW117" s="130" t="e">
        <f>'1ตรวจสอบความครบถ้วน7แผน'!BY56-'3.ตรวจสอบผลงาน 64&amp;แผน65 '!#REF!</f>
        <v>#REF!</v>
      </c>
      <c r="BX117" s="130" t="e">
        <f>'1ตรวจสอบความครบถ้วน7แผน'!BZ56-'3.ตรวจสอบผลงาน 64&amp;แผน65 '!#REF!</f>
        <v>#REF!</v>
      </c>
      <c r="BY117" s="130" t="e">
        <f>'1ตรวจสอบความครบถ้วน7แผน'!CA56-'3.ตรวจสอบผลงาน 64&amp;แผน65 '!#REF!</f>
        <v>#REF!</v>
      </c>
      <c r="BZ117" s="130" t="e">
        <f>'1ตรวจสอบความครบถ้วน7แผน'!CB56-'3.ตรวจสอบผลงาน 64&amp;แผน65 '!#REF!</f>
        <v>#REF!</v>
      </c>
      <c r="CA117" s="130" t="e">
        <f>'1ตรวจสอบความครบถ้วน7แผน'!CC56-'3.ตรวจสอบผลงาน 64&amp;แผน65 '!#REF!</f>
        <v>#REF!</v>
      </c>
      <c r="CB117" s="130" t="e">
        <f>'1ตรวจสอบความครบถ้วน7แผน'!CD56-'3.ตรวจสอบผลงาน 64&amp;แผน65 '!#REF!</f>
        <v>#REF!</v>
      </c>
      <c r="CC117" s="130" t="e">
        <f>'1ตรวจสอบความครบถ้วน7แผน'!CE56-'3.ตรวจสอบผลงาน 64&amp;แผน65 '!#REF!</f>
        <v>#REF!</v>
      </c>
      <c r="CD117" s="130" t="e">
        <f>'1ตรวจสอบความครบถ้วน7แผน'!CF56-'3.ตรวจสอบผลงาน 64&amp;แผน65 '!#REF!</f>
        <v>#REF!</v>
      </c>
      <c r="CE117" s="130" t="e">
        <f>'1ตรวจสอบความครบถ้วน7แผน'!CG56-'3.ตรวจสอบผลงาน 64&amp;แผน65 '!#REF!</f>
        <v>#REF!</v>
      </c>
      <c r="CF117" s="130" t="e">
        <f>'1ตรวจสอบความครบถ้วน7แผน'!CH56-'3.ตรวจสอบผลงาน 64&amp;แผน65 '!#REF!</f>
        <v>#REF!</v>
      </c>
      <c r="CG117" s="130" t="e">
        <f>'1ตรวจสอบความครบถ้วน7แผน'!CI56-'3.ตรวจสอบผลงาน 64&amp;แผน65 '!#REF!</f>
        <v>#REF!</v>
      </c>
      <c r="CH117" s="130" t="e">
        <f>'1ตรวจสอบความครบถ้วน7แผน'!CJ56-'3.ตรวจสอบผลงาน 64&amp;แผน65 '!#REF!</f>
        <v>#REF!</v>
      </c>
      <c r="CI117" s="130" t="e">
        <f>'1ตรวจสอบความครบถ้วน7แผน'!CK56-'3.ตรวจสอบผลงาน 64&amp;แผน65 '!#REF!</f>
        <v>#REF!</v>
      </c>
      <c r="CJ117" s="130" t="e">
        <f>'1ตรวจสอบความครบถ้วน7แผน'!CL56-'3.ตรวจสอบผลงาน 64&amp;แผน65 '!#REF!</f>
        <v>#REF!</v>
      </c>
      <c r="CK117" s="130" t="e">
        <f>'1ตรวจสอบความครบถ้วน7แผน'!CM56-'3.ตรวจสอบผลงาน 64&amp;แผน65 '!#REF!</f>
        <v>#REF!</v>
      </c>
      <c r="CL117" s="130" t="e">
        <f>'1ตรวจสอบความครบถ้วน7แผน'!CN56-'3.ตรวจสอบผลงาน 64&amp;แผน65 '!#REF!</f>
        <v>#REF!</v>
      </c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</row>
    <row r="118" spans="2:116" ht="21" hidden="1">
      <c r="B118" s="37" t="s">
        <v>346</v>
      </c>
      <c r="C118" s="130" t="e">
        <f>'1ตรวจสอบความครบถ้วน7แผน'!E57-'3.ตรวจสอบผลงาน 64&amp;แผน65 '!#REF!</f>
        <v>#REF!</v>
      </c>
      <c r="D118" s="130" t="e">
        <f>'1ตรวจสอบความครบถ้วน7แผน'!F57-'3.ตรวจสอบผลงาน 64&amp;แผน65 '!#REF!</f>
        <v>#REF!</v>
      </c>
      <c r="E118" s="130" t="e">
        <f>'1ตรวจสอบความครบถ้วน7แผน'!G57-'3.ตรวจสอบผลงาน 64&amp;แผน65 '!#REF!</f>
        <v>#REF!</v>
      </c>
      <c r="F118" s="130" t="e">
        <f>'1ตรวจสอบความครบถ้วน7แผน'!H57-'3.ตรวจสอบผลงาน 64&amp;แผน65 '!#REF!</f>
        <v>#REF!</v>
      </c>
      <c r="G118" s="130" t="e">
        <f>'1ตรวจสอบความครบถ้วน7แผน'!I57-'3.ตรวจสอบผลงาน 64&amp;แผน65 '!#REF!</f>
        <v>#REF!</v>
      </c>
      <c r="H118" s="130" t="e">
        <f>'1ตรวจสอบความครบถ้วน7แผน'!J57-'3.ตรวจสอบผลงาน 64&amp;แผน65 '!#REF!</f>
        <v>#REF!</v>
      </c>
      <c r="I118" s="130" t="e">
        <f>'1ตรวจสอบความครบถ้วน7แผน'!K57-'3.ตรวจสอบผลงาน 64&amp;แผน65 '!#REF!</f>
        <v>#REF!</v>
      </c>
      <c r="J118" s="130" t="e">
        <f>'1ตรวจสอบความครบถ้วน7แผน'!L57-'3.ตรวจสอบผลงาน 64&amp;แผน65 '!#REF!</f>
        <v>#REF!</v>
      </c>
      <c r="K118" s="130" t="e">
        <f>'1ตรวจสอบความครบถ้วน7แผน'!M57-'3.ตรวจสอบผลงาน 64&amp;แผน65 '!#REF!</f>
        <v>#REF!</v>
      </c>
      <c r="L118" s="130" t="e">
        <f>'1ตรวจสอบความครบถ้วน7แผน'!N57-'3.ตรวจสอบผลงาน 64&amp;แผน65 '!#REF!</f>
        <v>#REF!</v>
      </c>
      <c r="M118" s="130" t="e">
        <f>'1ตรวจสอบความครบถ้วน7แผน'!O57-'3.ตรวจสอบผลงาน 64&amp;แผน65 '!#REF!</f>
        <v>#REF!</v>
      </c>
      <c r="N118" s="130" t="e">
        <f>'1ตรวจสอบความครบถ้วน7แผน'!P57-'3.ตรวจสอบผลงาน 64&amp;แผน65 '!#REF!</f>
        <v>#REF!</v>
      </c>
      <c r="O118" s="130" t="e">
        <f>'1ตรวจสอบความครบถ้วน7แผน'!Q57-'3.ตรวจสอบผลงาน 64&amp;แผน65 '!#REF!</f>
        <v>#REF!</v>
      </c>
      <c r="P118" s="130" t="e">
        <f>'1ตรวจสอบความครบถ้วน7แผน'!R57-'3.ตรวจสอบผลงาน 64&amp;แผน65 '!#REF!</f>
        <v>#REF!</v>
      </c>
      <c r="Q118" s="130" t="e">
        <f>'1ตรวจสอบความครบถ้วน7แผน'!S57-'3.ตรวจสอบผลงาน 64&amp;แผน65 '!#REF!</f>
        <v>#REF!</v>
      </c>
      <c r="R118" s="130" t="e">
        <f>'1ตรวจสอบความครบถ้วน7แผน'!T57-'3.ตรวจสอบผลงาน 64&amp;แผน65 '!#REF!</f>
        <v>#REF!</v>
      </c>
      <c r="S118" s="130" t="e">
        <f>'1ตรวจสอบความครบถ้วน7แผน'!U57-'3.ตรวจสอบผลงาน 64&amp;แผน65 '!#REF!</f>
        <v>#REF!</v>
      </c>
      <c r="T118" s="130" t="e">
        <f>'1ตรวจสอบความครบถ้วน7แผน'!V57-'3.ตรวจสอบผลงาน 64&amp;แผน65 '!#REF!</f>
        <v>#REF!</v>
      </c>
      <c r="U118" s="130" t="e">
        <f>'1ตรวจสอบความครบถ้วน7แผน'!W57-'3.ตรวจสอบผลงาน 64&amp;แผน65 '!#REF!</f>
        <v>#REF!</v>
      </c>
      <c r="V118" s="130" t="e">
        <f>'1ตรวจสอบความครบถ้วน7แผน'!X57-'3.ตรวจสอบผลงาน 64&amp;แผน65 '!#REF!</f>
        <v>#REF!</v>
      </c>
      <c r="W118" s="130" t="e">
        <f>'1ตรวจสอบความครบถ้วน7แผน'!Y57-'3.ตรวจสอบผลงาน 64&amp;แผน65 '!#REF!</f>
        <v>#REF!</v>
      </c>
      <c r="X118" s="130" t="e">
        <f>'1ตรวจสอบความครบถ้วน7แผน'!Z57-'3.ตรวจสอบผลงาน 64&amp;แผน65 '!#REF!</f>
        <v>#REF!</v>
      </c>
      <c r="Y118" s="130" t="e">
        <f>'1ตรวจสอบความครบถ้วน7แผน'!AA57-'3.ตรวจสอบผลงาน 64&amp;แผน65 '!#REF!</f>
        <v>#REF!</v>
      </c>
      <c r="Z118" s="130" t="e">
        <f>'1ตรวจสอบความครบถ้วน7แผน'!AB57-'3.ตรวจสอบผลงาน 64&amp;แผน65 '!#REF!</f>
        <v>#REF!</v>
      </c>
      <c r="AA118" s="130" t="e">
        <f>'1ตรวจสอบความครบถ้วน7แผน'!AC57-'3.ตรวจสอบผลงาน 64&amp;แผน65 '!#REF!</f>
        <v>#REF!</v>
      </c>
      <c r="AB118" s="130" t="e">
        <f>'1ตรวจสอบความครบถ้วน7แผน'!AD57-'3.ตรวจสอบผลงาน 64&amp;แผน65 '!#REF!</f>
        <v>#REF!</v>
      </c>
      <c r="AC118" s="130" t="e">
        <f>'1ตรวจสอบความครบถ้วน7แผน'!AE57-'3.ตรวจสอบผลงาน 64&amp;แผน65 '!#REF!</f>
        <v>#REF!</v>
      </c>
      <c r="AD118" s="130" t="e">
        <f>'1ตรวจสอบความครบถ้วน7แผน'!AF57-'3.ตรวจสอบผลงาน 64&amp;แผน65 '!#REF!</f>
        <v>#REF!</v>
      </c>
      <c r="AE118" s="130" t="e">
        <f>'1ตรวจสอบความครบถ้วน7แผน'!AG57-'3.ตรวจสอบผลงาน 64&amp;แผน65 '!#REF!</f>
        <v>#REF!</v>
      </c>
      <c r="AF118" s="130" t="e">
        <f>'1ตรวจสอบความครบถ้วน7แผน'!AH57-'3.ตรวจสอบผลงาน 64&amp;แผน65 '!#REF!</f>
        <v>#REF!</v>
      </c>
      <c r="AG118" s="130" t="e">
        <f>'1ตรวจสอบความครบถ้วน7แผน'!AI57-'3.ตรวจสอบผลงาน 64&amp;แผน65 '!#REF!</f>
        <v>#REF!</v>
      </c>
      <c r="AH118" s="130" t="e">
        <f>'1ตรวจสอบความครบถ้วน7แผน'!AJ57-'3.ตรวจสอบผลงาน 64&amp;แผน65 '!#REF!</f>
        <v>#REF!</v>
      </c>
      <c r="AI118" s="130" t="e">
        <f>'1ตรวจสอบความครบถ้วน7แผน'!AK57-'3.ตรวจสอบผลงาน 64&amp;แผน65 '!#REF!</f>
        <v>#REF!</v>
      </c>
      <c r="AJ118" s="130" t="e">
        <f>'1ตรวจสอบความครบถ้วน7แผน'!AL57-'3.ตรวจสอบผลงาน 64&amp;แผน65 '!#REF!</f>
        <v>#REF!</v>
      </c>
      <c r="AK118" s="130" t="e">
        <f>'1ตรวจสอบความครบถ้วน7แผน'!AM57-'3.ตรวจสอบผลงาน 64&amp;แผน65 '!#REF!</f>
        <v>#REF!</v>
      </c>
      <c r="AL118" s="130" t="e">
        <f>'1ตรวจสอบความครบถ้วน7แผน'!AN57-'3.ตรวจสอบผลงาน 64&amp;แผน65 '!#REF!</f>
        <v>#REF!</v>
      </c>
      <c r="AM118" s="130" t="e">
        <f>'1ตรวจสอบความครบถ้วน7แผน'!AO57-'3.ตรวจสอบผลงาน 64&amp;แผน65 '!#REF!</f>
        <v>#REF!</v>
      </c>
      <c r="AN118" s="130" t="e">
        <f>'1ตรวจสอบความครบถ้วน7แผน'!AP57-'3.ตรวจสอบผลงาน 64&amp;แผน65 '!#REF!</f>
        <v>#REF!</v>
      </c>
      <c r="AO118" s="130" t="e">
        <f>'1ตรวจสอบความครบถ้วน7แผน'!AQ57-'3.ตรวจสอบผลงาน 64&amp;แผน65 '!#REF!</f>
        <v>#REF!</v>
      </c>
      <c r="AP118" s="130" t="e">
        <f>'1ตรวจสอบความครบถ้วน7แผน'!AR57-'3.ตรวจสอบผลงาน 64&amp;แผน65 '!#REF!</f>
        <v>#REF!</v>
      </c>
      <c r="AQ118" s="130" t="e">
        <f>'1ตรวจสอบความครบถ้วน7แผน'!AS57-'3.ตรวจสอบผลงาน 64&amp;แผน65 '!#REF!</f>
        <v>#REF!</v>
      </c>
      <c r="AR118" s="130" t="e">
        <f>'1ตรวจสอบความครบถ้วน7แผน'!AT57-'3.ตรวจสอบผลงาน 64&amp;แผน65 '!#REF!</f>
        <v>#REF!</v>
      </c>
      <c r="AS118" s="130" t="e">
        <f>'1ตรวจสอบความครบถ้วน7แผน'!AU57-'3.ตรวจสอบผลงาน 64&amp;แผน65 '!#REF!</f>
        <v>#REF!</v>
      </c>
      <c r="AT118" s="130" t="e">
        <f>'1ตรวจสอบความครบถ้วน7แผน'!AV57-'3.ตรวจสอบผลงาน 64&amp;แผน65 '!#REF!</f>
        <v>#REF!</v>
      </c>
      <c r="AU118" s="130" t="e">
        <f>'1ตรวจสอบความครบถ้วน7แผน'!AW57-'3.ตรวจสอบผลงาน 64&amp;แผน65 '!#REF!</f>
        <v>#REF!</v>
      </c>
      <c r="AV118" s="130" t="e">
        <f>'1ตรวจสอบความครบถ้วน7แผน'!AX57-'3.ตรวจสอบผลงาน 64&amp;แผน65 '!#REF!</f>
        <v>#REF!</v>
      </c>
      <c r="AW118" s="130" t="e">
        <f>'1ตรวจสอบความครบถ้วน7แผน'!AY57-'3.ตรวจสอบผลงาน 64&amp;แผน65 '!#REF!</f>
        <v>#REF!</v>
      </c>
      <c r="AX118" s="130" t="e">
        <f>'1ตรวจสอบความครบถ้วน7แผน'!AZ57-'3.ตรวจสอบผลงาน 64&amp;แผน65 '!#REF!</f>
        <v>#REF!</v>
      </c>
      <c r="AY118" s="130" t="e">
        <f>'1ตรวจสอบความครบถ้วน7แผน'!BA57-'3.ตรวจสอบผลงาน 64&amp;แผน65 '!#REF!</f>
        <v>#REF!</v>
      </c>
      <c r="AZ118" s="130" t="e">
        <f>'1ตรวจสอบความครบถ้วน7แผน'!BB57-'3.ตรวจสอบผลงาน 64&amp;แผน65 '!#REF!</f>
        <v>#REF!</v>
      </c>
      <c r="BA118" s="130" t="e">
        <f>'1ตรวจสอบความครบถ้วน7แผน'!BC57-'3.ตรวจสอบผลงาน 64&amp;แผน65 '!#REF!</f>
        <v>#REF!</v>
      </c>
      <c r="BB118" s="130" t="e">
        <f>'1ตรวจสอบความครบถ้วน7แผน'!BD57-'3.ตรวจสอบผลงาน 64&amp;แผน65 '!#REF!</f>
        <v>#REF!</v>
      </c>
      <c r="BC118" s="130" t="e">
        <f>'1ตรวจสอบความครบถ้วน7แผน'!BE57-'3.ตรวจสอบผลงาน 64&amp;แผน65 '!#REF!</f>
        <v>#REF!</v>
      </c>
      <c r="BD118" s="130" t="e">
        <f>'1ตรวจสอบความครบถ้วน7แผน'!BF57-'3.ตรวจสอบผลงาน 64&amp;แผน65 '!#REF!</f>
        <v>#REF!</v>
      </c>
      <c r="BE118" s="130" t="e">
        <f>'1ตรวจสอบความครบถ้วน7แผน'!BG57-'3.ตรวจสอบผลงาน 64&amp;แผน65 '!#REF!</f>
        <v>#REF!</v>
      </c>
      <c r="BF118" s="130" t="e">
        <f>'1ตรวจสอบความครบถ้วน7แผน'!BH57-'3.ตรวจสอบผลงาน 64&amp;แผน65 '!#REF!</f>
        <v>#REF!</v>
      </c>
      <c r="BG118" s="130" t="e">
        <f>'1ตรวจสอบความครบถ้วน7แผน'!BI57-'3.ตรวจสอบผลงาน 64&amp;แผน65 '!#REF!</f>
        <v>#REF!</v>
      </c>
      <c r="BH118" s="130" t="e">
        <f>'1ตรวจสอบความครบถ้วน7แผน'!BJ57-'3.ตรวจสอบผลงาน 64&amp;แผน65 '!#REF!</f>
        <v>#REF!</v>
      </c>
      <c r="BI118" s="130" t="e">
        <f>'1ตรวจสอบความครบถ้วน7แผน'!BK57-'3.ตรวจสอบผลงาน 64&amp;แผน65 '!#REF!</f>
        <v>#REF!</v>
      </c>
      <c r="BJ118" s="130" t="e">
        <f>'1ตรวจสอบความครบถ้วน7แผน'!BL57-'3.ตรวจสอบผลงาน 64&amp;แผน65 '!#REF!</f>
        <v>#REF!</v>
      </c>
      <c r="BK118" s="130" t="e">
        <f>'1ตรวจสอบความครบถ้วน7แผน'!BM57-'3.ตรวจสอบผลงาน 64&amp;แผน65 '!#REF!</f>
        <v>#REF!</v>
      </c>
      <c r="BL118" s="130" t="e">
        <f>'1ตรวจสอบความครบถ้วน7แผน'!BN57-'3.ตรวจสอบผลงาน 64&amp;แผน65 '!#REF!</f>
        <v>#REF!</v>
      </c>
      <c r="BM118" s="130" t="e">
        <f>'1ตรวจสอบความครบถ้วน7แผน'!BO57-'3.ตรวจสอบผลงาน 64&amp;แผน65 '!#REF!</f>
        <v>#REF!</v>
      </c>
      <c r="BN118" s="130" t="e">
        <f>'1ตรวจสอบความครบถ้วน7แผน'!BP57-'3.ตรวจสอบผลงาน 64&amp;แผน65 '!#REF!</f>
        <v>#REF!</v>
      </c>
      <c r="BO118" s="130" t="e">
        <f>'1ตรวจสอบความครบถ้วน7แผน'!BQ57-'3.ตรวจสอบผลงาน 64&amp;แผน65 '!#REF!</f>
        <v>#REF!</v>
      </c>
      <c r="BP118" s="130" t="e">
        <f>'1ตรวจสอบความครบถ้วน7แผน'!BR57-'3.ตรวจสอบผลงาน 64&amp;แผน65 '!#REF!</f>
        <v>#REF!</v>
      </c>
      <c r="BQ118" s="130" t="e">
        <f>'1ตรวจสอบความครบถ้วน7แผน'!BS57-'3.ตรวจสอบผลงาน 64&amp;แผน65 '!#REF!</f>
        <v>#REF!</v>
      </c>
      <c r="BR118" s="130" t="e">
        <f>'1ตรวจสอบความครบถ้วน7แผน'!BT57-'3.ตรวจสอบผลงาน 64&amp;แผน65 '!#REF!</f>
        <v>#REF!</v>
      </c>
      <c r="BS118" s="130" t="e">
        <f>'1ตรวจสอบความครบถ้วน7แผน'!BU57-'3.ตรวจสอบผลงาน 64&amp;แผน65 '!#REF!</f>
        <v>#REF!</v>
      </c>
      <c r="BT118" s="130" t="e">
        <f>'1ตรวจสอบความครบถ้วน7แผน'!BV57-'3.ตรวจสอบผลงาน 64&amp;แผน65 '!#REF!</f>
        <v>#REF!</v>
      </c>
      <c r="BU118" s="130" t="e">
        <f>'1ตรวจสอบความครบถ้วน7แผน'!BW57-'3.ตรวจสอบผลงาน 64&amp;แผน65 '!#REF!</f>
        <v>#REF!</v>
      </c>
      <c r="BV118" s="130" t="e">
        <f>'1ตรวจสอบความครบถ้วน7แผน'!BX57-'3.ตรวจสอบผลงาน 64&amp;แผน65 '!#REF!</f>
        <v>#REF!</v>
      </c>
      <c r="BW118" s="130" t="e">
        <f>'1ตรวจสอบความครบถ้วน7แผน'!BY57-'3.ตรวจสอบผลงาน 64&amp;แผน65 '!#REF!</f>
        <v>#REF!</v>
      </c>
      <c r="BX118" s="130" t="e">
        <f>'1ตรวจสอบความครบถ้วน7แผน'!BZ57-'3.ตรวจสอบผลงาน 64&amp;แผน65 '!#REF!</f>
        <v>#REF!</v>
      </c>
      <c r="BY118" s="130" t="e">
        <f>'1ตรวจสอบความครบถ้วน7แผน'!CA57-'3.ตรวจสอบผลงาน 64&amp;แผน65 '!#REF!</f>
        <v>#REF!</v>
      </c>
      <c r="BZ118" s="130" t="e">
        <f>'1ตรวจสอบความครบถ้วน7แผน'!CB57-'3.ตรวจสอบผลงาน 64&amp;แผน65 '!#REF!</f>
        <v>#REF!</v>
      </c>
      <c r="CA118" s="130" t="e">
        <f>'1ตรวจสอบความครบถ้วน7แผน'!CC57-'3.ตรวจสอบผลงาน 64&amp;แผน65 '!#REF!</f>
        <v>#REF!</v>
      </c>
      <c r="CB118" s="130" t="e">
        <f>'1ตรวจสอบความครบถ้วน7แผน'!CD57-'3.ตรวจสอบผลงาน 64&amp;แผน65 '!#REF!</f>
        <v>#REF!</v>
      </c>
      <c r="CC118" s="130" t="e">
        <f>'1ตรวจสอบความครบถ้วน7แผน'!CE57-'3.ตรวจสอบผลงาน 64&amp;แผน65 '!#REF!</f>
        <v>#REF!</v>
      </c>
      <c r="CD118" s="130" t="e">
        <f>'1ตรวจสอบความครบถ้วน7แผน'!CF57-'3.ตรวจสอบผลงาน 64&amp;แผน65 '!#REF!</f>
        <v>#REF!</v>
      </c>
      <c r="CE118" s="130" t="e">
        <f>'1ตรวจสอบความครบถ้วน7แผน'!CG57-'3.ตรวจสอบผลงาน 64&amp;แผน65 '!#REF!</f>
        <v>#REF!</v>
      </c>
      <c r="CF118" s="130" t="e">
        <f>'1ตรวจสอบความครบถ้วน7แผน'!CH57-'3.ตรวจสอบผลงาน 64&amp;แผน65 '!#REF!</f>
        <v>#REF!</v>
      </c>
      <c r="CG118" s="130" t="e">
        <f>'1ตรวจสอบความครบถ้วน7แผน'!CI57-'3.ตรวจสอบผลงาน 64&amp;แผน65 '!#REF!</f>
        <v>#REF!</v>
      </c>
      <c r="CH118" s="130" t="e">
        <f>'1ตรวจสอบความครบถ้วน7แผน'!CJ57-'3.ตรวจสอบผลงาน 64&amp;แผน65 '!#REF!</f>
        <v>#REF!</v>
      </c>
      <c r="CI118" s="130" t="e">
        <f>'1ตรวจสอบความครบถ้วน7แผน'!CK57-'3.ตรวจสอบผลงาน 64&amp;แผน65 '!#REF!</f>
        <v>#REF!</v>
      </c>
      <c r="CJ118" s="130" t="e">
        <f>'1ตรวจสอบความครบถ้วน7แผน'!CL57-'3.ตรวจสอบผลงาน 64&amp;แผน65 '!#REF!</f>
        <v>#REF!</v>
      </c>
      <c r="CK118" s="130" t="e">
        <f>'1ตรวจสอบความครบถ้วน7แผน'!CM57-'3.ตรวจสอบผลงาน 64&amp;แผน65 '!#REF!</f>
        <v>#REF!</v>
      </c>
      <c r="CL118" s="130" t="e">
        <f>'1ตรวจสอบความครบถ้วน7แผน'!CN57-'3.ตรวจสอบผลงาน 64&amp;แผน65 '!#REF!</f>
        <v>#REF!</v>
      </c>
      <c r="CM118" s="148"/>
      <c r="CN118" s="148"/>
      <c r="CO118" s="148"/>
      <c r="CP118" s="148"/>
      <c r="CQ118" s="148"/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</row>
    <row r="119" spans="2:116" ht="21" hidden="1">
      <c r="B119" s="37" t="s">
        <v>347</v>
      </c>
      <c r="C119" s="130" t="e">
        <f>'1ตรวจสอบความครบถ้วน7แผน'!E58-'3.ตรวจสอบผลงาน 64&amp;แผน65 '!#REF!</f>
        <v>#REF!</v>
      </c>
      <c r="D119" s="130" t="e">
        <f>'1ตรวจสอบความครบถ้วน7แผน'!F58-'3.ตรวจสอบผลงาน 64&amp;แผน65 '!#REF!</f>
        <v>#REF!</v>
      </c>
      <c r="E119" s="130" t="e">
        <f>'1ตรวจสอบความครบถ้วน7แผน'!G58-'3.ตรวจสอบผลงาน 64&amp;แผน65 '!#REF!</f>
        <v>#REF!</v>
      </c>
      <c r="F119" s="130" t="e">
        <f>'1ตรวจสอบความครบถ้วน7แผน'!H58-'3.ตรวจสอบผลงาน 64&amp;แผน65 '!#REF!</f>
        <v>#REF!</v>
      </c>
      <c r="G119" s="130" t="e">
        <f>'1ตรวจสอบความครบถ้วน7แผน'!I58-'3.ตรวจสอบผลงาน 64&amp;แผน65 '!#REF!</f>
        <v>#REF!</v>
      </c>
      <c r="H119" s="130" t="e">
        <f>'1ตรวจสอบความครบถ้วน7แผน'!J58-'3.ตรวจสอบผลงาน 64&amp;แผน65 '!#REF!</f>
        <v>#REF!</v>
      </c>
      <c r="I119" s="130" t="e">
        <f>'1ตรวจสอบความครบถ้วน7แผน'!K58-'3.ตรวจสอบผลงาน 64&amp;แผน65 '!#REF!</f>
        <v>#REF!</v>
      </c>
      <c r="J119" s="130" t="e">
        <f>'1ตรวจสอบความครบถ้วน7แผน'!L58-'3.ตรวจสอบผลงาน 64&amp;แผน65 '!#REF!</f>
        <v>#REF!</v>
      </c>
      <c r="K119" s="130" t="e">
        <f>'1ตรวจสอบความครบถ้วน7แผน'!M58-'3.ตรวจสอบผลงาน 64&amp;แผน65 '!#REF!</f>
        <v>#REF!</v>
      </c>
      <c r="L119" s="130" t="e">
        <f>'1ตรวจสอบความครบถ้วน7แผน'!N58-'3.ตรวจสอบผลงาน 64&amp;แผน65 '!#REF!</f>
        <v>#REF!</v>
      </c>
      <c r="M119" s="130" t="e">
        <f>'1ตรวจสอบความครบถ้วน7แผน'!O58-'3.ตรวจสอบผลงาน 64&amp;แผน65 '!#REF!</f>
        <v>#REF!</v>
      </c>
      <c r="N119" s="130" t="e">
        <f>'1ตรวจสอบความครบถ้วน7แผน'!P58-'3.ตรวจสอบผลงาน 64&amp;แผน65 '!#REF!</f>
        <v>#REF!</v>
      </c>
      <c r="O119" s="130" t="e">
        <f>'1ตรวจสอบความครบถ้วน7แผน'!Q58-'3.ตรวจสอบผลงาน 64&amp;แผน65 '!#REF!</f>
        <v>#REF!</v>
      </c>
      <c r="P119" s="130" t="e">
        <f>'1ตรวจสอบความครบถ้วน7แผน'!R58-'3.ตรวจสอบผลงาน 64&amp;แผน65 '!#REF!</f>
        <v>#REF!</v>
      </c>
      <c r="Q119" s="130" t="e">
        <f>'1ตรวจสอบความครบถ้วน7แผน'!S58-'3.ตรวจสอบผลงาน 64&amp;แผน65 '!#REF!</f>
        <v>#REF!</v>
      </c>
      <c r="R119" s="130" t="e">
        <f>'1ตรวจสอบความครบถ้วน7แผน'!T58-'3.ตรวจสอบผลงาน 64&amp;แผน65 '!#REF!</f>
        <v>#REF!</v>
      </c>
      <c r="S119" s="130" t="e">
        <f>'1ตรวจสอบความครบถ้วน7แผน'!U58-'3.ตรวจสอบผลงาน 64&amp;แผน65 '!#REF!</f>
        <v>#REF!</v>
      </c>
      <c r="T119" s="130" t="e">
        <f>'1ตรวจสอบความครบถ้วน7แผน'!V58-'3.ตรวจสอบผลงาน 64&amp;แผน65 '!#REF!</f>
        <v>#REF!</v>
      </c>
      <c r="U119" s="130" t="e">
        <f>'1ตรวจสอบความครบถ้วน7แผน'!W58-'3.ตรวจสอบผลงาน 64&amp;แผน65 '!#REF!</f>
        <v>#REF!</v>
      </c>
      <c r="V119" s="130" t="e">
        <f>'1ตรวจสอบความครบถ้วน7แผน'!X58-'3.ตรวจสอบผลงาน 64&amp;แผน65 '!#REF!</f>
        <v>#REF!</v>
      </c>
      <c r="W119" s="130" t="e">
        <f>'1ตรวจสอบความครบถ้วน7แผน'!Y58-'3.ตรวจสอบผลงาน 64&amp;แผน65 '!#REF!</f>
        <v>#REF!</v>
      </c>
      <c r="X119" s="130" t="e">
        <f>'1ตรวจสอบความครบถ้วน7แผน'!Z58-'3.ตรวจสอบผลงาน 64&amp;แผน65 '!#REF!</f>
        <v>#REF!</v>
      </c>
      <c r="Y119" s="130" t="e">
        <f>'1ตรวจสอบความครบถ้วน7แผน'!AA58-'3.ตรวจสอบผลงาน 64&amp;แผน65 '!#REF!</f>
        <v>#REF!</v>
      </c>
      <c r="Z119" s="130" t="e">
        <f>'1ตรวจสอบความครบถ้วน7แผน'!AB58-'3.ตรวจสอบผลงาน 64&amp;แผน65 '!#REF!</f>
        <v>#REF!</v>
      </c>
      <c r="AA119" s="130" t="e">
        <f>'1ตรวจสอบความครบถ้วน7แผน'!AC58-'3.ตรวจสอบผลงาน 64&amp;แผน65 '!#REF!</f>
        <v>#REF!</v>
      </c>
      <c r="AB119" s="130" t="e">
        <f>'1ตรวจสอบความครบถ้วน7แผน'!AD58-'3.ตรวจสอบผลงาน 64&amp;แผน65 '!#REF!</f>
        <v>#REF!</v>
      </c>
      <c r="AC119" s="130" t="e">
        <f>'1ตรวจสอบความครบถ้วน7แผน'!AE58-'3.ตรวจสอบผลงาน 64&amp;แผน65 '!#REF!</f>
        <v>#REF!</v>
      </c>
      <c r="AD119" s="130" t="e">
        <f>'1ตรวจสอบความครบถ้วน7แผน'!AF58-'3.ตรวจสอบผลงาน 64&amp;แผน65 '!#REF!</f>
        <v>#REF!</v>
      </c>
      <c r="AE119" s="130" t="e">
        <f>'1ตรวจสอบความครบถ้วน7แผน'!AG58-'3.ตรวจสอบผลงาน 64&amp;แผน65 '!#REF!</f>
        <v>#REF!</v>
      </c>
      <c r="AF119" s="130" t="e">
        <f>'1ตรวจสอบความครบถ้วน7แผน'!AH58-'3.ตรวจสอบผลงาน 64&amp;แผน65 '!#REF!</f>
        <v>#REF!</v>
      </c>
      <c r="AG119" s="130" t="e">
        <f>'1ตรวจสอบความครบถ้วน7แผน'!AI58-'3.ตรวจสอบผลงาน 64&amp;แผน65 '!#REF!</f>
        <v>#REF!</v>
      </c>
      <c r="AH119" s="130" t="e">
        <f>'1ตรวจสอบความครบถ้วน7แผน'!AJ58-'3.ตรวจสอบผลงาน 64&amp;แผน65 '!#REF!</f>
        <v>#REF!</v>
      </c>
      <c r="AI119" s="130" t="e">
        <f>'1ตรวจสอบความครบถ้วน7แผน'!AK58-'3.ตรวจสอบผลงาน 64&amp;แผน65 '!#REF!</f>
        <v>#REF!</v>
      </c>
      <c r="AJ119" s="130" t="e">
        <f>'1ตรวจสอบความครบถ้วน7แผน'!AL58-'3.ตรวจสอบผลงาน 64&amp;แผน65 '!#REF!</f>
        <v>#REF!</v>
      </c>
      <c r="AK119" s="130" t="e">
        <f>'1ตรวจสอบความครบถ้วน7แผน'!AM58-'3.ตรวจสอบผลงาน 64&amp;แผน65 '!#REF!</f>
        <v>#REF!</v>
      </c>
      <c r="AL119" s="130" t="e">
        <f>'1ตรวจสอบความครบถ้วน7แผน'!AN58-'3.ตรวจสอบผลงาน 64&amp;แผน65 '!#REF!</f>
        <v>#REF!</v>
      </c>
      <c r="AM119" s="130" t="e">
        <f>'1ตรวจสอบความครบถ้วน7แผน'!AO58-'3.ตรวจสอบผลงาน 64&amp;แผน65 '!#REF!</f>
        <v>#REF!</v>
      </c>
      <c r="AN119" s="130" t="e">
        <f>'1ตรวจสอบความครบถ้วน7แผน'!AP58-'3.ตรวจสอบผลงาน 64&amp;แผน65 '!#REF!</f>
        <v>#REF!</v>
      </c>
      <c r="AO119" s="130" t="e">
        <f>'1ตรวจสอบความครบถ้วน7แผน'!AQ58-'3.ตรวจสอบผลงาน 64&amp;แผน65 '!#REF!</f>
        <v>#REF!</v>
      </c>
      <c r="AP119" s="130" t="e">
        <f>'1ตรวจสอบความครบถ้วน7แผน'!AR58-'3.ตรวจสอบผลงาน 64&amp;แผน65 '!#REF!</f>
        <v>#REF!</v>
      </c>
      <c r="AQ119" s="130" t="e">
        <f>'1ตรวจสอบความครบถ้วน7แผน'!AS58-'3.ตรวจสอบผลงาน 64&amp;แผน65 '!#REF!</f>
        <v>#REF!</v>
      </c>
      <c r="AR119" s="130" t="e">
        <f>'1ตรวจสอบความครบถ้วน7แผน'!AT58-'3.ตรวจสอบผลงาน 64&amp;แผน65 '!#REF!</f>
        <v>#REF!</v>
      </c>
      <c r="AS119" s="130" t="e">
        <f>'1ตรวจสอบความครบถ้วน7แผน'!AU58-'3.ตรวจสอบผลงาน 64&amp;แผน65 '!#REF!</f>
        <v>#REF!</v>
      </c>
      <c r="AT119" s="130" t="e">
        <f>'1ตรวจสอบความครบถ้วน7แผน'!AV58-'3.ตรวจสอบผลงาน 64&amp;แผน65 '!#REF!</f>
        <v>#REF!</v>
      </c>
      <c r="AU119" s="130" t="e">
        <f>'1ตรวจสอบความครบถ้วน7แผน'!AW58-'3.ตรวจสอบผลงาน 64&amp;แผน65 '!#REF!</f>
        <v>#REF!</v>
      </c>
      <c r="AV119" s="130" t="e">
        <f>'1ตรวจสอบความครบถ้วน7แผน'!AX58-'3.ตรวจสอบผลงาน 64&amp;แผน65 '!#REF!</f>
        <v>#REF!</v>
      </c>
      <c r="AW119" s="130" t="e">
        <f>'1ตรวจสอบความครบถ้วน7แผน'!AY58-'3.ตรวจสอบผลงาน 64&amp;แผน65 '!#REF!</f>
        <v>#REF!</v>
      </c>
      <c r="AX119" s="130" t="e">
        <f>'1ตรวจสอบความครบถ้วน7แผน'!AZ58-'3.ตรวจสอบผลงาน 64&amp;แผน65 '!#REF!</f>
        <v>#REF!</v>
      </c>
      <c r="AY119" s="130" t="e">
        <f>'1ตรวจสอบความครบถ้วน7แผน'!BA58-'3.ตรวจสอบผลงาน 64&amp;แผน65 '!#REF!</f>
        <v>#REF!</v>
      </c>
      <c r="AZ119" s="130" t="e">
        <f>'1ตรวจสอบความครบถ้วน7แผน'!BB58-'3.ตรวจสอบผลงาน 64&amp;แผน65 '!#REF!</f>
        <v>#REF!</v>
      </c>
      <c r="BA119" s="130" t="e">
        <f>'1ตรวจสอบความครบถ้วน7แผน'!BC58-'3.ตรวจสอบผลงาน 64&amp;แผน65 '!#REF!</f>
        <v>#REF!</v>
      </c>
      <c r="BB119" s="130" t="e">
        <f>'1ตรวจสอบความครบถ้วน7แผน'!BD58-'3.ตรวจสอบผลงาน 64&amp;แผน65 '!#REF!</f>
        <v>#REF!</v>
      </c>
      <c r="BC119" s="130" t="e">
        <f>'1ตรวจสอบความครบถ้วน7แผน'!BE58-'3.ตรวจสอบผลงาน 64&amp;แผน65 '!#REF!</f>
        <v>#REF!</v>
      </c>
      <c r="BD119" s="130" t="e">
        <f>'1ตรวจสอบความครบถ้วน7แผน'!BF58-'3.ตรวจสอบผลงาน 64&amp;แผน65 '!#REF!</f>
        <v>#REF!</v>
      </c>
      <c r="BE119" s="130" t="e">
        <f>'1ตรวจสอบความครบถ้วน7แผน'!BG58-'3.ตรวจสอบผลงาน 64&amp;แผน65 '!#REF!</f>
        <v>#REF!</v>
      </c>
      <c r="BF119" s="130" t="e">
        <f>'1ตรวจสอบความครบถ้วน7แผน'!BH58-'3.ตรวจสอบผลงาน 64&amp;แผน65 '!#REF!</f>
        <v>#REF!</v>
      </c>
      <c r="BG119" s="130" t="e">
        <f>'1ตรวจสอบความครบถ้วน7แผน'!BI58-'3.ตรวจสอบผลงาน 64&amp;แผน65 '!#REF!</f>
        <v>#REF!</v>
      </c>
      <c r="BH119" s="130" t="e">
        <f>'1ตรวจสอบความครบถ้วน7แผน'!BJ58-'3.ตรวจสอบผลงาน 64&amp;แผน65 '!#REF!</f>
        <v>#REF!</v>
      </c>
      <c r="BI119" s="130" t="e">
        <f>'1ตรวจสอบความครบถ้วน7แผน'!BK58-'3.ตรวจสอบผลงาน 64&amp;แผน65 '!#REF!</f>
        <v>#REF!</v>
      </c>
      <c r="BJ119" s="130" t="e">
        <f>'1ตรวจสอบความครบถ้วน7แผน'!BL58-'3.ตรวจสอบผลงาน 64&amp;แผน65 '!#REF!</f>
        <v>#REF!</v>
      </c>
      <c r="BK119" s="130" t="e">
        <f>'1ตรวจสอบความครบถ้วน7แผน'!BM58-'3.ตรวจสอบผลงาน 64&amp;แผน65 '!#REF!</f>
        <v>#REF!</v>
      </c>
      <c r="BL119" s="130" t="e">
        <f>'1ตรวจสอบความครบถ้วน7แผน'!BN58-'3.ตรวจสอบผลงาน 64&amp;แผน65 '!#REF!</f>
        <v>#REF!</v>
      </c>
      <c r="BM119" s="130" t="e">
        <f>'1ตรวจสอบความครบถ้วน7แผน'!BO58-'3.ตรวจสอบผลงาน 64&amp;แผน65 '!#REF!</f>
        <v>#REF!</v>
      </c>
      <c r="BN119" s="130" t="e">
        <f>'1ตรวจสอบความครบถ้วน7แผน'!BP58-'3.ตรวจสอบผลงาน 64&amp;แผน65 '!#REF!</f>
        <v>#REF!</v>
      </c>
      <c r="BO119" s="130" t="e">
        <f>'1ตรวจสอบความครบถ้วน7แผน'!BQ58-'3.ตรวจสอบผลงาน 64&amp;แผน65 '!#REF!</f>
        <v>#REF!</v>
      </c>
      <c r="BP119" s="130" t="e">
        <f>'1ตรวจสอบความครบถ้วน7แผน'!BR58-'3.ตรวจสอบผลงาน 64&amp;แผน65 '!#REF!</f>
        <v>#REF!</v>
      </c>
      <c r="BQ119" s="130" t="e">
        <f>'1ตรวจสอบความครบถ้วน7แผน'!BS58-'3.ตรวจสอบผลงาน 64&amp;แผน65 '!#REF!</f>
        <v>#REF!</v>
      </c>
      <c r="BR119" s="130" t="e">
        <f>'1ตรวจสอบความครบถ้วน7แผน'!BT58-'3.ตรวจสอบผลงาน 64&amp;แผน65 '!#REF!</f>
        <v>#REF!</v>
      </c>
      <c r="BS119" s="130" t="e">
        <f>'1ตรวจสอบความครบถ้วน7แผน'!BU58-'3.ตรวจสอบผลงาน 64&amp;แผน65 '!#REF!</f>
        <v>#REF!</v>
      </c>
      <c r="BT119" s="130" t="e">
        <f>'1ตรวจสอบความครบถ้วน7แผน'!BV58-'3.ตรวจสอบผลงาน 64&amp;แผน65 '!#REF!</f>
        <v>#REF!</v>
      </c>
      <c r="BU119" s="130" t="e">
        <f>'1ตรวจสอบความครบถ้วน7แผน'!BW58-'3.ตรวจสอบผลงาน 64&amp;แผน65 '!#REF!</f>
        <v>#REF!</v>
      </c>
      <c r="BV119" s="130" t="e">
        <f>'1ตรวจสอบความครบถ้วน7แผน'!BX58-'3.ตรวจสอบผลงาน 64&amp;แผน65 '!#REF!</f>
        <v>#REF!</v>
      </c>
      <c r="BW119" s="130" t="e">
        <f>'1ตรวจสอบความครบถ้วน7แผน'!BY58-'3.ตรวจสอบผลงาน 64&amp;แผน65 '!#REF!</f>
        <v>#REF!</v>
      </c>
      <c r="BX119" s="130" t="e">
        <f>'1ตรวจสอบความครบถ้วน7แผน'!BZ58-'3.ตรวจสอบผลงาน 64&amp;แผน65 '!#REF!</f>
        <v>#REF!</v>
      </c>
      <c r="BY119" s="130" t="e">
        <f>'1ตรวจสอบความครบถ้วน7แผน'!CA58-'3.ตรวจสอบผลงาน 64&amp;แผน65 '!#REF!</f>
        <v>#REF!</v>
      </c>
      <c r="BZ119" s="130" t="e">
        <f>'1ตรวจสอบความครบถ้วน7แผน'!CB58-'3.ตรวจสอบผลงาน 64&amp;แผน65 '!#REF!</f>
        <v>#REF!</v>
      </c>
      <c r="CA119" s="130" t="e">
        <f>'1ตรวจสอบความครบถ้วน7แผน'!CC58-'3.ตรวจสอบผลงาน 64&amp;แผน65 '!#REF!</f>
        <v>#REF!</v>
      </c>
      <c r="CB119" s="130" t="e">
        <f>'1ตรวจสอบความครบถ้วน7แผน'!CD58-'3.ตรวจสอบผลงาน 64&amp;แผน65 '!#REF!</f>
        <v>#REF!</v>
      </c>
      <c r="CC119" s="130" t="e">
        <f>'1ตรวจสอบความครบถ้วน7แผน'!CE58-'3.ตรวจสอบผลงาน 64&amp;แผน65 '!#REF!</f>
        <v>#REF!</v>
      </c>
      <c r="CD119" s="130" t="e">
        <f>'1ตรวจสอบความครบถ้วน7แผน'!CF58-'3.ตรวจสอบผลงาน 64&amp;แผน65 '!#REF!</f>
        <v>#REF!</v>
      </c>
      <c r="CE119" s="130" t="e">
        <f>'1ตรวจสอบความครบถ้วน7แผน'!CG58-'3.ตรวจสอบผลงาน 64&amp;แผน65 '!#REF!</f>
        <v>#REF!</v>
      </c>
      <c r="CF119" s="130" t="e">
        <f>'1ตรวจสอบความครบถ้วน7แผน'!CH58-'3.ตรวจสอบผลงาน 64&amp;แผน65 '!#REF!</f>
        <v>#REF!</v>
      </c>
      <c r="CG119" s="130" t="e">
        <f>'1ตรวจสอบความครบถ้วน7แผน'!CI58-'3.ตรวจสอบผลงาน 64&amp;แผน65 '!#REF!</f>
        <v>#REF!</v>
      </c>
      <c r="CH119" s="130" t="e">
        <f>'1ตรวจสอบความครบถ้วน7แผน'!CJ58-'3.ตรวจสอบผลงาน 64&amp;แผน65 '!#REF!</f>
        <v>#REF!</v>
      </c>
      <c r="CI119" s="130" t="e">
        <f>'1ตรวจสอบความครบถ้วน7แผน'!CK58-'3.ตรวจสอบผลงาน 64&amp;แผน65 '!#REF!</f>
        <v>#REF!</v>
      </c>
      <c r="CJ119" s="130" t="e">
        <f>'1ตรวจสอบความครบถ้วน7แผน'!CL58-'3.ตรวจสอบผลงาน 64&amp;แผน65 '!#REF!</f>
        <v>#REF!</v>
      </c>
      <c r="CK119" s="130" t="e">
        <f>'1ตรวจสอบความครบถ้วน7แผน'!CM58-'3.ตรวจสอบผลงาน 64&amp;แผน65 '!#REF!</f>
        <v>#REF!</v>
      </c>
      <c r="CL119" s="130" t="e">
        <f>'1ตรวจสอบความครบถ้วน7แผน'!CN58-'3.ตรวจสอบผลงาน 64&amp;แผน65 '!#REF!</f>
        <v>#REF!</v>
      </c>
      <c r="CM119" s="148"/>
      <c r="CN119" s="148"/>
      <c r="CO119" s="148"/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</row>
    <row r="120" spans="2:116" ht="21" hidden="1">
      <c r="B120" s="37" t="s">
        <v>348</v>
      </c>
      <c r="C120" s="130" t="e">
        <f>'1ตรวจสอบความครบถ้วน7แผน'!E59-'3.ตรวจสอบผลงาน 64&amp;แผน65 '!#REF!</f>
        <v>#REF!</v>
      </c>
      <c r="D120" s="130" t="e">
        <f>'1ตรวจสอบความครบถ้วน7แผน'!F59-'3.ตรวจสอบผลงาน 64&amp;แผน65 '!#REF!</f>
        <v>#REF!</v>
      </c>
      <c r="E120" s="130" t="e">
        <f>'1ตรวจสอบความครบถ้วน7แผน'!G59-'3.ตรวจสอบผลงาน 64&amp;แผน65 '!#REF!</f>
        <v>#REF!</v>
      </c>
      <c r="F120" s="130" t="e">
        <f>'1ตรวจสอบความครบถ้วน7แผน'!H59-'3.ตรวจสอบผลงาน 64&amp;แผน65 '!#REF!</f>
        <v>#REF!</v>
      </c>
      <c r="G120" s="130" t="e">
        <f>'1ตรวจสอบความครบถ้วน7แผน'!I59-'3.ตรวจสอบผลงาน 64&amp;แผน65 '!#REF!</f>
        <v>#REF!</v>
      </c>
      <c r="H120" s="130" t="e">
        <f>'1ตรวจสอบความครบถ้วน7แผน'!J59-'3.ตรวจสอบผลงาน 64&amp;แผน65 '!#REF!</f>
        <v>#REF!</v>
      </c>
      <c r="I120" s="130" t="e">
        <f>'1ตรวจสอบความครบถ้วน7แผน'!K59-'3.ตรวจสอบผลงาน 64&amp;แผน65 '!#REF!</f>
        <v>#REF!</v>
      </c>
      <c r="J120" s="130" t="e">
        <f>'1ตรวจสอบความครบถ้วน7แผน'!L59-'3.ตรวจสอบผลงาน 64&amp;แผน65 '!#REF!</f>
        <v>#REF!</v>
      </c>
      <c r="K120" s="130" t="e">
        <f>'1ตรวจสอบความครบถ้วน7แผน'!M59-'3.ตรวจสอบผลงาน 64&amp;แผน65 '!#REF!</f>
        <v>#REF!</v>
      </c>
      <c r="L120" s="130" t="e">
        <f>'1ตรวจสอบความครบถ้วน7แผน'!N59-'3.ตรวจสอบผลงาน 64&amp;แผน65 '!#REF!</f>
        <v>#REF!</v>
      </c>
      <c r="M120" s="130" t="e">
        <f>'1ตรวจสอบความครบถ้วน7แผน'!O59-'3.ตรวจสอบผลงาน 64&amp;แผน65 '!#REF!</f>
        <v>#REF!</v>
      </c>
      <c r="N120" s="130" t="e">
        <f>'1ตรวจสอบความครบถ้วน7แผน'!P59-'3.ตรวจสอบผลงาน 64&amp;แผน65 '!#REF!</f>
        <v>#REF!</v>
      </c>
      <c r="O120" s="130" t="e">
        <f>'1ตรวจสอบความครบถ้วน7แผน'!Q59-'3.ตรวจสอบผลงาน 64&amp;แผน65 '!#REF!</f>
        <v>#REF!</v>
      </c>
      <c r="P120" s="130" t="e">
        <f>'1ตรวจสอบความครบถ้วน7แผน'!R59-'3.ตรวจสอบผลงาน 64&amp;แผน65 '!#REF!</f>
        <v>#REF!</v>
      </c>
      <c r="Q120" s="130" t="e">
        <f>'1ตรวจสอบความครบถ้วน7แผน'!S59-'3.ตรวจสอบผลงาน 64&amp;แผน65 '!#REF!</f>
        <v>#REF!</v>
      </c>
      <c r="R120" s="130" t="e">
        <f>'1ตรวจสอบความครบถ้วน7แผน'!T59-'3.ตรวจสอบผลงาน 64&amp;แผน65 '!#REF!</f>
        <v>#REF!</v>
      </c>
      <c r="S120" s="130" t="e">
        <f>'1ตรวจสอบความครบถ้วน7แผน'!U59-'3.ตรวจสอบผลงาน 64&amp;แผน65 '!#REF!</f>
        <v>#REF!</v>
      </c>
      <c r="T120" s="130" t="e">
        <f>'1ตรวจสอบความครบถ้วน7แผน'!V59-'3.ตรวจสอบผลงาน 64&amp;แผน65 '!#REF!</f>
        <v>#REF!</v>
      </c>
      <c r="U120" s="130" t="e">
        <f>'1ตรวจสอบความครบถ้วน7แผน'!W59-'3.ตรวจสอบผลงาน 64&amp;แผน65 '!#REF!</f>
        <v>#REF!</v>
      </c>
      <c r="V120" s="130" t="e">
        <f>'1ตรวจสอบความครบถ้วน7แผน'!X59-'3.ตรวจสอบผลงาน 64&amp;แผน65 '!#REF!</f>
        <v>#REF!</v>
      </c>
      <c r="W120" s="130" t="e">
        <f>'1ตรวจสอบความครบถ้วน7แผน'!Y59-'3.ตรวจสอบผลงาน 64&amp;แผน65 '!#REF!</f>
        <v>#REF!</v>
      </c>
      <c r="X120" s="130" t="e">
        <f>'1ตรวจสอบความครบถ้วน7แผน'!Z59-'3.ตรวจสอบผลงาน 64&amp;แผน65 '!#REF!</f>
        <v>#REF!</v>
      </c>
      <c r="Y120" s="130" t="e">
        <f>'1ตรวจสอบความครบถ้วน7แผน'!AA59-'3.ตรวจสอบผลงาน 64&amp;แผน65 '!#REF!</f>
        <v>#REF!</v>
      </c>
      <c r="Z120" s="130" t="e">
        <f>'1ตรวจสอบความครบถ้วน7แผน'!AB59-'3.ตรวจสอบผลงาน 64&amp;แผน65 '!#REF!</f>
        <v>#REF!</v>
      </c>
      <c r="AA120" s="130" t="e">
        <f>'1ตรวจสอบความครบถ้วน7แผน'!AC59-'3.ตรวจสอบผลงาน 64&amp;แผน65 '!#REF!</f>
        <v>#REF!</v>
      </c>
      <c r="AB120" s="130" t="e">
        <f>'1ตรวจสอบความครบถ้วน7แผน'!AD59-'3.ตรวจสอบผลงาน 64&amp;แผน65 '!#REF!</f>
        <v>#REF!</v>
      </c>
      <c r="AC120" s="130" t="e">
        <f>'1ตรวจสอบความครบถ้วน7แผน'!AE59-'3.ตรวจสอบผลงาน 64&amp;แผน65 '!#REF!</f>
        <v>#REF!</v>
      </c>
      <c r="AD120" s="130" t="e">
        <f>'1ตรวจสอบความครบถ้วน7แผน'!AF59-'3.ตรวจสอบผลงาน 64&amp;แผน65 '!#REF!</f>
        <v>#REF!</v>
      </c>
      <c r="AE120" s="130" t="e">
        <f>'1ตรวจสอบความครบถ้วน7แผน'!AG59-'3.ตรวจสอบผลงาน 64&amp;แผน65 '!#REF!</f>
        <v>#REF!</v>
      </c>
      <c r="AF120" s="130" t="e">
        <f>'1ตรวจสอบความครบถ้วน7แผน'!AH59-'3.ตรวจสอบผลงาน 64&amp;แผน65 '!#REF!</f>
        <v>#REF!</v>
      </c>
      <c r="AG120" s="130" t="e">
        <f>'1ตรวจสอบความครบถ้วน7แผน'!AI59-'3.ตรวจสอบผลงาน 64&amp;แผน65 '!#REF!</f>
        <v>#REF!</v>
      </c>
      <c r="AH120" s="130" t="e">
        <f>'1ตรวจสอบความครบถ้วน7แผน'!AJ59-'3.ตรวจสอบผลงาน 64&amp;แผน65 '!#REF!</f>
        <v>#REF!</v>
      </c>
      <c r="AI120" s="130" t="e">
        <f>'1ตรวจสอบความครบถ้วน7แผน'!AK59-'3.ตรวจสอบผลงาน 64&amp;แผน65 '!#REF!</f>
        <v>#REF!</v>
      </c>
      <c r="AJ120" s="130" t="e">
        <f>'1ตรวจสอบความครบถ้วน7แผน'!AL59-'3.ตรวจสอบผลงาน 64&amp;แผน65 '!#REF!</f>
        <v>#REF!</v>
      </c>
      <c r="AK120" s="130" t="e">
        <f>'1ตรวจสอบความครบถ้วน7แผน'!AM59-'3.ตรวจสอบผลงาน 64&amp;แผน65 '!#REF!</f>
        <v>#REF!</v>
      </c>
      <c r="AL120" s="130" t="e">
        <f>'1ตรวจสอบความครบถ้วน7แผน'!AN59-'3.ตรวจสอบผลงาน 64&amp;แผน65 '!#REF!</f>
        <v>#REF!</v>
      </c>
      <c r="AM120" s="130" t="e">
        <f>'1ตรวจสอบความครบถ้วน7แผน'!AO59-'3.ตรวจสอบผลงาน 64&amp;แผน65 '!#REF!</f>
        <v>#REF!</v>
      </c>
      <c r="AN120" s="130" t="e">
        <f>'1ตรวจสอบความครบถ้วน7แผน'!AP59-'3.ตรวจสอบผลงาน 64&amp;แผน65 '!#REF!</f>
        <v>#REF!</v>
      </c>
      <c r="AO120" s="130" t="e">
        <f>'1ตรวจสอบความครบถ้วน7แผน'!AQ59-'3.ตรวจสอบผลงาน 64&amp;แผน65 '!#REF!</f>
        <v>#REF!</v>
      </c>
      <c r="AP120" s="130" t="e">
        <f>'1ตรวจสอบความครบถ้วน7แผน'!AR59-'3.ตรวจสอบผลงาน 64&amp;แผน65 '!#REF!</f>
        <v>#REF!</v>
      </c>
      <c r="AQ120" s="130" t="e">
        <f>'1ตรวจสอบความครบถ้วน7แผน'!AS59-'3.ตรวจสอบผลงาน 64&amp;แผน65 '!#REF!</f>
        <v>#REF!</v>
      </c>
      <c r="AR120" s="130" t="e">
        <f>'1ตรวจสอบความครบถ้วน7แผน'!AT59-'3.ตรวจสอบผลงาน 64&amp;แผน65 '!#REF!</f>
        <v>#REF!</v>
      </c>
      <c r="AS120" s="130" t="e">
        <f>'1ตรวจสอบความครบถ้วน7แผน'!AU59-'3.ตรวจสอบผลงาน 64&amp;แผน65 '!#REF!</f>
        <v>#REF!</v>
      </c>
      <c r="AT120" s="130" t="e">
        <f>'1ตรวจสอบความครบถ้วน7แผน'!AV59-'3.ตรวจสอบผลงาน 64&amp;แผน65 '!#REF!</f>
        <v>#REF!</v>
      </c>
      <c r="AU120" s="130" t="e">
        <f>'1ตรวจสอบความครบถ้วน7แผน'!AW59-'3.ตรวจสอบผลงาน 64&amp;แผน65 '!#REF!</f>
        <v>#REF!</v>
      </c>
      <c r="AV120" s="130" t="e">
        <f>'1ตรวจสอบความครบถ้วน7แผน'!AX59-'3.ตรวจสอบผลงาน 64&amp;แผน65 '!#REF!</f>
        <v>#REF!</v>
      </c>
      <c r="AW120" s="130" t="e">
        <f>'1ตรวจสอบความครบถ้วน7แผน'!AY59-'3.ตรวจสอบผลงาน 64&amp;แผน65 '!#REF!</f>
        <v>#REF!</v>
      </c>
      <c r="AX120" s="130" t="e">
        <f>'1ตรวจสอบความครบถ้วน7แผน'!AZ59-'3.ตรวจสอบผลงาน 64&amp;แผน65 '!#REF!</f>
        <v>#REF!</v>
      </c>
      <c r="AY120" s="130" t="e">
        <f>'1ตรวจสอบความครบถ้วน7แผน'!BA59-'3.ตรวจสอบผลงาน 64&amp;แผน65 '!#REF!</f>
        <v>#REF!</v>
      </c>
      <c r="AZ120" s="130" t="e">
        <f>'1ตรวจสอบความครบถ้วน7แผน'!BB59-'3.ตรวจสอบผลงาน 64&amp;แผน65 '!#REF!</f>
        <v>#REF!</v>
      </c>
      <c r="BA120" s="130" t="e">
        <f>'1ตรวจสอบความครบถ้วน7แผน'!BC59-'3.ตรวจสอบผลงาน 64&amp;แผน65 '!#REF!</f>
        <v>#REF!</v>
      </c>
      <c r="BB120" s="130" t="e">
        <f>'1ตรวจสอบความครบถ้วน7แผน'!BD59-'3.ตรวจสอบผลงาน 64&amp;แผน65 '!#REF!</f>
        <v>#REF!</v>
      </c>
      <c r="BC120" s="130" t="e">
        <f>'1ตรวจสอบความครบถ้วน7แผน'!BE59-'3.ตรวจสอบผลงาน 64&amp;แผน65 '!#REF!</f>
        <v>#REF!</v>
      </c>
      <c r="BD120" s="130" t="e">
        <f>'1ตรวจสอบความครบถ้วน7แผน'!BF59-'3.ตรวจสอบผลงาน 64&amp;แผน65 '!#REF!</f>
        <v>#REF!</v>
      </c>
      <c r="BE120" s="130" t="e">
        <f>'1ตรวจสอบความครบถ้วน7แผน'!BG59-'3.ตรวจสอบผลงาน 64&amp;แผน65 '!#REF!</f>
        <v>#REF!</v>
      </c>
      <c r="BF120" s="130" t="e">
        <f>'1ตรวจสอบความครบถ้วน7แผน'!BH59-'3.ตรวจสอบผลงาน 64&amp;แผน65 '!#REF!</f>
        <v>#REF!</v>
      </c>
      <c r="BG120" s="130" t="e">
        <f>'1ตรวจสอบความครบถ้วน7แผน'!BI59-'3.ตรวจสอบผลงาน 64&amp;แผน65 '!#REF!</f>
        <v>#REF!</v>
      </c>
      <c r="BH120" s="130" t="e">
        <f>'1ตรวจสอบความครบถ้วน7แผน'!BJ59-'3.ตรวจสอบผลงาน 64&amp;แผน65 '!#REF!</f>
        <v>#REF!</v>
      </c>
      <c r="BI120" s="130" t="e">
        <f>'1ตรวจสอบความครบถ้วน7แผน'!BK59-'3.ตรวจสอบผลงาน 64&amp;แผน65 '!#REF!</f>
        <v>#REF!</v>
      </c>
      <c r="BJ120" s="130" t="e">
        <f>'1ตรวจสอบความครบถ้วน7แผน'!BL59-'3.ตรวจสอบผลงาน 64&amp;แผน65 '!#REF!</f>
        <v>#REF!</v>
      </c>
      <c r="BK120" s="130" t="e">
        <f>'1ตรวจสอบความครบถ้วน7แผน'!BM59-'3.ตรวจสอบผลงาน 64&amp;แผน65 '!#REF!</f>
        <v>#REF!</v>
      </c>
      <c r="BL120" s="130" t="e">
        <f>'1ตรวจสอบความครบถ้วน7แผน'!BN59-'3.ตรวจสอบผลงาน 64&amp;แผน65 '!#REF!</f>
        <v>#REF!</v>
      </c>
      <c r="BM120" s="130" t="e">
        <f>'1ตรวจสอบความครบถ้วน7แผน'!BO59-'3.ตรวจสอบผลงาน 64&amp;แผน65 '!#REF!</f>
        <v>#REF!</v>
      </c>
      <c r="BN120" s="130" t="e">
        <f>'1ตรวจสอบความครบถ้วน7แผน'!BP59-'3.ตรวจสอบผลงาน 64&amp;แผน65 '!#REF!</f>
        <v>#REF!</v>
      </c>
      <c r="BO120" s="130" t="e">
        <f>'1ตรวจสอบความครบถ้วน7แผน'!BQ59-'3.ตรวจสอบผลงาน 64&amp;แผน65 '!#REF!</f>
        <v>#REF!</v>
      </c>
      <c r="BP120" s="130" t="e">
        <f>'1ตรวจสอบความครบถ้วน7แผน'!BR59-'3.ตรวจสอบผลงาน 64&amp;แผน65 '!#REF!</f>
        <v>#REF!</v>
      </c>
      <c r="BQ120" s="130" t="e">
        <f>'1ตรวจสอบความครบถ้วน7แผน'!BS59-'3.ตรวจสอบผลงาน 64&amp;แผน65 '!#REF!</f>
        <v>#REF!</v>
      </c>
      <c r="BR120" s="130" t="e">
        <f>'1ตรวจสอบความครบถ้วน7แผน'!BT59-'3.ตรวจสอบผลงาน 64&amp;แผน65 '!#REF!</f>
        <v>#REF!</v>
      </c>
      <c r="BS120" s="130" t="e">
        <f>'1ตรวจสอบความครบถ้วน7แผน'!BU59-'3.ตรวจสอบผลงาน 64&amp;แผน65 '!#REF!</f>
        <v>#REF!</v>
      </c>
      <c r="BT120" s="130" t="e">
        <f>'1ตรวจสอบความครบถ้วน7แผน'!BV59-'3.ตรวจสอบผลงาน 64&amp;แผน65 '!#REF!</f>
        <v>#REF!</v>
      </c>
      <c r="BU120" s="130" t="e">
        <f>'1ตรวจสอบความครบถ้วน7แผน'!BW59-'3.ตรวจสอบผลงาน 64&amp;แผน65 '!#REF!</f>
        <v>#REF!</v>
      </c>
      <c r="BV120" s="130" t="e">
        <f>'1ตรวจสอบความครบถ้วน7แผน'!BX59-'3.ตรวจสอบผลงาน 64&amp;แผน65 '!#REF!</f>
        <v>#REF!</v>
      </c>
      <c r="BW120" s="130" t="e">
        <f>'1ตรวจสอบความครบถ้วน7แผน'!BY59-'3.ตรวจสอบผลงาน 64&amp;แผน65 '!#REF!</f>
        <v>#REF!</v>
      </c>
      <c r="BX120" s="130" t="e">
        <f>'1ตรวจสอบความครบถ้วน7แผน'!BZ59-'3.ตรวจสอบผลงาน 64&amp;แผน65 '!#REF!</f>
        <v>#REF!</v>
      </c>
      <c r="BY120" s="130" t="e">
        <f>'1ตรวจสอบความครบถ้วน7แผน'!CA59-'3.ตรวจสอบผลงาน 64&amp;แผน65 '!#REF!</f>
        <v>#REF!</v>
      </c>
      <c r="BZ120" s="130" t="e">
        <f>'1ตรวจสอบความครบถ้วน7แผน'!CB59-'3.ตรวจสอบผลงาน 64&amp;แผน65 '!#REF!</f>
        <v>#REF!</v>
      </c>
      <c r="CA120" s="130" t="e">
        <f>'1ตรวจสอบความครบถ้วน7แผน'!CC59-'3.ตรวจสอบผลงาน 64&amp;แผน65 '!#REF!</f>
        <v>#REF!</v>
      </c>
      <c r="CB120" s="130" t="e">
        <f>'1ตรวจสอบความครบถ้วน7แผน'!CD59-'3.ตรวจสอบผลงาน 64&amp;แผน65 '!#REF!</f>
        <v>#REF!</v>
      </c>
      <c r="CC120" s="130" t="e">
        <f>'1ตรวจสอบความครบถ้วน7แผน'!CE59-'3.ตรวจสอบผลงาน 64&amp;แผน65 '!#REF!</f>
        <v>#REF!</v>
      </c>
      <c r="CD120" s="130" t="e">
        <f>'1ตรวจสอบความครบถ้วน7แผน'!CF59-'3.ตรวจสอบผลงาน 64&amp;แผน65 '!#REF!</f>
        <v>#REF!</v>
      </c>
      <c r="CE120" s="130" t="e">
        <f>'1ตรวจสอบความครบถ้วน7แผน'!CG59-'3.ตรวจสอบผลงาน 64&amp;แผน65 '!#REF!</f>
        <v>#REF!</v>
      </c>
      <c r="CF120" s="130" t="e">
        <f>'1ตรวจสอบความครบถ้วน7แผน'!CH59-'3.ตรวจสอบผลงาน 64&amp;แผน65 '!#REF!</f>
        <v>#REF!</v>
      </c>
      <c r="CG120" s="130" t="e">
        <f>'1ตรวจสอบความครบถ้วน7แผน'!CI59-'3.ตรวจสอบผลงาน 64&amp;แผน65 '!#REF!</f>
        <v>#REF!</v>
      </c>
      <c r="CH120" s="130" t="e">
        <f>'1ตรวจสอบความครบถ้วน7แผน'!CJ59-'3.ตรวจสอบผลงาน 64&amp;แผน65 '!#REF!</f>
        <v>#REF!</v>
      </c>
      <c r="CI120" s="130" t="e">
        <f>'1ตรวจสอบความครบถ้วน7แผน'!CK59-'3.ตรวจสอบผลงาน 64&amp;แผน65 '!#REF!</f>
        <v>#REF!</v>
      </c>
      <c r="CJ120" s="130" t="e">
        <f>'1ตรวจสอบความครบถ้วน7แผน'!CL59-'3.ตรวจสอบผลงาน 64&amp;แผน65 '!#REF!</f>
        <v>#REF!</v>
      </c>
      <c r="CK120" s="130" t="e">
        <f>'1ตรวจสอบความครบถ้วน7แผน'!CM59-'3.ตรวจสอบผลงาน 64&amp;แผน65 '!#REF!</f>
        <v>#REF!</v>
      </c>
      <c r="CL120" s="130" t="e">
        <f>'1ตรวจสอบความครบถ้วน7แผน'!CN59-'3.ตรวจสอบผลงาน 64&amp;แผน65 '!#REF!</f>
        <v>#REF!</v>
      </c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</row>
    <row r="121" spans="2:116" ht="21" hidden="1">
      <c r="B121" s="37" t="s">
        <v>349</v>
      </c>
      <c r="C121" s="130" t="e">
        <f>'1ตรวจสอบความครบถ้วน7แผน'!E60-'3.ตรวจสอบผลงาน 64&amp;แผน65 '!#REF!</f>
        <v>#REF!</v>
      </c>
      <c r="D121" s="130" t="e">
        <f>'1ตรวจสอบความครบถ้วน7แผน'!F60-'3.ตรวจสอบผลงาน 64&amp;แผน65 '!#REF!</f>
        <v>#REF!</v>
      </c>
      <c r="E121" s="130" t="e">
        <f>'1ตรวจสอบความครบถ้วน7แผน'!G60-'3.ตรวจสอบผลงาน 64&amp;แผน65 '!#REF!</f>
        <v>#REF!</v>
      </c>
      <c r="F121" s="130" t="e">
        <f>'1ตรวจสอบความครบถ้วน7แผน'!H60-'3.ตรวจสอบผลงาน 64&amp;แผน65 '!#REF!</f>
        <v>#REF!</v>
      </c>
      <c r="G121" s="130" t="e">
        <f>'1ตรวจสอบความครบถ้วน7แผน'!I60-'3.ตรวจสอบผลงาน 64&amp;แผน65 '!#REF!</f>
        <v>#REF!</v>
      </c>
      <c r="H121" s="130" t="e">
        <f>'1ตรวจสอบความครบถ้วน7แผน'!J60-'3.ตรวจสอบผลงาน 64&amp;แผน65 '!#REF!</f>
        <v>#REF!</v>
      </c>
      <c r="I121" s="130" t="e">
        <f>'1ตรวจสอบความครบถ้วน7แผน'!K60-'3.ตรวจสอบผลงาน 64&amp;แผน65 '!#REF!</f>
        <v>#REF!</v>
      </c>
      <c r="J121" s="130" t="e">
        <f>'1ตรวจสอบความครบถ้วน7แผน'!L60-'3.ตรวจสอบผลงาน 64&amp;แผน65 '!#REF!</f>
        <v>#REF!</v>
      </c>
      <c r="K121" s="130" t="e">
        <f>'1ตรวจสอบความครบถ้วน7แผน'!M60-'3.ตรวจสอบผลงาน 64&amp;แผน65 '!#REF!</f>
        <v>#REF!</v>
      </c>
      <c r="L121" s="130" t="e">
        <f>'1ตรวจสอบความครบถ้วน7แผน'!N60-'3.ตรวจสอบผลงาน 64&amp;แผน65 '!#REF!</f>
        <v>#REF!</v>
      </c>
      <c r="M121" s="130" t="e">
        <f>'1ตรวจสอบความครบถ้วน7แผน'!O60-'3.ตรวจสอบผลงาน 64&amp;แผน65 '!#REF!</f>
        <v>#REF!</v>
      </c>
      <c r="N121" s="130" t="e">
        <f>'1ตรวจสอบความครบถ้วน7แผน'!P60-'3.ตรวจสอบผลงาน 64&amp;แผน65 '!#REF!</f>
        <v>#REF!</v>
      </c>
      <c r="O121" s="130" t="e">
        <f>'1ตรวจสอบความครบถ้วน7แผน'!Q60-'3.ตรวจสอบผลงาน 64&amp;แผน65 '!#REF!</f>
        <v>#REF!</v>
      </c>
      <c r="P121" s="130" t="e">
        <f>'1ตรวจสอบความครบถ้วน7แผน'!R60-'3.ตรวจสอบผลงาน 64&amp;แผน65 '!#REF!</f>
        <v>#REF!</v>
      </c>
      <c r="Q121" s="130" t="e">
        <f>'1ตรวจสอบความครบถ้วน7แผน'!S60-'3.ตรวจสอบผลงาน 64&amp;แผน65 '!#REF!</f>
        <v>#REF!</v>
      </c>
      <c r="R121" s="130" t="e">
        <f>'1ตรวจสอบความครบถ้วน7แผน'!T60-'3.ตรวจสอบผลงาน 64&amp;แผน65 '!#REF!</f>
        <v>#REF!</v>
      </c>
      <c r="S121" s="130" t="e">
        <f>'1ตรวจสอบความครบถ้วน7แผน'!U60-'3.ตรวจสอบผลงาน 64&amp;แผน65 '!#REF!</f>
        <v>#REF!</v>
      </c>
      <c r="T121" s="130" t="e">
        <f>'1ตรวจสอบความครบถ้วน7แผน'!V60-'3.ตรวจสอบผลงาน 64&amp;แผน65 '!#REF!</f>
        <v>#REF!</v>
      </c>
      <c r="U121" s="130" t="e">
        <f>'1ตรวจสอบความครบถ้วน7แผน'!W60-'3.ตรวจสอบผลงาน 64&amp;แผน65 '!#REF!</f>
        <v>#REF!</v>
      </c>
      <c r="V121" s="130" t="e">
        <f>'1ตรวจสอบความครบถ้วน7แผน'!X60-'3.ตรวจสอบผลงาน 64&amp;แผน65 '!#REF!</f>
        <v>#REF!</v>
      </c>
      <c r="W121" s="130" t="e">
        <f>'1ตรวจสอบความครบถ้วน7แผน'!Y60-'3.ตรวจสอบผลงาน 64&amp;แผน65 '!#REF!</f>
        <v>#REF!</v>
      </c>
      <c r="X121" s="130" t="e">
        <f>'1ตรวจสอบความครบถ้วน7แผน'!Z60-'3.ตรวจสอบผลงาน 64&amp;แผน65 '!#REF!</f>
        <v>#REF!</v>
      </c>
      <c r="Y121" s="130" t="e">
        <f>'1ตรวจสอบความครบถ้วน7แผน'!AA60-'3.ตรวจสอบผลงาน 64&amp;แผน65 '!#REF!</f>
        <v>#REF!</v>
      </c>
      <c r="Z121" s="130" t="e">
        <f>'1ตรวจสอบความครบถ้วน7แผน'!AB60-'3.ตรวจสอบผลงาน 64&amp;แผน65 '!#REF!</f>
        <v>#REF!</v>
      </c>
      <c r="AA121" s="130" t="e">
        <f>'1ตรวจสอบความครบถ้วน7แผน'!AC60-'3.ตรวจสอบผลงาน 64&amp;แผน65 '!#REF!</f>
        <v>#REF!</v>
      </c>
      <c r="AB121" s="130" t="e">
        <f>'1ตรวจสอบความครบถ้วน7แผน'!AD60-'3.ตรวจสอบผลงาน 64&amp;แผน65 '!#REF!</f>
        <v>#REF!</v>
      </c>
      <c r="AC121" s="130" t="e">
        <f>'1ตรวจสอบความครบถ้วน7แผน'!AE60-'3.ตรวจสอบผลงาน 64&amp;แผน65 '!#REF!</f>
        <v>#REF!</v>
      </c>
      <c r="AD121" s="130" t="e">
        <f>'1ตรวจสอบความครบถ้วน7แผน'!AF60-'3.ตรวจสอบผลงาน 64&amp;แผน65 '!#REF!</f>
        <v>#REF!</v>
      </c>
      <c r="AE121" s="130" t="e">
        <f>'1ตรวจสอบความครบถ้วน7แผน'!AG60-'3.ตรวจสอบผลงาน 64&amp;แผน65 '!#REF!</f>
        <v>#REF!</v>
      </c>
      <c r="AF121" s="130" t="e">
        <f>'1ตรวจสอบความครบถ้วน7แผน'!AH60-'3.ตรวจสอบผลงาน 64&amp;แผน65 '!#REF!</f>
        <v>#REF!</v>
      </c>
      <c r="AG121" s="130" t="e">
        <f>'1ตรวจสอบความครบถ้วน7แผน'!AI60-'3.ตรวจสอบผลงาน 64&amp;แผน65 '!#REF!</f>
        <v>#REF!</v>
      </c>
      <c r="AH121" s="130" t="e">
        <f>'1ตรวจสอบความครบถ้วน7แผน'!AJ60-'3.ตรวจสอบผลงาน 64&amp;แผน65 '!#REF!</f>
        <v>#REF!</v>
      </c>
      <c r="AI121" s="130" t="e">
        <f>'1ตรวจสอบความครบถ้วน7แผน'!AK60-'3.ตรวจสอบผลงาน 64&amp;แผน65 '!#REF!</f>
        <v>#REF!</v>
      </c>
      <c r="AJ121" s="130" t="e">
        <f>'1ตรวจสอบความครบถ้วน7แผน'!AL60-'3.ตรวจสอบผลงาน 64&amp;แผน65 '!#REF!</f>
        <v>#REF!</v>
      </c>
      <c r="AK121" s="130" t="e">
        <f>'1ตรวจสอบความครบถ้วน7แผน'!AM60-'3.ตรวจสอบผลงาน 64&amp;แผน65 '!#REF!</f>
        <v>#REF!</v>
      </c>
      <c r="AL121" s="130" t="e">
        <f>'1ตรวจสอบความครบถ้วน7แผน'!AN60-'3.ตรวจสอบผลงาน 64&amp;แผน65 '!#REF!</f>
        <v>#REF!</v>
      </c>
      <c r="AM121" s="130" t="e">
        <f>'1ตรวจสอบความครบถ้วน7แผน'!AO60-'3.ตรวจสอบผลงาน 64&amp;แผน65 '!#REF!</f>
        <v>#REF!</v>
      </c>
      <c r="AN121" s="130" t="e">
        <f>'1ตรวจสอบความครบถ้วน7แผน'!AP60-'3.ตรวจสอบผลงาน 64&amp;แผน65 '!#REF!</f>
        <v>#REF!</v>
      </c>
      <c r="AO121" s="130" t="e">
        <f>'1ตรวจสอบความครบถ้วน7แผน'!AQ60-'3.ตรวจสอบผลงาน 64&amp;แผน65 '!#REF!</f>
        <v>#REF!</v>
      </c>
      <c r="AP121" s="130" t="e">
        <f>'1ตรวจสอบความครบถ้วน7แผน'!AR60-'3.ตรวจสอบผลงาน 64&amp;แผน65 '!#REF!</f>
        <v>#REF!</v>
      </c>
      <c r="AQ121" s="130" t="e">
        <f>'1ตรวจสอบความครบถ้วน7แผน'!AS60-'3.ตรวจสอบผลงาน 64&amp;แผน65 '!#REF!</f>
        <v>#REF!</v>
      </c>
      <c r="AR121" s="130" t="e">
        <f>'1ตรวจสอบความครบถ้วน7แผน'!AT60-'3.ตรวจสอบผลงาน 64&amp;แผน65 '!#REF!</f>
        <v>#REF!</v>
      </c>
      <c r="AS121" s="130" t="e">
        <f>'1ตรวจสอบความครบถ้วน7แผน'!AU60-'3.ตรวจสอบผลงาน 64&amp;แผน65 '!#REF!</f>
        <v>#REF!</v>
      </c>
      <c r="AT121" s="130" t="e">
        <f>'1ตรวจสอบความครบถ้วน7แผน'!AV60-'3.ตรวจสอบผลงาน 64&amp;แผน65 '!#REF!</f>
        <v>#REF!</v>
      </c>
      <c r="AU121" s="130" t="e">
        <f>'1ตรวจสอบความครบถ้วน7แผน'!AW60-'3.ตรวจสอบผลงาน 64&amp;แผน65 '!#REF!</f>
        <v>#REF!</v>
      </c>
      <c r="AV121" s="130" t="e">
        <f>'1ตรวจสอบความครบถ้วน7แผน'!AX60-'3.ตรวจสอบผลงาน 64&amp;แผน65 '!#REF!</f>
        <v>#REF!</v>
      </c>
      <c r="AW121" s="130" t="e">
        <f>'1ตรวจสอบความครบถ้วน7แผน'!AY60-'3.ตรวจสอบผลงาน 64&amp;แผน65 '!#REF!</f>
        <v>#REF!</v>
      </c>
      <c r="AX121" s="130" t="e">
        <f>'1ตรวจสอบความครบถ้วน7แผน'!AZ60-'3.ตรวจสอบผลงาน 64&amp;แผน65 '!#REF!</f>
        <v>#REF!</v>
      </c>
      <c r="AY121" s="130" t="e">
        <f>'1ตรวจสอบความครบถ้วน7แผน'!BA60-'3.ตรวจสอบผลงาน 64&amp;แผน65 '!#REF!</f>
        <v>#REF!</v>
      </c>
      <c r="AZ121" s="130" t="e">
        <f>'1ตรวจสอบความครบถ้วน7แผน'!BB60-'3.ตรวจสอบผลงาน 64&amp;แผน65 '!#REF!</f>
        <v>#REF!</v>
      </c>
      <c r="BA121" s="130" t="e">
        <f>'1ตรวจสอบความครบถ้วน7แผน'!BC60-'3.ตรวจสอบผลงาน 64&amp;แผน65 '!#REF!</f>
        <v>#REF!</v>
      </c>
      <c r="BB121" s="130" t="e">
        <f>'1ตรวจสอบความครบถ้วน7แผน'!BD60-'3.ตรวจสอบผลงาน 64&amp;แผน65 '!#REF!</f>
        <v>#REF!</v>
      </c>
      <c r="BC121" s="130" t="e">
        <f>'1ตรวจสอบความครบถ้วน7แผน'!BE60-'3.ตรวจสอบผลงาน 64&amp;แผน65 '!#REF!</f>
        <v>#REF!</v>
      </c>
      <c r="BD121" s="130" t="e">
        <f>'1ตรวจสอบความครบถ้วน7แผน'!BF60-'3.ตรวจสอบผลงาน 64&amp;แผน65 '!#REF!</f>
        <v>#REF!</v>
      </c>
      <c r="BE121" s="130" t="e">
        <f>'1ตรวจสอบความครบถ้วน7แผน'!BG60-'3.ตรวจสอบผลงาน 64&amp;แผน65 '!#REF!</f>
        <v>#REF!</v>
      </c>
      <c r="BF121" s="130" t="e">
        <f>'1ตรวจสอบความครบถ้วน7แผน'!BH60-'3.ตรวจสอบผลงาน 64&amp;แผน65 '!#REF!</f>
        <v>#REF!</v>
      </c>
      <c r="BG121" s="130" t="e">
        <f>'1ตรวจสอบความครบถ้วน7แผน'!BI60-'3.ตรวจสอบผลงาน 64&amp;แผน65 '!#REF!</f>
        <v>#REF!</v>
      </c>
      <c r="BH121" s="130" t="e">
        <f>'1ตรวจสอบความครบถ้วน7แผน'!BJ60-'3.ตรวจสอบผลงาน 64&amp;แผน65 '!#REF!</f>
        <v>#REF!</v>
      </c>
      <c r="BI121" s="130" t="e">
        <f>'1ตรวจสอบความครบถ้วน7แผน'!BK60-'3.ตรวจสอบผลงาน 64&amp;แผน65 '!#REF!</f>
        <v>#REF!</v>
      </c>
      <c r="BJ121" s="130" t="e">
        <f>'1ตรวจสอบความครบถ้วน7แผน'!BL60-'3.ตรวจสอบผลงาน 64&amp;แผน65 '!#REF!</f>
        <v>#REF!</v>
      </c>
      <c r="BK121" s="130" t="e">
        <f>'1ตรวจสอบความครบถ้วน7แผน'!BM60-'3.ตรวจสอบผลงาน 64&amp;แผน65 '!#REF!</f>
        <v>#REF!</v>
      </c>
      <c r="BL121" s="130" t="e">
        <f>'1ตรวจสอบความครบถ้วน7แผน'!BN60-'3.ตรวจสอบผลงาน 64&amp;แผน65 '!#REF!</f>
        <v>#REF!</v>
      </c>
      <c r="BM121" s="130" t="e">
        <f>'1ตรวจสอบความครบถ้วน7แผน'!BO60-'3.ตรวจสอบผลงาน 64&amp;แผน65 '!#REF!</f>
        <v>#REF!</v>
      </c>
      <c r="BN121" s="130" t="e">
        <f>'1ตรวจสอบความครบถ้วน7แผน'!BP60-'3.ตรวจสอบผลงาน 64&amp;แผน65 '!#REF!</f>
        <v>#REF!</v>
      </c>
      <c r="BO121" s="130" t="e">
        <f>'1ตรวจสอบความครบถ้วน7แผน'!BQ60-'3.ตรวจสอบผลงาน 64&amp;แผน65 '!#REF!</f>
        <v>#REF!</v>
      </c>
      <c r="BP121" s="130" t="e">
        <f>'1ตรวจสอบความครบถ้วน7แผน'!BR60-'3.ตรวจสอบผลงาน 64&amp;แผน65 '!#REF!</f>
        <v>#REF!</v>
      </c>
      <c r="BQ121" s="130" t="e">
        <f>'1ตรวจสอบความครบถ้วน7แผน'!BS60-'3.ตรวจสอบผลงาน 64&amp;แผน65 '!#REF!</f>
        <v>#REF!</v>
      </c>
      <c r="BR121" s="130" t="e">
        <f>'1ตรวจสอบความครบถ้วน7แผน'!BT60-'3.ตรวจสอบผลงาน 64&amp;แผน65 '!#REF!</f>
        <v>#REF!</v>
      </c>
      <c r="BS121" s="130" t="e">
        <f>'1ตรวจสอบความครบถ้วน7แผน'!BU60-'3.ตรวจสอบผลงาน 64&amp;แผน65 '!#REF!</f>
        <v>#REF!</v>
      </c>
      <c r="BT121" s="130" t="e">
        <f>'1ตรวจสอบความครบถ้วน7แผน'!BV60-'3.ตรวจสอบผลงาน 64&amp;แผน65 '!#REF!</f>
        <v>#REF!</v>
      </c>
      <c r="BU121" s="130" t="e">
        <f>'1ตรวจสอบความครบถ้วน7แผน'!BW60-'3.ตรวจสอบผลงาน 64&amp;แผน65 '!#REF!</f>
        <v>#REF!</v>
      </c>
      <c r="BV121" s="130" t="e">
        <f>'1ตรวจสอบความครบถ้วน7แผน'!BX60-'3.ตรวจสอบผลงาน 64&amp;แผน65 '!#REF!</f>
        <v>#REF!</v>
      </c>
      <c r="BW121" s="130" t="e">
        <f>'1ตรวจสอบความครบถ้วน7แผน'!BY60-'3.ตรวจสอบผลงาน 64&amp;แผน65 '!#REF!</f>
        <v>#REF!</v>
      </c>
      <c r="BX121" s="130" t="e">
        <f>'1ตรวจสอบความครบถ้วน7แผน'!BZ60-'3.ตรวจสอบผลงาน 64&amp;แผน65 '!#REF!</f>
        <v>#REF!</v>
      </c>
      <c r="BY121" s="130" t="e">
        <f>'1ตรวจสอบความครบถ้วน7แผน'!CA60-'3.ตรวจสอบผลงาน 64&amp;แผน65 '!#REF!</f>
        <v>#REF!</v>
      </c>
      <c r="BZ121" s="130" t="e">
        <f>'1ตรวจสอบความครบถ้วน7แผน'!CB60-'3.ตรวจสอบผลงาน 64&amp;แผน65 '!#REF!</f>
        <v>#REF!</v>
      </c>
      <c r="CA121" s="130" t="e">
        <f>'1ตรวจสอบความครบถ้วน7แผน'!CC60-'3.ตรวจสอบผลงาน 64&amp;แผน65 '!#REF!</f>
        <v>#REF!</v>
      </c>
      <c r="CB121" s="130" t="e">
        <f>'1ตรวจสอบความครบถ้วน7แผน'!CD60-'3.ตรวจสอบผลงาน 64&amp;แผน65 '!#REF!</f>
        <v>#REF!</v>
      </c>
      <c r="CC121" s="130" t="e">
        <f>'1ตรวจสอบความครบถ้วน7แผน'!CE60-'3.ตรวจสอบผลงาน 64&amp;แผน65 '!#REF!</f>
        <v>#REF!</v>
      </c>
      <c r="CD121" s="130" t="e">
        <f>'1ตรวจสอบความครบถ้วน7แผน'!CF60-'3.ตรวจสอบผลงาน 64&amp;แผน65 '!#REF!</f>
        <v>#REF!</v>
      </c>
      <c r="CE121" s="130" t="e">
        <f>'1ตรวจสอบความครบถ้วน7แผน'!CG60-'3.ตรวจสอบผลงาน 64&amp;แผน65 '!#REF!</f>
        <v>#REF!</v>
      </c>
      <c r="CF121" s="130" t="e">
        <f>'1ตรวจสอบความครบถ้วน7แผน'!CH60-'3.ตรวจสอบผลงาน 64&amp;แผน65 '!#REF!</f>
        <v>#REF!</v>
      </c>
      <c r="CG121" s="130" t="e">
        <f>'1ตรวจสอบความครบถ้วน7แผน'!CI60-'3.ตรวจสอบผลงาน 64&amp;แผน65 '!#REF!</f>
        <v>#REF!</v>
      </c>
      <c r="CH121" s="130" t="e">
        <f>'1ตรวจสอบความครบถ้วน7แผน'!CJ60-'3.ตรวจสอบผลงาน 64&amp;แผน65 '!#REF!</f>
        <v>#REF!</v>
      </c>
      <c r="CI121" s="130" t="e">
        <f>'1ตรวจสอบความครบถ้วน7แผน'!CK60-'3.ตรวจสอบผลงาน 64&amp;แผน65 '!#REF!</f>
        <v>#REF!</v>
      </c>
      <c r="CJ121" s="130" t="e">
        <f>'1ตรวจสอบความครบถ้วน7แผน'!CL60-'3.ตรวจสอบผลงาน 64&amp;แผน65 '!#REF!</f>
        <v>#REF!</v>
      </c>
      <c r="CK121" s="130" t="e">
        <f>'1ตรวจสอบความครบถ้วน7แผน'!CM60-'3.ตรวจสอบผลงาน 64&amp;แผน65 '!#REF!</f>
        <v>#REF!</v>
      </c>
      <c r="CL121" s="130" t="e">
        <f>'1ตรวจสอบความครบถ้วน7แผน'!CN60-'3.ตรวจสอบผลงาน 64&amp;แผน65 '!#REF!</f>
        <v>#REF!</v>
      </c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</row>
    <row r="122" spans="2:116" ht="21" hidden="1">
      <c r="B122" s="37" t="s">
        <v>350</v>
      </c>
      <c r="C122" s="130" t="e">
        <f>'1ตรวจสอบความครบถ้วน7แผน'!E61-'3.ตรวจสอบผลงาน 64&amp;แผน65 '!#REF!</f>
        <v>#REF!</v>
      </c>
      <c r="D122" s="130" t="e">
        <f>'1ตรวจสอบความครบถ้วน7แผน'!F61-'3.ตรวจสอบผลงาน 64&amp;แผน65 '!#REF!</f>
        <v>#REF!</v>
      </c>
      <c r="E122" s="130" t="e">
        <f>'1ตรวจสอบความครบถ้วน7แผน'!G61-'3.ตรวจสอบผลงาน 64&amp;แผน65 '!#REF!</f>
        <v>#REF!</v>
      </c>
      <c r="F122" s="130" t="e">
        <f>'1ตรวจสอบความครบถ้วน7แผน'!H61-'3.ตรวจสอบผลงาน 64&amp;แผน65 '!#REF!</f>
        <v>#REF!</v>
      </c>
      <c r="G122" s="130" t="e">
        <f>'1ตรวจสอบความครบถ้วน7แผน'!I61-'3.ตรวจสอบผลงาน 64&amp;แผน65 '!#REF!</f>
        <v>#REF!</v>
      </c>
      <c r="H122" s="130" t="e">
        <f>'1ตรวจสอบความครบถ้วน7แผน'!J61-'3.ตรวจสอบผลงาน 64&amp;แผน65 '!#REF!</f>
        <v>#REF!</v>
      </c>
      <c r="I122" s="130" t="e">
        <f>'1ตรวจสอบความครบถ้วน7แผน'!K61-'3.ตรวจสอบผลงาน 64&amp;แผน65 '!#REF!</f>
        <v>#REF!</v>
      </c>
      <c r="J122" s="130" t="e">
        <f>'1ตรวจสอบความครบถ้วน7แผน'!L61-'3.ตรวจสอบผลงาน 64&amp;แผน65 '!#REF!</f>
        <v>#REF!</v>
      </c>
      <c r="K122" s="130" t="e">
        <f>'1ตรวจสอบความครบถ้วน7แผน'!M61-'3.ตรวจสอบผลงาน 64&amp;แผน65 '!#REF!</f>
        <v>#REF!</v>
      </c>
      <c r="L122" s="130" t="e">
        <f>'1ตรวจสอบความครบถ้วน7แผน'!N61-'3.ตรวจสอบผลงาน 64&amp;แผน65 '!#REF!</f>
        <v>#REF!</v>
      </c>
      <c r="M122" s="130" t="e">
        <f>'1ตรวจสอบความครบถ้วน7แผน'!O61-'3.ตรวจสอบผลงาน 64&amp;แผน65 '!#REF!</f>
        <v>#REF!</v>
      </c>
      <c r="N122" s="130" t="e">
        <f>'1ตรวจสอบความครบถ้วน7แผน'!P61-'3.ตรวจสอบผลงาน 64&amp;แผน65 '!#REF!</f>
        <v>#REF!</v>
      </c>
      <c r="O122" s="130" t="e">
        <f>'1ตรวจสอบความครบถ้วน7แผน'!Q61-'3.ตรวจสอบผลงาน 64&amp;แผน65 '!#REF!</f>
        <v>#REF!</v>
      </c>
      <c r="P122" s="130" t="e">
        <f>'1ตรวจสอบความครบถ้วน7แผน'!R61-'3.ตรวจสอบผลงาน 64&amp;แผน65 '!#REF!</f>
        <v>#REF!</v>
      </c>
      <c r="Q122" s="130" t="e">
        <f>'1ตรวจสอบความครบถ้วน7แผน'!S61-'3.ตรวจสอบผลงาน 64&amp;แผน65 '!#REF!</f>
        <v>#REF!</v>
      </c>
      <c r="R122" s="130" t="e">
        <f>'1ตรวจสอบความครบถ้วน7แผน'!T61-'3.ตรวจสอบผลงาน 64&amp;แผน65 '!#REF!</f>
        <v>#REF!</v>
      </c>
      <c r="S122" s="130" t="e">
        <f>'1ตรวจสอบความครบถ้วน7แผน'!U61-'3.ตรวจสอบผลงาน 64&amp;แผน65 '!#REF!</f>
        <v>#REF!</v>
      </c>
      <c r="T122" s="130" t="e">
        <f>'1ตรวจสอบความครบถ้วน7แผน'!V61-'3.ตรวจสอบผลงาน 64&amp;แผน65 '!#REF!</f>
        <v>#REF!</v>
      </c>
      <c r="U122" s="130" t="e">
        <f>'1ตรวจสอบความครบถ้วน7แผน'!W61-'3.ตรวจสอบผลงาน 64&amp;แผน65 '!#REF!</f>
        <v>#REF!</v>
      </c>
      <c r="V122" s="130" t="e">
        <f>'1ตรวจสอบความครบถ้วน7แผน'!X61-'3.ตรวจสอบผลงาน 64&amp;แผน65 '!#REF!</f>
        <v>#REF!</v>
      </c>
      <c r="W122" s="130" t="e">
        <f>'1ตรวจสอบความครบถ้วน7แผน'!Y61-'3.ตรวจสอบผลงาน 64&amp;แผน65 '!#REF!</f>
        <v>#REF!</v>
      </c>
      <c r="X122" s="130" t="e">
        <f>'1ตรวจสอบความครบถ้วน7แผน'!Z61-'3.ตรวจสอบผลงาน 64&amp;แผน65 '!#REF!</f>
        <v>#REF!</v>
      </c>
      <c r="Y122" s="130" t="e">
        <f>'1ตรวจสอบความครบถ้วน7แผน'!AA61-'3.ตรวจสอบผลงาน 64&amp;แผน65 '!#REF!</f>
        <v>#REF!</v>
      </c>
      <c r="Z122" s="130" t="e">
        <f>'1ตรวจสอบความครบถ้วน7แผน'!AB61-'3.ตรวจสอบผลงาน 64&amp;แผน65 '!#REF!</f>
        <v>#REF!</v>
      </c>
      <c r="AA122" s="130" t="e">
        <f>'1ตรวจสอบความครบถ้วน7แผน'!AC61-'3.ตรวจสอบผลงาน 64&amp;แผน65 '!#REF!</f>
        <v>#REF!</v>
      </c>
      <c r="AB122" s="130" t="e">
        <f>'1ตรวจสอบความครบถ้วน7แผน'!AD61-'3.ตรวจสอบผลงาน 64&amp;แผน65 '!#REF!</f>
        <v>#REF!</v>
      </c>
      <c r="AC122" s="130" t="e">
        <f>'1ตรวจสอบความครบถ้วน7แผน'!AE61-'3.ตรวจสอบผลงาน 64&amp;แผน65 '!#REF!</f>
        <v>#REF!</v>
      </c>
      <c r="AD122" s="130" t="e">
        <f>'1ตรวจสอบความครบถ้วน7แผน'!AF61-'3.ตรวจสอบผลงาน 64&amp;แผน65 '!#REF!</f>
        <v>#REF!</v>
      </c>
      <c r="AE122" s="130" t="e">
        <f>'1ตรวจสอบความครบถ้วน7แผน'!AG61-'3.ตรวจสอบผลงาน 64&amp;แผน65 '!#REF!</f>
        <v>#REF!</v>
      </c>
      <c r="AF122" s="130" t="e">
        <f>'1ตรวจสอบความครบถ้วน7แผน'!AH61-'3.ตรวจสอบผลงาน 64&amp;แผน65 '!#REF!</f>
        <v>#REF!</v>
      </c>
      <c r="AG122" s="130" t="e">
        <f>'1ตรวจสอบความครบถ้วน7แผน'!AI61-'3.ตรวจสอบผลงาน 64&amp;แผน65 '!#REF!</f>
        <v>#REF!</v>
      </c>
      <c r="AH122" s="130" t="e">
        <f>'1ตรวจสอบความครบถ้วน7แผน'!AJ61-'3.ตรวจสอบผลงาน 64&amp;แผน65 '!#REF!</f>
        <v>#REF!</v>
      </c>
      <c r="AI122" s="130" t="e">
        <f>'1ตรวจสอบความครบถ้วน7แผน'!AK61-'3.ตรวจสอบผลงาน 64&amp;แผน65 '!#REF!</f>
        <v>#REF!</v>
      </c>
      <c r="AJ122" s="130" t="e">
        <f>'1ตรวจสอบความครบถ้วน7แผน'!AL61-'3.ตรวจสอบผลงาน 64&amp;แผน65 '!#REF!</f>
        <v>#REF!</v>
      </c>
      <c r="AK122" s="130" t="e">
        <f>'1ตรวจสอบความครบถ้วน7แผน'!AM61-'3.ตรวจสอบผลงาน 64&amp;แผน65 '!#REF!</f>
        <v>#REF!</v>
      </c>
      <c r="AL122" s="130" t="e">
        <f>'1ตรวจสอบความครบถ้วน7แผน'!AN61-'3.ตรวจสอบผลงาน 64&amp;แผน65 '!#REF!</f>
        <v>#REF!</v>
      </c>
      <c r="AM122" s="130" t="e">
        <f>'1ตรวจสอบความครบถ้วน7แผน'!AO61-'3.ตรวจสอบผลงาน 64&amp;แผน65 '!#REF!</f>
        <v>#REF!</v>
      </c>
      <c r="AN122" s="130" t="e">
        <f>'1ตรวจสอบความครบถ้วน7แผน'!AP61-'3.ตรวจสอบผลงาน 64&amp;แผน65 '!#REF!</f>
        <v>#REF!</v>
      </c>
      <c r="AO122" s="130" t="e">
        <f>'1ตรวจสอบความครบถ้วน7แผน'!AQ61-'3.ตรวจสอบผลงาน 64&amp;แผน65 '!#REF!</f>
        <v>#REF!</v>
      </c>
      <c r="AP122" s="130" t="e">
        <f>'1ตรวจสอบความครบถ้วน7แผน'!AR61-'3.ตรวจสอบผลงาน 64&amp;แผน65 '!#REF!</f>
        <v>#REF!</v>
      </c>
      <c r="AQ122" s="130" t="e">
        <f>'1ตรวจสอบความครบถ้วน7แผน'!AS61-'3.ตรวจสอบผลงาน 64&amp;แผน65 '!#REF!</f>
        <v>#REF!</v>
      </c>
      <c r="AR122" s="130" t="e">
        <f>'1ตรวจสอบความครบถ้วน7แผน'!AT61-'3.ตรวจสอบผลงาน 64&amp;แผน65 '!#REF!</f>
        <v>#REF!</v>
      </c>
      <c r="AS122" s="130" t="e">
        <f>'1ตรวจสอบความครบถ้วน7แผน'!AU61-'3.ตรวจสอบผลงาน 64&amp;แผน65 '!#REF!</f>
        <v>#REF!</v>
      </c>
      <c r="AT122" s="130" t="e">
        <f>'1ตรวจสอบความครบถ้วน7แผน'!AV61-'3.ตรวจสอบผลงาน 64&amp;แผน65 '!#REF!</f>
        <v>#REF!</v>
      </c>
      <c r="AU122" s="130" t="e">
        <f>'1ตรวจสอบความครบถ้วน7แผน'!AW61-'3.ตรวจสอบผลงาน 64&amp;แผน65 '!#REF!</f>
        <v>#REF!</v>
      </c>
      <c r="AV122" s="130" t="e">
        <f>'1ตรวจสอบความครบถ้วน7แผน'!AX61-'3.ตรวจสอบผลงาน 64&amp;แผน65 '!#REF!</f>
        <v>#REF!</v>
      </c>
      <c r="AW122" s="130" t="e">
        <f>'1ตรวจสอบความครบถ้วน7แผน'!AY61-'3.ตรวจสอบผลงาน 64&amp;แผน65 '!#REF!</f>
        <v>#REF!</v>
      </c>
      <c r="AX122" s="130" t="e">
        <f>'1ตรวจสอบความครบถ้วน7แผน'!AZ61-'3.ตรวจสอบผลงาน 64&amp;แผน65 '!#REF!</f>
        <v>#REF!</v>
      </c>
      <c r="AY122" s="130" t="e">
        <f>'1ตรวจสอบความครบถ้วน7แผน'!BA61-'3.ตรวจสอบผลงาน 64&amp;แผน65 '!#REF!</f>
        <v>#REF!</v>
      </c>
      <c r="AZ122" s="130" t="e">
        <f>'1ตรวจสอบความครบถ้วน7แผน'!BB61-'3.ตรวจสอบผลงาน 64&amp;แผน65 '!#REF!</f>
        <v>#REF!</v>
      </c>
      <c r="BA122" s="130" t="e">
        <f>'1ตรวจสอบความครบถ้วน7แผน'!BC61-'3.ตรวจสอบผลงาน 64&amp;แผน65 '!#REF!</f>
        <v>#REF!</v>
      </c>
      <c r="BB122" s="130" t="e">
        <f>'1ตรวจสอบความครบถ้วน7แผน'!BD61-'3.ตรวจสอบผลงาน 64&amp;แผน65 '!#REF!</f>
        <v>#REF!</v>
      </c>
      <c r="BC122" s="130" t="e">
        <f>'1ตรวจสอบความครบถ้วน7แผน'!BE61-'3.ตรวจสอบผลงาน 64&amp;แผน65 '!#REF!</f>
        <v>#REF!</v>
      </c>
      <c r="BD122" s="130" t="e">
        <f>'1ตรวจสอบความครบถ้วน7แผน'!BF61-'3.ตรวจสอบผลงาน 64&amp;แผน65 '!#REF!</f>
        <v>#REF!</v>
      </c>
      <c r="BE122" s="130" t="e">
        <f>'1ตรวจสอบความครบถ้วน7แผน'!BG61-'3.ตรวจสอบผลงาน 64&amp;แผน65 '!#REF!</f>
        <v>#REF!</v>
      </c>
      <c r="BF122" s="130" t="e">
        <f>'1ตรวจสอบความครบถ้วน7แผน'!BH61-'3.ตรวจสอบผลงาน 64&amp;แผน65 '!#REF!</f>
        <v>#REF!</v>
      </c>
      <c r="BG122" s="130" t="e">
        <f>'1ตรวจสอบความครบถ้วน7แผน'!BI61-'3.ตรวจสอบผลงาน 64&amp;แผน65 '!#REF!</f>
        <v>#REF!</v>
      </c>
      <c r="BH122" s="130" t="e">
        <f>'1ตรวจสอบความครบถ้วน7แผน'!BJ61-'3.ตรวจสอบผลงาน 64&amp;แผน65 '!#REF!</f>
        <v>#REF!</v>
      </c>
      <c r="BI122" s="130" t="e">
        <f>'1ตรวจสอบความครบถ้วน7แผน'!BK61-'3.ตรวจสอบผลงาน 64&amp;แผน65 '!#REF!</f>
        <v>#REF!</v>
      </c>
      <c r="BJ122" s="130" t="e">
        <f>'1ตรวจสอบความครบถ้วน7แผน'!BL61-'3.ตรวจสอบผลงาน 64&amp;แผน65 '!#REF!</f>
        <v>#REF!</v>
      </c>
      <c r="BK122" s="130" t="e">
        <f>'1ตรวจสอบความครบถ้วน7แผน'!BM61-'3.ตรวจสอบผลงาน 64&amp;แผน65 '!#REF!</f>
        <v>#REF!</v>
      </c>
      <c r="BL122" s="130" t="e">
        <f>'1ตรวจสอบความครบถ้วน7แผน'!BN61-'3.ตรวจสอบผลงาน 64&amp;แผน65 '!#REF!</f>
        <v>#REF!</v>
      </c>
      <c r="BM122" s="130" t="e">
        <f>'1ตรวจสอบความครบถ้วน7แผน'!BO61-'3.ตรวจสอบผลงาน 64&amp;แผน65 '!#REF!</f>
        <v>#REF!</v>
      </c>
      <c r="BN122" s="130" t="e">
        <f>'1ตรวจสอบความครบถ้วน7แผน'!BP61-'3.ตรวจสอบผลงาน 64&amp;แผน65 '!#REF!</f>
        <v>#REF!</v>
      </c>
      <c r="BO122" s="130" t="e">
        <f>'1ตรวจสอบความครบถ้วน7แผน'!BQ61-'3.ตรวจสอบผลงาน 64&amp;แผน65 '!#REF!</f>
        <v>#REF!</v>
      </c>
      <c r="BP122" s="130" t="e">
        <f>'1ตรวจสอบความครบถ้วน7แผน'!BR61-'3.ตรวจสอบผลงาน 64&amp;แผน65 '!#REF!</f>
        <v>#REF!</v>
      </c>
      <c r="BQ122" s="130" t="e">
        <f>'1ตรวจสอบความครบถ้วน7แผน'!BS61-'3.ตรวจสอบผลงาน 64&amp;แผน65 '!#REF!</f>
        <v>#REF!</v>
      </c>
      <c r="BR122" s="130" t="e">
        <f>'1ตรวจสอบความครบถ้วน7แผน'!BT61-'3.ตรวจสอบผลงาน 64&amp;แผน65 '!#REF!</f>
        <v>#REF!</v>
      </c>
      <c r="BS122" s="130" t="e">
        <f>'1ตรวจสอบความครบถ้วน7แผน'!BU61-'3.ตรวจสอบผลงาน 64&amp;แผน65 '!#REF!</f>
        <v>#REF!</v>
      </c>
      <c r="BT122" s="130" t="e">
        <f>'1ตรวจสอบความครบถ้วน7แผน'!BV61-'3.ตรวจสอบผลงาน 64&amp;แผน65 '!#REF!</f>
        <v>#REF!</v>
      </c>
      <c r="BU122" s="130" t="e">
        <f>'1ตรวจสอบความครบถ้วน7แผน'!BW61-'3.ตรวจสอบผลงาน 64&amp;แผน65 '!#REF!</f>
        <v>#REF!</v>
      </c>
      <c r="BV122" s="130" t="e">
        <f>'1ตรวจสอบความครบถ้วน7แผน'!BX61-'3.ตรวจสอบผลงาน 64&amp;แผน65 '!#REF!</f>
        <v>#REF!</v>
      </c>
      <c r="BW122" s="130" t="e">
        <f>'1ตรวจสอบความครบถ้วน7แผน'!BY61-'3.ตรวจสอบผลงาน 64&amp;แผน65 '!#REF!</f>
        <v>#REF!</v>
      </c>
      <c r="BX122" s="130" t="e">
        <f>'1ตรวจสอบความครบถ้วน7แผน'!BZ61-'3.ตรวจสอบผลงาน 64&amp;แผน65 '!#REF!</f>
        <v>#REF!</v>
      </c>
      <c r="BY122" s="130" t="e">
        <f>'1ตรวจสอบความครบถ้วน7แผน'!CA61-'3.ตรวจสอบผลงาน 64&amp;แผน65 '!#REF!</f>
        <v>#REF!</v>
      </c>
      <c r="BZ122" s="130" t="e">
        <f>'1ตรวจสอบความครบถ้วน7แผน'!CB61-'3.ตรวจสอบผลงาน 64&amp;แผน65 '!#REF!</f>
        <v>#REF!</v>
      </c>
      <c r="CA122" s="130" t="e">
        <f>'1ตรวจสอบความครบถ้วน7แผน'!CC61-'3.ตรวจสอบผลงาน 64&amp;แผน65 '!#REF!</f>
        <v>#REF!</v>
      </c>
      <c r="CB122" s="130" t="e">
        <f>'1ตรวจสอบความครบถ้วน7แผน'!CD61-'3.ตรวจสอบผลงาน 64&amp;แผน65 '!#REF!</f>
        <v>#REF!</v>
      </c>
      <c r="CC122" s="130" t="e">
        <f>'1ตรวจสอบความครบถ้วน7แผน'!CE61-'3.ตรวจสอบผลงาน 64&amp;แผน65 '!#REF!</f>
        <v>#REF!</v>
      </c>
      <c r="CD122" s="130" t="e">
        <f>'1ตรวจสอบความครบถ้วน7แผน'!CF61-'3.ตรวจสอบผลงาน 64&amp;แผน65 '!#REF!</f>
        <v>#REF!</v>
      </c>
      <c r="CE122" s="130" t="e">
        <f>'1ตรวจสอบความครบถ้วน7แผน'!CG61-'3.ตรวจสอบผลงาน 64&amp;แผน65 '!#REF!</f>
        <v>#REF!</v>
      </c>
      <c r="CF122" s="130" t="e">
        <f>'1ตรวจสอบความครบถ้วน7แผน'!CH61-'3.ตรวจสอบผลงาน 64&amp;แผน65 '!#REF!</f>
        <v>#REF!</v>
      </c>
      <c r="CG122" s="130" t="e">
        <f>'1ตรวจสอบความครบถ้วน7แผน'!CI61-'3.ตรวจสอบผลงาน 64&amp;แผน65 '!#REF!</f>
        <v>#REF!</v>
      </c>
      <c r="CH122" s="130" t="e">
        <f>'1ตรวจสอบความครบถ้วน7แผน'!CJ61-'3.ตรวจสอบผลงาน 64&amp;แผน65 '!#REF!</f>
        <v>#REF!</v>
      </c>
      <c r="CI122" s="130" t="e">
        <f>'1ตรวจสอบความครบถ้วน7แผน'!CK61-'3.ตรวจสอบผลงาน 64&amp;แผน65 '!#REF!</f>
        <v>#REF!</v>
      </c>
      <c r="CJ122" s="130" t="e">
        <f>'1ตรวจสอบความครบถ้วน7แผน'!CL61-'3.ตรวจสอบผลงาน 64&amp;แผน65 '!#REF!</f>
        <v>#REF!</v>
      </c>
      <c r="CK122" s="130" t="e">
        <f>'1ตรวจสอบความครบถ้วน7แผน'!CM61-'3.ตรวจสอบผลงาน 64&amp;แผน65 '!#REF!</f>
        <v>#REF!</v>
      </c>
      <c r="CL122" s="130" t="e">
        <f>'1ตรวจสอบความครบถ้วน7แผน'!CN61-'3.ตรวจสอบผลงาน 64&amp;แผน65 '!#REF!</f>
        <v>#REF!</v>
      </c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</row>
    <row r="123" spans="2:116" ht="21" hidden="1">
      <c r="B123" s="37" t="s">
        <v>351</v>
      </c>
      <c r="C123" s="130" t="e">
        <f>'1ตรวจสอบความครบถ้วน7แผน'!E62-'3.ตรวจสอบผลงาน 64&amp;แผน65 '!#REF!</f>
        <v>#REF!</v>
      </c>
      <c r="D123" s="130" t="e">
        <f>'1ตรวจสอบความครบถ้วน7แผน'!F62-'3.ตรวจสอบผลงาน 64&amp;แผน65 '!#REF!</f>
        <v>#REF!</v>
      </c>
      <c r="E123" s="130" t="e">
        <f>'1ตรวจสอบความครบถ้วน7แผน'!G62-'3.ตรวจสอบผลงาน 64&amp;แผน65 '!#REF!</f>
        <v>#REF!</v>
      </c>
      <c r="F123" s="130" t="e">
        <f>'1ตรวจสอบความครบถ้วน7แผน'!H62-'3.ตรวจสอบผลงาน 64&amp;แผน65 '!#REF!</f>
        <v>#REF!</v>
      </c>
      <c r="G123" s="130" t="e">
        <f>'1ตรวจสอบความครบถ้วน7แผน'!I62-'3.ตรวจสอบผลงาน 64&amp;แผน65 '!#REF!</f>
        <v>#REF!</v>
      </c>
      <c r="H123" s="130" t="e">
        <f>'1ตรวจสอบความครบถ้วน7แผน'!J62-'3.ตรวจสอบผลงาน 64&amp;แผน65 '!#REF!</f>
        <v>#REF!</v>
      </c>
      <c r="I123" s="130" t="e">
        <f>'1ตรวจสอบความครบถ้วน7แผน'!K62-'3.ตรวจสอบผลงาน 64&amp;แผน65 '!#REF!</f>
        <v>#REF!</v>
      </c>
      <c r="J123" s="130" t="e">
        <f>'1ตรวจสอบความครบถ้วน7แผน'!L62-'3.ตรวจสอบผลงาน 64&amp;แผน65 '!#REF!</f>
        <v>#REF!</v>
      </c>
      <c r="K123" s="130" t="e">
        <f>'1ตรวจสอบความครบถ้วน7แผน'!M62-'3.ตรวจสอบผลงาน 64&amp;แผน65 '!#REF!</f>
        <v>#REF!</v>
      </c>
      <c r="L123" s="130" t="e">
        <f>'1ตรวจสอบความครบถ้วน7แผน'!N62-'3.ตรวจสอบผลงาน 64&amp;แผน65 '!#REF!</f>
        <v>#REF!</v>
      </c>
      <c r="M123" s="130" t="e">
        <f>'1ตรวจสอบความครบถ้วน7แผน'!O62-'3.ตรวจสอบผลงาน 64&amp;แผน65 '!#REF!</f>
        <v>#REF!</v>
      </c>
      <c r="N123" s="130" t="e">
        <f>'1ตรวจสอบความครบถ้วน7แผน'!P62-'3.ตรวจสอบผลงาน 64&amp;แผน65 '!#REF!</f>
        <v>#REF!</v>
      </c>
      <c r="O123" s="130" t="e">
        <f>'1ตรวจสอบความครบถ้วน7แผน'!Q62-'3.ตรวจสอบผลงาน 64&amp;แผน65 '!#REF!</f>
        <v>#REF!</v>
      </c>
      <c r="P123" s="130" t="e">
        <f>'1ตรวจสอบความครบถ้วน7แผน'!R62-'3.ตรวจสอบผลงาน 64&amp;แผน65 '!#REF!</f>
        <v>#REF!</v>
      </c>
      <c r="Q123" s="130" t="e">
        <f>'1ตรวจสอบความครบถ้วน7แผน'!S62-'3.ตรวจสอบผลงาน 64&amp;แผน65 '!#REF!</f>
        <v>#REF!</v>
      </c>
      <c r="R123" s="130" t="e">
        <f>'1ตรวจสอบความครบถ้วน7แผน'!T62-'3.ตรวจสอบผลงาน 64&amp;แผน65 '!#REF!</f>
        <v>#REF!</v>
      </c>
      <c r="S123" s="130" t="e">
        <f>'1ตรวจสอบความครบถ้วน7แผน'!U62-'3.ตรวจสอบผลงาน 64&amp;แผน65 '!#REF!</f>
        <v>#REF!</v>
      </c>
      <c r="T123" s="130" t="e">
        <f>'1ตรวจสอบความครบถ้วน7แผน'!V62-'3.ตรวจสอบผลงาน 64&amp;แผน65 '!#REF!</f>
        <v>#REF!</v>
      </c>
      <c r="U123" s="130" t="e">
        <f>'1ตรวจสอบความครบถ้วน7แผน'!W62-'3.ตรวจสอบผลงาน 64&amp;แผน65 '!#REF!</f>
        <v>#REF!</v>
      </c>
      <c r="V123" s="130" t="e">
        <f>'1ตรวจสอบความครบถ้วน7แผน'!X62-'3.ตรวจสอบผลงาน 64&amp;แผน65 '!#REF!</f>
        <v>#REF!</v>
      </c>
      <c r="W123" s="130" t="e">
        <f>'1ตรวจสอบความครบถ้วน7แผน'!Y62-'3.ตรวจสอบผลงาน 64&amp;แผน65 '!#REF!</f>
        <v>#REF!</v>
      </c>
      <c r="X123" s="130" t="e">
        <f>'1ตรวจสอบความครบถ้วน7แผน'!Z62-'3.ตรวจสอบผลงาน 64&amp;แผน65 '!#REF!</f>
        <v>#REF!</v>
      </c>
      <c r="Y123" s="130" t="e">
        <f>'1ตรวจสอบความครบถ้วน7แผน'!AA62-'3.ตรวจสอบผลงาน 64&amp;แผน65 '!#REF!</f>
        <v>#REF!</v>
      </c>
      <c r="Z123" s="130" t="e">
        <f>'1ตรวจสอบความครบถ้วน7แผน'!AB62-'3.ตรวจสอบผลงาน 64&amp;แผน65 '!#REF!</f>
        <v>#REF!</v>
      </c>
      <c r="AA123" s="130" t="e">
        <f>'1ตรวจสอบความครบถ้วน7แผน'!AC62-'3.ตรวจสอบผลงาน 64&amp;แผน65 '!#REF!</f>
        <v>#REF!</v>
      </c>
      <c r="AB123" s="130" t="e">
        <f>'1ตรวจสอบความครบถ้วน7แผน'!AD62-'3.ตรวจสอบผลงาน 64&amp;แผน65 '!#REF!</f>
        <v>#REF!</v>
      </c>
      <c r="AC123" s="130" t="e">
        <f>'1ตรวจสอบความครบถ้วน7แผน'!AE62-'3.ตรวจสอบผลงาน 64&amp;แผน65 '!#REF!</f>
        <v>#REF!</v>
      </c>
      <c r="AD123" s="130" t="e">
        <f>'1ตรวจสอบความครบถ้วน7แผน'!AF62-'3.ตรวจสอบผลงาน 64&amp;แผน65 '!#REF!</f>
        <v>#REF!</v>
      </c>
      <c r="AE123" s="130" t="e">
        <f>'1ตรวจสอบความครบถ้วน7แผน'!AG62-'3.ตรวจสอบผลงาน 64&amp;แผน65 '!#REF!</f>
        <v>#REF!</v>
      </c>
      <c r="AF123" s="130" t="e">
        <f>'1ตรวจสอบความครบถ้วน7แผน'!AH62-'3.ตรวจสอบผลงาน 64&amp;แผน65 '!#REF!</f>
        <v>#REF!</v>
      </c>
      <c r="AG123" s="130" t="e">
        <f>'1ตรวจสอบความครบถ้วน7แผน'!AI62-'3.ตรวจสอบผลงาน 64&amp;แผน65 '!#REF!</f>
        <v>#REF!</v>
      </c>
      <c r="AH123" s="130" t="e">
        <f>'1ตรวจสอบความครบถ้วน7แผน'!AJ62-'3.ตรวจสอบผลงาน 64&amp;แผน65 '!#REF!</f>
        <v>#REF!</v>
      </c>
      <c r="AI123" s="130" t="e">
        <f>'1ตรวจสอบความครบถ้วน7แผน'!AK62-'3.ตรวจสอบผลงาน 64&amp;แผน65 '!#REF!</f>
        <v>#REF!</v>
      </c>
      <c r="AJ123" s="130" t="e">
        <f>'1ตรวจสอบความครบถ้วน7แผน'!AL62-'3.ตรวจสอบผลงาน 64&amp;แผน65 '!#REF!</f>
        <v>#REF!</v>
      </c>
      <c r="AK123" s="130" t="e">
        <f>'1ตรวจสอบความครบถ้วน7แผน'!AM62-'3.ตรวจสอบผลงาน 64&amp;แผน65 '!#REF!</f>
        <v>#REF!</v>
      </c>
      <c r="AL123" s="130" t="e">
        <f>'1ตรวจสอบความครบถ้วน7แผน'!AN62-'3.ตรวจสอบผลงาน 64&amp;แผน65 '!#REF!</f>
        <v>#REF!</v>
      </c>
      <c r="AM123" s="130" t="e">
        <f>'1ตรวจสอบความครบถ้วน7แผน'!AO62-'3.ตรวจสอบผลงาน 64&amp;แผน65 '!#REF!</f>
        <v>#REF!</v>
      </c>
      <c r="AN123" s="130" t="e">
        <f>'1ตรวจสอบความครบถ้วน7แผน'!AP62-'3.ตรวจสอบผลงาน 64&amp;แผน65 '!#REF!</f>
        <v>#REF!</v>
      </c>
      <c r="AO123" s="130" t="e">
        <f>'1ตรวจสอบความครบถ้วน7แผน'!AQ62-'3.ตรวจสอบผลงาน 64&amp;แผน65 '!#REF!</f>
        <v>#REF!</v>
      </c>
      <c r="AP123" s="130" t="e">
        <f>'1ตรวจสอบความครบถ้วน7แผน'!AR62-'3.ตรวจสอบผลงาน 64&amp;แผน65 '!#REF!</f>
        <v>#REF!</v>
      </c>
      <c r="AQ123" s="130" t="e">
        <f>'1ตรวจสอบความครบถ้วน7แผน'!AS62-'3.ตรวจสอบผลงาน 64&amp;แผน65 '!#REF!</f>
        <v>#REF!</v>
      </c>
      <c r="AR123" s="130" t="e">
        <f>'1ตรวจสอบความครบถ้วน7แผน'!AT62-'3.ตรวจสอบผลงาน 64&amp;แผน65 '!#REF!</f>
        <v>#REF!</v>
      </c>
      <c r="AS123" s="130" t="e">
        <f>'1ตรวจสอบความครบถ้วน7แผน'!AU62-'3.ตรวจสอบผลงาน 64&amp;แผน65 '!#REF!</f>
        <v>#REF!</v>
      </c>
      <c r="AT123" s="130" t="e">
        <f>'1ตรวจสอบความครบถ้วน7แผน'!AV62-'3.ตรวจสอบผลงาน 64&amp;แผน65 '!#REF!</f>
        <v>#REF!</v>
      </c>
      <c r="AU123" s="130" t="e">
        <f>'1ตรวจสอบความครบถ้วน7แผน'!AW62-'3.ตรวจสอบผลงาน 64&amp;แผน65 '!#REF!</f>
        <v>#REF!</v>
      </c>
      <c r="AV123" s="130" t="e">
        <f>'1ตรวจสอบความครบถ้วน7แผน'!AX62-'3.ตรวจสอบผลงาน 64&amp;แผน65 '!#REF!</f>
        <v>#REF!</v>
      </c>
      <c r="AW123" s="130" t="e">
        <f>'1ตรวจสอบความครบถ้วน7แผน'!AY62-'3.ตรวจสอบผลงาน 64&amp;แผน65 '!#REF!</f>
        <v>#REF!</v>
      </c>
      <c r="AX123" s="130" t="e">
        <f>'1ตรวจสอบความครบถ้วน7แผน'!AZ62-'3.ตรวจสอบผลงาน 64&amp;แผน65 '!#REF!</f>
        <v>#REF!</v>
      </c>
      <c r="AY123" s="130" t="e">
        <f>'1ตรวจสอบความครบถ้วน7แผน'!BA62-'3.ตรวจสอบผลงาน 64&amp;แผน65 '!#REF!</f>
        <v>#REF!</v>
      </c>
      <c r="AZ123" s="130" t="e">
        <f>'1ตรวจสอบความครบถ้วน7แผน'!BB62-'3.ตรวจสอบผลงาน 64&amp;แผน65 '!#REF!</f>
        <v>#REF!</v>
      </c>
      <c r="BA123" s="130" t="e">
        <f>'1ตรวจสอบความครบถ้วน7แผน'!BC62-'3.ตรวจสอบผลงาน 64&amp;แผน65 '!#REF!</f>
        <v>#REF!</v>
      </c>
      <c r="BB123" s="130" t="e">
        <f>'1ตรวจสอบความครบถ้วน7แผน'!BD62-'3.ตรวจสอบผลงาน 64&amp;แผน65 '!#REF!</f>
        <v>#REF!</v>
      </c>
      <c r="BC123" s="130" t="e">
        <f>'1ตรวจสอบความครบถ้วน7แผน'!BE62-'3.ตรวจสอบผลงาน 64&amp;แผน65 '!#REF!</f>
        <v>#REF!</v>
      </c>
      <c r="BD123" s="130" t="e">
        <f>'1ตรวจสอบความครบถ้วน7แผน'!BF62-'3.ตรวจสอบผลงาน 64&amp;แผน65 '!#REF!</f>
        <v>#REF!</v>
      </c>
      <c r="BE123" s="130" t="e">
        <f>'1ตรวจสอบความครบถ้วน7แผน'!BG62-'3.ตรวจสอบผลงาน 64&amp;แผน65 '!#REF!</f>
        <v>#REF!</v>
      </c>
      <c r="BF123" s="130" t="e">
        <f>'1ตรวจสอบความครบถ้วน7แผน'!BH62-'3.ตรวจสอบผลงาน 64&amp;แผน65 '!#REF!</f>
        <v>#REF!</v>
      </c>
      <c r="BG123" s="130" t="e">
        <f>'1ตรวจสอบความครบถ้วน7แผน'!BI62-'3.ตรวจสอบผลงาน 64&amp;แผน65 '!#REF!</f>
        <v>#REF!</v>
      </c>
      <c r="BH123" s="130" t="e">
        <f>'1ตรวจสอบความครบถ้วน7แผน'!BJ62-'3.ตรวจสอบผลงาน 64&amp;แผน65 '!#REF!</f>
        <v>#REF!</v>
      </c>
      <c r="BI123" s="130" t="e">
        <f>'1ตรวจสอบความครบถ้วน7แผน'!BK62-'3.ตรวจสอบผลงาน 64&amp;แผน65 '!#REF!</f>
        <v>#REF!</v>
      </c>
      <c r="BJ123" s="130" t="e">
        <f>'1ตรวจสอบความครบถ้วน7แผน'!BL62-'3.ตรวจสอบผลงาน 64&amp;แผน65 '!#REF!</f>
        <v>#REF!</v>
      </c>
      <c r="BK123" s="130" t="e">
        <f>'1ตรวจสอบความครบถ้วน7แผน'!BM62-'3.ตรวจสอบผลงาน 64&amp;แผน65 '!#REF!</f>
        <v>#REF!</v>
      </c>
      <c r="BL123" s="130" t="e">
        <f>'1ตรวจสอบความครบถ้วน7แผน'!BN62-'3.ตรวจสอบผลงาน 64&amp;แผน65 '!#REF!</f>
        <v>#REF!</v>
      </c>
      <c r="BM123" s="130" t="e">
        <f>'1ตรวจสอบความครบถ้วน7แผน'!BO62-'3.ตรวจสอบผลงาน 64&amp;แผน65 '!#REF!</f>
        <v>#REF!</v>
      </c>
      <c r="BN123" s="130" t="e">
        <f>'1ตรวจสอบความครบถ้วน7แผน'!BP62-'3.ตรวจสอบผลงาน 64&amp;แผน65 '!#REF!</f>
        <v>#REF!</v>
      </c>
      <c r="BO123" s="130" t="e">
        <f>'1ตรวจสอบความครบถ้วน7แผน'!BQ62-'3.ตรวจสอบผลงาน 64&amp;แผน65 '!#REF!</f>
        <v>#REF!</v>
      </c>
      <c r="BP123" s="130" t="e">
        <f>'1ตรวจสอบความครบถ้วน7แผน'!BR62-'3.ตรวจสอบผลงาน 64&amp;แผน65 '!#REF!</f>
        <v>#REF!</v>
      </c>
      <c r="BQ123" s="130" t="e">
        <f>'1ตรวจสอบความครบถ้วน7แผน'!BS62-'3.ตรวจสอบผลงาน 64&amp;แผน65 '!#REF!</f>
        <v>#REF!</v>
      </c>
      <c r="BR123" s="130" t="e">
        <f>'1ตรวจสอบความครบถ้วน7แผน'!BT62-'3.ตรวจสอบผลงาน 64&amp;แผน65 '!#REF!</f>
        <v>#REF!</v>
      </c>
      <c r="BS123" s="130" t="e">
        <f>'1ตรวจสอบความครบถ้วน7แผน'!BU62-'3.ตรวจสอบผลงาน 64&amp;แผน65 '!#REF!</f>
        <v>#REF!</v>
      </c>
      <c r="BT123" s="130" t="e">
        <f>'1ตรวจสอบความครบถ้วน7แผน'!BV62-'3.ตรวจสอบผลงาน 64&amp;แผน65 '!#REF!</f>
        <v>#REF!</v>
      </c>
      <c r="BU123" s="130" t="e">
        <f>'1ตรวจสอบความครบถ้วน7แผน'!BW62-'3.ตรวจสอบผลงาน 64&amp;แผน65 '!#REF!</f>
        <v>#REF!</v>
      </c>
      <c r="BV123" s="130" t="e">
        <f>'1ตรวจสอบความครบถ้วน7แผน'!BX62-'3.ตรวจสอบผลงาน 64&amp;แผน65 '!#REF!</f>
        <v>#REF!</v>
      </c>
      <c r="BW123" s="130" t="e">
        <f>'1ตรวจสอบความครบถ้วน7แผน'!BY62-'3.ตรวจสอบผลงาน 64&amp;แผน65 '!#REF!</f>
        <v>#REF!</v>
      </c>
      <c r="BX123" s="130" t="e">
        <f>'1ตรวจสอบความครบถ้วน7แผน'!BZ62-'3.ตรวจสอบผลงาน 64&amp;แผน65 '!#REF!</f>
        <v>#REF!</v>
      </c>
      <c r="BY123" s="130" t="e">
        <f>'1ตรวจสอบความครบถ้วน7แผน'!CA62-'3.ตรวจสอบผลงาน 64&amp;แผน65 '!#REF!</f>
        <v>#REF!</v>
      </c>
      <c r="BZ123" s="130" t="e">
        <f>'1ตรวจสอบความครบถ้วน7แผน'!CB62-'3.ตรวจสอบผลงาน 64&amp;แผน65 '!#REF!</f>
        <v>#REF!</v>
      </c>
      <c r="CA123" s="130" t="e">
        <f>'1ตรวจสอบความครบถ้วน7แผน'!CC62-'3.ตรวจสอบผลงาน 64&amp;แผน65 '!#REF!</f>
        <v>#REF!</v>
      </c>
      <c r="CB123" s="130" t="e">
        <f>'1ตรวจสอบความครบถ้วน7แผน'!CD62-'3.ตรวจสอบผลงาน 64&amp;แผน65 '!#REF!</f>
        <v>#REF!</v>
      </c>
      <c r="CC123" s="130" t="e">
        <f>'1ตรวจสอบความครบถ้วน7แผน'!CE62-'3.ตรวจสอบผลงาน 64&amp;แผน65 '!#REF!</f>
        <v>#REF!</v>
      </c>
      <c r="CD123" s="130" t="e">
        <f>'1ตรวจสอบความครบถ้วน7แผน'!CF62-'3.ตรวจสอบผลงาน 64&amp;แผน65 '!#REF!</f>
        <v>#REF!</v>
      </c>
      <c r="CE123" s="130" t="e">
        <f>'1ตรวจสอบความครบถ้วน7แผน'!CG62-'3.ตรวจสอบผลงาน 64&amp;แผน65 '!#REF!</f>
        <v>#REF!</v>
      </c>
      <c r="CF123" s="130" t="e">
        <f>'1ตรวจสอบความครบถ้วน7แผน'!CH62-'3.ตรวจสอบผลงาน 64&amp;แผน65 '!#REF!</f>
        <v>#REF!</v>
      </c>
      <c r="CG123" s="130" t="e">
        <f>'1ตรวจสอบความครบถ้วน7แผน'!CI62-'3.ตรวจสอบผลงาน 64&amp;แผน65 '!#REF!</f>
        <v>#REF!</v>
      </c>
      <c r="CH123" s="130" t="e">
        <f>'1ตรวจสอบความครบถ้วน7แผน'!CJ62-'3.ตรวจสอบผลงาน 64&amp;แผน65 '!#REF!</f>
        <v>#REF!</v>
      </c>
      <c r="CI123" s="130" t="e">
        <f>'1ตรวจสอบความครบถ้วน7แผน'!CK62-'3.ตรวจสอบผลงาน 64&amp;แผน65 '!#REF!</f>
        <v>#REF!</v>
      </c>
      <c r="CJ123" s="130" t="e">
        <f>'1ตรวจสอบความครบถ้วน7แผน'!CL62-'3.ตรวจสอบผลงาน 64&amp;แผน65 '!#REF!</f>
        <v>#REF!</v>
      </c>
      <c r="CK123" s="130" t="e">
        <f>'1ตรวจสอบความครบถ้วน7แผน'!CM62-'3.ตรวจสอบผลงาน 64&amp;แผน65 '!#REF!</f>
        <v>#REF!</v>
      </c>
      <c r="CL123" s="130" t="e">
        <f>'1ตรวจสอบความครบถ้วน7แผน'!CN62-'3.ตรวจสอบผลงาน 64&amp;แผน65 '!#REF!</f>
        <v>#REF!</v>
      </c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</row>
    <row r="124" spans="2:116" ht="21" hidden="1">
      <c r="B124" s="37" t="s">
        <v>352</v>
      </c>
      <c r="C124" s="130" t="e">
        <f>'1ตรวจสอบความครบถ้วน7แผน'!E63-'3.ตรวจสอบผลงาน 64&amp;แผน65 '!#REF!</f>
        <v>#REF!</v>
      </c>
      <c r="D124" s="130" t="e">
        <f>'1ตรวจสอบความครบถ้วน7แผน'!F63-'3.ตรวจสอบผลงาน 64&amp;แผน65 '!#REF!</f>
        <v>#REF!</v>
      </c>
      <c r="E124" s="130" t="e">
        <f>'1ตรวจสอบความครบถ้วน7แผน'!G63-'3.ตรวจสอบผลงาน 64&amp;แผน65 '!#REF!</f>
        <v>#REF!</v>
      </c>
      <c r="F124" s="130" t="e">
        <f>'1ตรวจสอบความครบถ้วน7แผน'!H63-'3.ตรวจสอบผลงาน 64&amp;แผน65 '!#REF!</f>
        <v>#REF!</v>
      </c>
      <c r="G124" s="130" t="e">
        <f>'1ตรวจสอบความครบถ้วน7แผน'!I63-'3.ตรวจสอบผลงาน 64&amp;แผน65 '!#REF!</f>
        <v>#REF!</v>
      </c>
      <c r="H124" s="130" t="e">
        <f>'1ตรวจสอบความครบถ้วน7แผน'!J63-'3.ตรวจสอบผลงาน 64&amp;แผน65 '!#REF!</f>
        <v>#REF!</v>
      </c>
      <c r="I124" s="130" t="e">
        <f>'1ตรวจสอบความครบถ้วน7แผน'!K63-'3.ตรวจสอบผลงาน 64&amp;แผน65 '!#REF!</f>
        <v>#REF!</v>
      </c>
      <c r="J124" s="130" t="e">
        <f>'1ตรวจสอบความครบถ้วน7แผน'!L63-'3.ตรวจสอบผลงาน 64&amp;แผน65 '!#REF!</f>
        <v>#REF!</v>
      </c>
      <c r="K124" s="130" t="e">
        <f>'1ตรวจสอบความครบถ้วน7แผน'!M63-'3.ตรวจสอบผลงาน 64&amp;แผน65 '!#REF!</f>
        <v>#REF!</v>
      </c>
      <c r="L124" s="130" t="e">
        <f>'1ตรวจสอบความครบถ้วน7แผน'!N63-'3.ตรวจสอบผลงาน 64&amp;แผน65 '!#REF!</f>
        <v>#REF!</v>
      </c>
      <c r="M124" s="130" t="e">
        <f>'1ตรวจสอบความครบถ้วน7แผน'!O63-'3.ตรวจสอบผลงาน 64&amp;แผน65 '!#REF!</f>
        <v>#REF!</v>
      </c>
      <c r="N124" s="130" t="e">
        <f>'1ตรวจสอบความครบถ้วน7แผน'!P63-'3.ตรวจสอบผลงาน 64&amp;แผน65 '!#REF!</f>
        <v>#REF!</v>
      </c>
      <c r="O124" s="130" t="e">
        <f>'1ตรวจสอบความครบถ้วน7แผน'!Q63-'3.ตรวจสอบผลงาน 64&amp;แผน65 '!#REF!</f>
        <v>#REF!</v>
      </c>
      <c r="P124" s="130" t="e">
        <f>'1ตรวจสอบความครบถ้วน7แผน'!R63-'3.ตรวจสอบผลงาน 64&amp;แผน65 '!#REF!</f>
        <v>#REF!</v>
      </c>
      <c r="Q124" s="130" t="e">
        <f>'1ตรวจสอบความครบถ้วน7แผน'!S63-'3.ตรวจสอบผลงาน 64&amp;แผน65 '!#REF!</f>
        <v>#REF!</v>
      </c>
      <c r="R124" s="130" t="e">
        <f>'1ตรวจสอบความครบถ้วน7แผน'!T63-'3.ตรวจสอบผลงาน 64&amp;แผน65 '!#REF!</f>
        <v>#REF!</v>
      </c>
      <c r="S124" s="130" t="e">
        <f>'1ตรวจสอบความครบถ้วน7แผน'!U63-'3.ตรวจสอบผลงาน 64&amp;แผน65 '!#REF!</f>
        <v>#REF!</v>
      </c>
      <c r="T124" s="130" t="e">
        <f>'1ตรวจสอบความครบถ้วน7แผน'!V63-'3.ตรวจสอบผลงาน 64&amp;แผน65 '!#REF!</f>
        <v>#REF!</v>
      </c>
      <c r="U124" s="130" t="e">
        <f>'1ตรวจสอบความครบถ้วน7แผน'!W63-'3.ตรวจสอบผลงาน 64&amp;แผน65 '!#REF!</f>
        <v>#REF!</v>
      </c>
      <c r="V124" s="130" t="e">
        <f>'1ตรวจสอบความครบถ้วน7แผน'!X63-'3.ตรวจสอบผลงาน 64&amp;แผน65 '!#REF!</f>
        <v>#REF!</v>
      </c>
      <c r="W124" s="130" t="e">
        <f>'1ตรวจสอบความครบถ้วน7แผน'!Y63-'3.ตรวจสอบผลงาน 64&amp;แผน65 '!#REF!</f>
        <v>#REF!</v>
      </c>
      <c r="X124" s="130" t="e">
        <f>'1ตรวจสอบความครบถ้วน7แผน'!Z63-'3.ตรวจสอบผลงาน 64&amp;แผน65 '!#REF!</f>
        <v>#REF!</v>
      </c>
      <c r="Y124" s="130" t="e">
        <f>'1ตรวจสอบความครบถ้วน7แผน'!AA63-'3.ตรวจสอบผลงาน 64&amp;แผน65 '!#REF!</f>
        <v>#REF!</v>
      </c>
      <c r="Z124" s="130" t="e">
        <f>'1ตรวจสอบความครบถ้วน7แผน'!AB63-'3.ตรวจสอบผลงาน 64&amp;แผน65 '!#REF!</f>
        <v>#REF!</v>
      </c>
      <c r="AA124" s="130" t="e">
        <f>'1ตรวจสอบความครบถ้วน7แผน'!AC63-'3.ตรวจสอบผลงาน 64&amp;แผน65 '!#REF!</f>
        <v>#REF!</v>
      </c>
      <c r="AB124" s="130" t="e">
        <f>'1ตรวจสอบความครบถ้วน7แผน'!AD63-'3.ตรวจสอบผลงาน 64&amp;แผน65 '!#REF!</f>
        <v>#REF!</v>
      </c>
      <c r="AC124" s="130" t="e">
        <f>'1ตรวจสอบความครบถ้วน7แผน'!AE63-'3.ตรวจสอบผลงาน 64&amp;แผน65 '!#REF!</f>
        <v>#REF!</v>
      </c>
      <c r="AD124" s="130" t="e">
        <f>'1ตรวจสอบความครบถ้วน7แผน'!AF63-'3.ตรวจสอบผลงาน 64&amp;แผน65 '!#REF!</f>
        <v>#REF!</v>
      </c>
      <c r="AE124" s="130" t="e">
        <f>'1ตรวจสอบความครบถ้วน7แผน'!AG63-'3.ตรวจสอบผลงาน 64&amp;แผน65 '!#REF!</f>
        <v>#REF!</v>
      </c>
      <c r="AF124" s="130" t="e">
        <f>'1ตรวจสอบความครบถ้วน7แผน'!AH63-'3.ตรวจสอบผลงาน 64&amp;แผน65 '!#REF!</f>
        <v>#REF!</v>
      </c>
      <c r="AG124" s="130" t="e">
        <f>'1ตรวจสอบความครบถ้วน7แผน'!AI63-'3.ตรวจสอบผลงาน 64&amp;แผน65 '!#REF!</f>
        <v>#REF!</v>
      </c>
      <c r="AH124" s="130" t="e">
        <f>'1ตรวจสอบความครบถ้วน7แผน'!AJ63-'3.ตรวจสอบผลงาน 64&amp;แผน65 '!#REF!</f>
        <v>#REF!</v>
      </c>
      <c r="AI124" s="130" t="e">
        <f>'1ตรวจสอบความครบถ้วน7แผน'!AK63-'3.ตรวจสอบผลงาน 64&amp;แผน65 '!#REF!</f>
        <v>#REF!</v>
      </c>
      <c r="AJ124" s="130" t="e">
        <f>'1ตรวจสอบความครบถ้วน7แผน'!AL63-'3.ตรวจสอบผลงาน 64&amp;แผน65 '!#REF!</f>
        <v>#REF!</v>
      </c>
      <c r="AK124" s="130" t="e">
        <f>'1ตรวจสอบความครบถ้วน7แผน'!AM63-'3.ตรวจสอบผลงาน 64&amp;แผน65 '!#REF!</f>
        <v>#REF!</v>
      </c>
      <c r="AL124" s="130" t="e">
        <f>'1ตรวจสอบความครบถ้วน7แผน'!AN63-'3.ตรวจสอบผลงาน 64&amp;แผน65 '!#REF!</f>
        <v>#REF!</v>
      </c>
      <c r="AM124" s="130" t="e">
        <f>'1ตรวจสอบความครบถ้วน7แผน'!AO63-'3.ตรวจสอบผลงาน 64&amp;แผน65 '!#REF!</f>
        <v>#REF!</v>
      </c>
      <c r="AN124" s="130" t="e">
        <f>'1ตรวจสอบความครบถ้วน7แผน'!AP63-'3.ตรวจสอบผลงาน 64&amp;แผน65 '!#REF!</f>
        <v>#REF!</v>
      </c>
      <c r="AO124" s="130" t="e">
        <f>'1ตรวจสอบความครบถ้วน7แผน'!AQ63-'3.ตรวจสอบผลงาน 64&amp;แผน65 '!#REF!</f>
        <v>#REF!</v>
      </c>
      <c r="AP124" s="130" t="e">
        <f>'1ตรวจสอบความครบถ้วน7แผน'!AR63-'3.ตรวจสอบผลงาน 64&amp;แผน65 '!#REF!</f>
        <v>#REF!</v>
      </c>
      <c r="AQ124" s="130" t="e">
        <f>'1ตรวจสอบความครบถ้วน7แผน'!AS63-'3.ตรวจสอบผลงาน 64&amp;แผน65 '!#REF!</f>
        <v>#REF!</v>
      </c>
      <c r="AR124" s="130" t="e">
        <f>'1ตรวจสอบความครบถ้วน7แผน'!AT63-'3.ตรวจสอบผลงาน 64&amp;แผน65 '!#REF!</f>
        <v>#REF!</v>
      </c>
      <c r="AS124" s="130" t="e">
        <f>'1ตรวจสอบความครบถ้วน7แผน'!AU63-'3.ตรวจสอบผลงาน 64&amp;แผน65 '!#REF!</f>
        <v>#REF!</v>
      </c>
      <c r="AT124" s="130" t="e">
        <f>'1ตรวจสอบความครบถ้วน7แผน'!AV63-'3.ตรวจสอบผลงาน 64&amp;แผน65 '!#REF!</f>
        <v>#REF!</v>
      </c>
      <c r="AU124" s="130" t="e">
        <f>'1ตรวจสอบความครบถ้วน7แผน'!AW63-'3.ตรวจสอบผลงาน 64&amp;แผน65 '!#REF!</f>
        <v>#REF!</v>
      </c>
      <c r="AV124" s="130" t="e">
        <f>'1ตรวจสอบความครบถ้วน7แผน'!AX63-'3.ตรวจสอบผลงาน 64&amp;แผน65 '!#REF!</f>
        <v>#REF!</v>
      </c>
      <c r="AW124" s="130" t="e">
        <f>'1ตรวจสอบความครบถ้วน7แผน'!AY63-'3.ตรวจสอบผลงาน 64&amp;แผน65 '!#REF!</f>
        <v>#REF!</v>
      </c>
      <c r="AX124" s="130" t="e">
        <f>'1ตรวจสอบความครบถ้วน7แผน'!AZ63-'3.ตรวจสอบผลงาน 64&amp;แผน65 '!#REF!</f>
        <v>#REF!</v>
      </c>
      <c r="AY124" s="130" t="e">
        <f>'1ตรวจสอบความครบถ้วน7แผน'!BA63-'3.ตรวจสอบผลงาน 64&amp;แผน65 '!#REF!</f>
        <v>#REF!</v>
      </c>
      <c r="AZ124" s="130" t="e">
        <f>'1ตรวจสอบความครบถ้วน7แผน'!BB63-'3.ตรวจสอบผลงาน 64&amp;แผน65 '!#REF!</f>
        <v>#REF!</v>
      </c>
      <c r="BA124" s="130" t="e">
        <f>'1ตรวจสอบความครบถ้วน7แผน'!BC63-'3.ตรวจสอบผลงาน 64&amp;แผน65 '!#REF!</f>
        <v>#REF!</v>
      </c>
      <c r="BB124" s="130" t="e">
        <f>'1ตรวจสอบความครบถ้วน7แผน'!BD63-'3.ตรวจสอบผลงาน 64&amp;แผน65 '!#REF!</f>
        <v>#REF!</v>
      </c>
      <c r="BC124" s="130" t="e">
        <f>'1ตรวจสอบความครบถ้วน7แผน'!BE63-'3.ตรวจสอบผลงาน 64&amp;แผน65 '!#REF!</f>
        <v>#REF!</v>
      </c>
      <c r="BD124" s="130" t="e">
        <f>'1ตรวจสอบความครบถ้วน7แผน'!BF63-'3.ตรวจสอบผลงาน 64&amp;แผน65 '!#REF!</f>
        <v>#REF!</v>
      </c>
      <c r="BE124" s="130" t="e">
        <f>'1ตรวจสอบความครบถ้วน7แผน'!BG63-'3.ตรวจสอบผลงาน 64&amp;แผน65 '!#REF!</f>
        <v>#REF!</v>
      </c>
      <c r="BF124" s="130" t="e">
        <f>'1ตรวจสอบความครบถ้วน7แผน'!BH63-'3.ตรวจสอบผลงาน 64&amp;แผน65 '!#REF!</f>
        <v>#REF!</v>
      </c>
      <c r="BG124" s="130" t="e">
        <f>'1ตรวจสอบความครบถ้วน7แผน'!BI63-'3.ตรวจสอบผลงาน 64&amp;แผน65 '!#REF!</f>
        <v>#REF!</v>
      </c>
      <c r="BH124" s="130" t="e">
        <f>'1ตรวจสอบความครบถ้วน7แผน'!BJ63-'3.ตรวจสอบผลงาน 64&amp;แผน65 '!#REF!</f>
        <v>#REF!</v>
      </c>
      <c r="BI124" s="130" t="e">
        <f>'1ตรวจสอบความครบถ้วน7แผน'!BK63-'3.ตรวจสอบผลงาน 64&amp;แผน65 '!#REF!</f>
        <v>#REF!</v>
      </c>
      <c r="BJ124" s="130" t="e">
        <f>'1ตรวจสอบความครบถ้วน7แผน'!BL63-'3.ตรวจสอบผลงาน 64&amp;แผน65 '!#REF!</f>
        <v>#REF!</v>
      </c>
      <c r="BK124" s="130" t="e">
        <f>'1ตรวจสอบความครบถ้วน7แผน'!BM63-'3.ตรวจสอบผลงาน 64&amp;แผน65 '!#REF!</f>
        <v>#REF!</v>
      </c>
      <c r="BL124" s="130" t="e">
        <f>'1ตรวจสอบความครบถ้วน7แผน'!BN63-'3.ตรวจสอบผลงาน 64&amp;แผน65 '!#REF!</f>
        <v>#REF!</v>
      </c>
      <c r="BM124" s="130" t="e">
        <f>'1ตรวจสอบความครบถ้วน7แผน'!BO63-'3.ตรวจสอบผลงาน 64&amp;แผน65 '!#REF!</f>
        <v>#REF!</v>
      </c>
      <c r="BN124" s="130" t="e">
        <f>'1ตรวจสอบความครบถ้วน7แผน'!BP63-'3.ตรวจสอบผลงาน 64&amp;แผน65 '!#REF!</f>
        <v>#REF!</v>
      </c>
      <c r="BO124" s="130" t="e">
        <f>'1ตรวจสอบความครบถ้วน7แผน'!BQ63-'3.ตรวจสอบผลงาน 64&amp;แผน65 '!#REF!</f>
        <v>#REF!</v>
      </c>
      <c r="BP124" s="130" t="e">
        <f>'1ตรวจสอบความครบถ้วน7แผน'!BR63-'3.ตรวจสอบผลงาน 64&amp;แผน65 '!#REF!</f>
        <v>#REF!</v>
      </c>
      <c r="BQ124" s="130" t="e">
        <f>'1ตรวจสอบความครบถ้วน7แผน'!BS63-'3.ตรวจสอบผลงาน 64&amp;แผน65 '!#REF!</f>
        <v>#REF!</v>
      </c>
      <c r="BR124" s="130" t="e">
        <f>'1ตรวจสอบความครบถ้วน7แผน'!BT63-'3.ตรวจสอบผลงาน 64&amp;แผน65 '!#REF!</f>
        <v>#REF!</v>
      </c>
      <c r="BS124" s="130" t="e">
        <f>'1ตรวจสอบความครบถ้วน7แผน'!BU63-'3.ตรวจสอบผลงาน 64&amp;แผน65 '!#REF!</f>
        <v>#REF!</v>
      </c>
      <c r="BT124" s="130" t="e">
        <f>'1ตรวจสอบความครบถ้วน7แผน'!BV63-'3.ตรวจสอบผลงาน 64&amp;แผน65 '!#REF!</f>
        <v>#REF!</v>
      </c>
      <c r="BU124" s="130" t="e">
        <f>'1ตรวจสอบความครบถ้วน7แผน'!BW63-'3.ตรวจสอบผลงาน 64&amp;แผน65 '!#REF!</f>
        <v>#REF!</v>
      </c>
      <c r="BV124" s="130" t="e">
        <f>'1ตรวจสอบความครบถ้วน7แผน'!BX63-'3.ตรวจสอบผลงาน 64&amp;แผน65 '!#REF!</f>
        <v>#REF!</v>
      </c>
      <c r="BW124" s="130" t="e">
        <f>'1ตรวจสอบความครบถ้วน7แผน'!BY63-'3.ตรวจสอบผลงาน 64&amp;แผน65 '!#REF!</f>
        <v>#REF!</v>
      </c>
      <c r="BX124" s="130" t="e">
        <f>'1ตรวจสอบความครบถ้วน7แผน'!BZ63-'3.ตรวจสอบผลงาน 64&amp;แผน65 '!#REF!</f>
        <v>#REF!</v>
      </c>
      <c r="BY124" s="130" t="e">
        <f>'1ตรวจสอบความครบถ้วน7แผน'!CA63-'3.ตรวจสอบผลงาน 64&amp;แผน65 '!#REF!</f>
        <v>#REF!</v>
      </c>
      <c r="BZ124" s="130" t="e">
        <f>'1ตรวจสอบความครบถ้วน7แผน'!CB63-'3.ตรวจสอบผลงาน 64&amp;แผน65 '!#REF!</f>
        <v>#REF!</v>
      </c>
      <c r="CA124" s="130" t="e">
        <f>'1ตรวจสอบความครบถ้วน7แผน'!CC63-'3.ตรวจสอบผลงาน 64&amp;แผน65 '!#REF!</f>
        <v>#REF!</v>
      </c>
      <c r="CB124" s="130" t="e">
        <f>'1ตรวจสอบความครบถ้วน7แผน'!CD63-'3.ตรวจสอบผลงาน 64&amp;แผน65 '!#REF!</f>
        <v>#REF!</v>
      </c>
      <c r="CC124" s="130" t="e">
        <f>'1ตรวจสอบความครบถ้วน7แผน'!CE63-'3.ตรวจสอบผลงาน 64&amp;แผน65 '!#REF!</f>
        <v>#REF!</v>
      </c>
      <c r="CD124" s="130" t="e">
        <f>'1ตรวจสอบความครบถ้วน7แผน'!CF63-'3.ตรวจสอบผลงาน 64&amp;แผน65 '!#REF!</f>
        <v>#REF!</v>
      </c>
      <c r="CE124" s="130" t="e">
        <f>'1ตรวจสอบความครบถ้วน7แผน'!CG63-'3.ตรวจสอบผลงาน 64&amp;แผน65 '!#REF!</f>
        <v>#REF!</v>
      </c>
      <c r="CF124" s="130" t="e">
        <f>'1ตรวจสอบความครบถ้วน7แผน'!CH63-'3.ตรวจสอบผลงาน 64&amp;แผน65 '!#REF!</f>
        <v>#REF!</v>
      </c>
      <c r="CG124" s="130" t="e">
        <f>'1ตรวจสอบความครบถ้วน7แผน'!CI63-'3.ตรวจสอบผลงาน 64&amp;แผน65 '!#REF!</f>
        <v>#REF!</v>
      </c>
      <c r="CH124" s="130" t="e">
        <f>'1ตรวจสอบความครบถ้วน7แผน'!CJ63-'3.ตรวจสอบผลงาน 64&amp;แผน65 '!#REF!</f>
        <v>#REF!</v>
      </c>
      <c r="CI124" s="130" t="e">
        <f>'1ตรวจสอบความครบถ้วน7แผน'!CK63-'3.ตรวจสอบผลงาน 64&amp;แผน65 '!#REF!</f>
        <v>#REF!</v>
      </c>
      <c r="CJ124" s="130" t="e">
        <f>'1ตรวจสอบความครบถ้วน7แผน'!CL63-'3.ตรวจสอบผลงาน 64&amp;แผน65 '!#REF!</f>
        <v>#REF!</v>
      </c>
      <c r="CK124" s="130" t="e">
        <f>'1ตรวจสอบความครบถ้วน7แผน'!CM63-'3.ตรวจสอบผลงาน 64&amp;แผน65 '!#REF!</f>
        <v>#REF!</v>
      </c>
      <c r="CL124" s="130" t="e">
        <f>'1ตรวจสอบความครบถ้วน7แผน'!CN63-'3.ตรวจสอบผลงาน 64&amp;แผน65 '!#REF!</f>
        <v>#REF!</v>
      </c>
      <c r="CM124" s="148"/>
      <c r="CN124" s="148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148"/>
    </row>
    <row r="125" spans="2:116" ht="21" hidden="1">
      <c r="B125" s="37" t="s">
        <v>353</v>
      </c>
      <c r="C125" s="130" t="e">
        <f>'1ตรวจสอบความครบถ้วน7แผน'!E64-'3.ตรวจสอบผลงาน 64&amp;แผน65 '!#REF!</f>
        <v>#REF!</v>
      </c>
      <c r="D125" s="130" t="e">
        <f>'1ตรวจสอบความครบถ้วน7แผน'!F64-'3.ตรวจสอบผลงาน 64&amp;แผน65 '!#REF!</f>
        <v>#REF!</v>
      </c>
      <c r="E125" s="130" t="e">
        <f>'1ตรวจสอบความครบถ้วน7แผน'!G64-'3.ตรวจสอบผลงาน 64&amp;แผน65 '!#REF!</f>
        <v>#REF!</v>
      </c>
      <c r="F125" s="130" t="e">
        <f>'1ตรวจสอบความครบถ้วน7แผน'!H64-'3.ตรวจสอบผลงาน 64&amp;แผน65 '!#REF!</f>
        <v>#REF!</v>
      </c>
      <c r="G125" s="130" t="e">
        <f>'1ตรวจสอบความครบถ้วน7แผน'!I64-'3.ตรวจสอบผลงาน 64&amp;แผน65 '!#REF!</f>
        <v>#REF!</v>
      </c>
      <c r="H125" s="130" t="e">
        <f>'1ตรวจสอบความครบถ้วน7แผน'!J64-'3.ตรวจสอบผลงาน 64&amp;แผน65 '!#REF!</f>
        <v>#REF!</v>
      </c>
      <c r="I125" s="130" t="e">
        <f>'1ตรวจสอบความครบถ้วน7แผน'!K64-'3.ตรวจสอบผลงาน 64&amp;แผน65 '!#REF!</f>
        <v>#REF!</v>
      </c>
      <c r="J125" s="130" t="e">
        <f>'1ตรวจสอบความครบถ้วน7แผน'!L64-'3.ตรวจสอบผลงาน 64&amp;แผน65 '!#REF!</f>
        <v>#REF!</v>
      </c>
      <c r="K125" s="130" t="e">
        <f>'1ตรวจสอบความครบถ้วน7แผน'!M64-'3.ตรวจสอบผลงาน 64&amp;แผน65 '!#REF!</f>
        <v>#REF!</v>
      </c>
      <c r="L125" s="130" t="e">
        <f>'1ตรวจสอบความครบถ้วน7แผน'!N64-'3.ตรวจสอบผลงาน 64&amp;แผน65 '!#REF!</f>
        <v>#REF!</v>
      </c>
      <c r="M125" s="130" t="e">
        <f>'1ตรวจสอบความครบถ้วน7แผน'!O64-'3.ตรวจสอบผลงาน 64&amp;แผน65 '!#REF!</f>
        <v>#REF!</v>
      </c>
      <c r="N125" s="130" t="e">
        <f>'1ตรวจสอบความครบถ้วน7แผน'!P64-'3.ตรวจสอบผลงาน 64&amp;แผน65 '!#REF!</f>
        <v>#REF!</v>
      </c>
      <c r="O125" s="130" t="e">
        <f>'1ตรวจสอบความครบถ้วน7แผน'!Q64-'3.ตรวจสอบผลงาน 64&amp;แผน65 '!#REF!</f>
        <v>#REF!</v>
      </c>
      <c r="P125" s="130" t="e">
        <f>'1ตรวจสอบความครบถ้วน7แผน'!R64-'3.ตรวจสอบผลงาน 64&amp;แผน65 '!#REF!</f>
        <v>#REF!</v>
      </c>
      <c r="Q125" s="130" t="e">
        <f>'1ตรวจสอบความครบถ้วน7แผน'!S64-'3.ตรวจสอบผลงาน 64&amp;แผน65 '!#REF!</f>
        <v>#REF!</v>
      </c>
      <c r="R125" s="130" t="e">
        <f>'1ตรวจสอบความครบถ้วน7แผน'!T64-'3.ตรวจสอบผลงาน 64&amp;แผน65 '!#REF!</f>
        <v>#REF!</v>
      </c>
      <c r="S125" s="130" t="e">
        <f>'1ตรวจสอบความครบถ้วน7แผน'!U64-'3.ตรวจสอบผลงาน 64&amp;แผน65 '!#REF!</f>
        <v>#REF!</v>
      </c>
      <c r="T125" s="130" t="e">
        <f>'1ตรวจสอบความครบถ้วน7แผน'!V64-'3.ตรวจสอบผลงาน 64&amp;แผน65 '!#REF!</f>
        <v>#REF!</v>
      </c>
      <c r="U125" s="130" t="e">
        <f>'1ตรวจสอบความครบถ้วน7แผน'!W64-'3.ตรวจสอบผลงาน 64&amp;แผน65 '!#REF!</f>
        <v>#REF!</v>
      </c>
      <c r="V125" s="130" t="e">
        <f>'1ตรวจสอบความครบถ้วน7แผน'!X64-'3.ตรวจสอบผลงาน 64&amp;แผน65 '!#REF!</f>
        <v>#REF!</v>
      </c>
      <c r="W125" s="130" t="e">
        <f>'1ตรวจสอบความครบถ้วน7แผน'!Y64-'3.ตรวจสอบผลงาน 64&amp;แผน65 '!#REF!</f>
        <v>#REF!</v>
      </c>
      <c r="X125" s="130" t="e">
        <f>'1ตรวจสอบความครบถ้วน7แผน'!Z64-'3.ตรวจสอบผลงาน 64&amp;แผน65 '!#REF!</f>
        <v>#REF!</v>
      </c>
      <c r="Y125" s="130" t="e">
        <f>'1ตรวจสอบความครบถ้วน7แผน'!AA64-'3.ตรวจสอบผลงาน 64&amp;แผน65 '!#REF!</f>
        <v>#REF!</v>
      </c>
      <c r="Z125" s="130" t="e">
        <f>'1ตรวจสอบความครบถ้วน7แผน'!AB64-'3.ตรวจสอบผลงาน 64&amp;แผน65 '!#REF!</f>
        <v>#REF!</v>
      </c>
      <c r="AA125" s="130" t="e">
        <f>'1ตรวจสอบความครบถ้วน7แผน'!AC64-'3.ตรวจสอบผลงาน 64&amp;แผน65 '!#REF!</f>
        <v>#REF!</v>
      </c>
      <c r="AB125" s="130" t="e">
        <f>'1ตรวจสอบความครบถ้วน7แผน'!AD64-'3.ตรวจสอบผลงาน 64&amp;แผน65 '!#REF!</f>
        <v>#REF!</v>
      </c>
      <c r="AC125" s="130" t="e">
        <f>'1ตรวจสอบความครบถ้วน7แผน'!AE64-'3.ตรวจสอบผลงาน 64&amp;แผน65 '!#REF!</f>
        <v>#REF!</v>
      </c>
      <c r="AD125" s="130" t="e">
        <f>'1ตรวจสอบความครบถ้วน7แผน'!AF64-'3.ตรวจสอบผลงาน 64&amp;แผน65 '!#REF!</f>
        <v>#REF!</v>
      </c>
      <c r="AE125" s="130" t="e">
        <f>'1ตรวจสอบความครบถ้วน7แผน'!AG64-'3.ตรวจสอบผลงาน 64&amp;แผน65 '!#REF!</f>
        <v>#REF!</v>
      </c>
      <c r="AF125" s="130" t="e">
        <f>'1ตรวจสอบความครบถ้วน7แผน'!AH64-'3.ตรวจสอบผลงาน 64&amp;แผน65 '!#REF!</f>
        <v>#REF!</v>
      </c>
      <c r="AG125" s="130" t="e">
        <f>'1ตรวจสอบความครบถ้วน7แผน'!AI64-'3.ตรวจสอบผลงาน 64&amp;แผน65 '!#REF!</f>
        <v>#REF!</v>
      </c>
      <c r="AH125" s="130" t="e">
        <f>'1ตรวจสอบความครบถ้วน7แผน'!AJ64-'3.ตรวจสอบผลงาน 64&amp;แผน65 '!#REF!</f>
        <v>#REF!</v>
      </c>
      <c r="AI125" s="130" t="e">
        <f>'1ตรวจสอบความครบถ้วน7แผน'!AK64-'3.ตรวจสอบผลงาน 64&amp;แผน65 '!#REF!</f>
        <v>#REF!</v>
      </c>
      <c r="AJ125" s="130" t="e">
        <f>'1ตรวจสอบความครบถ้วน7แผน'!AL64-'3.ตรวจสอบผลงาน 64&amp;แผน65 '!#REF!</f>
        <v>#REF!</v>
      </c>
      <c r="AK125" s="130" t="e">
        <f>'1ตรวจสอบความครบถ้วน7แผน'!AM64-'3.ตรวจสอบผลงาน 64&amp;แผน65 '!#REF!</f>
        <v>#REF!</v>
      </c>
      <c r="AL125" s="130" t="e">
        <f>'1ตรวจสอบความครบถ้วน7แผน'!AN64-'3.ตรวจสอบผลงาน 64&amp;แผน65 '!#REF!</f>
        <v>#REF!</v>
      </c>
      <c r="AM125" s="130" t="e">
        <f>'1ตรวจสอบความครบถ้วน7แผน'!AO64-'3.ตรวจสอบผลงาน 64&amp;แผน65 '!#REF!</f>
        <v>#REF!</v>
      </c>
      <c r="AN125" s="130" t="e">
        <f>'1ตรวจสอบความครบถ้วน7แผน'!AP64-'3.ตรวจสอบผลงาน 64&amp;แผน65 '!#REF!</f>
        <v>#REF!</v>
      </c>
      <c r="AO125" s="130" t="e">
        <f>'1ตรวจสอบความครบถ้วน7แผน'!AQ64-'3.ตรวจสอบผลงาน 64&amp;แผน65 '!#REF!</f>
        <v>#REF!</v>
      </c>
      <c r="AP125" s="130" t="e">
        <f>'1ตรวจสอบความครบถ้วน7แผน'!AR64-'3.ตรวจสอบผลงาน 64&amp;แผน65 '!#REF!</f>
        <v>#REF!</v>
      </c>
      <c r="AQ125" s="130" t="e">
        <f>'1ตรวจสอบความครบถ้วน7แผน'!AS64-'3.ตรวจสอบผลงาน 64&amp;แผน65 '!#REF!</f>
        <v>#REF!</v>
      </c>
      <c r="AR125" s="130" t="e">
        <f>'1ตรวจสอบความครบถ้วน7แผน'!AT64-'3.ตรวจสอบผลงาน 64&amp;แผน65 '!#REF!</f>
        <v>#REF!</v>
      </c>
      <c r="AS125" s="130" t="e">
        <f>'1ตรวจสอบความครบถ้วน7แผน'!AU64-'3.ตรวจสอบผลงาน 64&amp;แผน65 '!#REF!</f>
        <v>#REF!</v>
      </c>
      <c r="AT125" s="130" t="e">
        <f>'1ตรวจสอบความครบถ้วน7แผน'!AV64-'3.ตรวจสอบผลงาน 64&amp;แผน65 '!#REF!</f>
        <v>#REF!</v>
      </c>
      <c r="AU125" s="130" t="e">
        <f>'1ตรวจสอบความครบถ้วน7แผน'!AW64-'3.ตรวจสอบผลงาน 64&amp;แผน65 '!#REF!</f>
        <v>#REF!</v>
      </c>
      <c r="AV125" s="130" t="e">
        <f>'1ตรวจสอบความครบถ้วน7แผน'!AX64-'3.ตรวจสอบผลงาน 64&amp;แผน65 '!#REF!</f>
        <v>#REF!</v>
      </c>
      <c r="AW125" s="130" t="e">
        <f>'1ตรวจสอบความครบถ้วน7แผน'!AY64-'3.ตรวจสอบผลงาน 64&amp;แผน65 '!#REF!</f>
        <v>#REF!</v>
      </c>
      <c r="AX125" s="130" t="e">
        <f>'1ตรวจสอบความครบถ้วน7แผน'!AZ64-'3.ตรวจสอบผลงาน 64&amp;แผน65 '!#REF!</f>
        <v>#REF!</v>
      </c>
      <c r="AY125" s="130" t="e">
        <f>'1ตรวจสอบความครบถ้วน7แผน'!BA64-'3.ตรวจสอบผลงาน 64&amp;แผน65 '!#REF!</f>
        <v>#REF!</v>
      </c>
      <c r="AZ125" s="130" t="e">
        <f>'1ตรวจสอบความครบถ้วน7แผน'!BB64-'3.ตรวจสอบผลงาน 64&amp;แผน65 '!#REF!</f>
        <v>#REF!</v>
      </c>
      <c r="BA125" s="130" t="e">
        <f>'1ตรวจสอบความครบถ้วน7แผน'!BC64-'3.ตรวจสอบผลงาน 64&amp;แผน65 '!#REF!</f>
        <v>#REF!</v>
      </c>
      <c r="BB125" s="130" t="e">
        <f>'1ตรวจสอบความครบถ้วน7แผน'!BD64-'3.ตรวจสอบผลงาน 64&amp;แผน65 '!#REF!</f>
        <v>#REF!</v>
      </c>
      <c r="BC125" s="130" t="e">
        <f>'1ตรวจสอบความครบถ้วน7แผน'!BE64-'3.ตรวจสอบผลงาน 64&amp;แผน65 '!#REF!</f>
        <v>#REF!</v>
      </c>
      <c r="BD125" s="130" t="e">
        <f>'1ตรวจสอบความครบถ้วน7แผน'!BF64-'3.ตรวจสอบผลงาน 64&amp;แผน65 '!#REF!</f>
        <v>#REF!</v>
      </c>
      <c r="BE125" s="130" t="e">
        <f>'1ตรวจสอบความครบถ้วน7แผน'!BG64-'3.ตรวจสอบผลงาน 64&amp;แผน65 '!#REF!</f>
        <v>#REF!</v>
      </c>
      <c r="BF125" s="130" t="e">
        <f>'1ตรวจสอบความครบถ้วน7แผน'!BH64-'3.ตรวจสอบผลงาน 64&amp;แผน65 '!#REF!</f>
        <v>#REF!</v>
      </c>
      <c r="BG125" s="130" t="e">
        <f>'1ตรวจสอบความครบถ้วน7แผน'!BI64-'3.ตรวจสอบผลงาน 64&amp;แผน65 '!#REF!</f>
        <v>#REF!</v>
      </c>
      <c r="BH125" s="130" t="e">
        <f>'1ตรวจสอบความครบถ้วน7แผน'!BJ64-'3.ตรวจสอบผลงาน 64&amp;แผน65 '!#REF!</f>
        <v>#REF!</v>
      </c>
      <c r="BI125" s="130" t="e">
        <f>'1ตรวจสอบความครบถ้วน7แผน'!BK64-'3.ตรวจสอบผลงาน 64&amp;แผน65 '!#REF!</f>
        <v>#REF!</v>
      </c>
      <c r="BJ125" s="130" t="e">
        <f>'1ตรวจสอบความครบถ้วน7แผน'!BL64-'3.ตรวจสอบผลงาน 64&amp;แผน65 '!#REF!</f>
        <v>#REF!</v>
      </c>
      <c r="BK125" s="130" t="e">
        <f>'1ตรวจสอบความครบถ้วน7แผน'!BM64-'3.ตรวจสอบผลงาน 64&amp;แผน65 '!#REF!</f>
        <v>#REF!</v>
      </c>
      <c r="BL125" s="130" t="e">
        <f>'1ตรวจสอบความครบถ้วน7แผน'!BN64-'3.ตรวจสอบผลงาน 64&amp;แผน65 '!#REF!</f>
        <v>#REF!</v>
      </c>
      <c r="BM125" s="130" t="e">
        <f>'1ตรวจสอบความครบถ้วน7แผน'!BO64-'3.ตรวจสอบผลงาน 64&amp;แผน65 '!#REF!</f>
        <v>#REF!</v>
      </c>
      <c r="BN125" s="130" t="e">
        <f>'1ตรวจสอบความครบถ้วน7แผน'!BP64-'3.ตรวจสอบผลงาน 64&amp;แผน65 '!#REF!</f>
        <v>#REF!</v>
      </c>
      <c r="BO125" s="130" t="e">
        <f>'1ตรวจสอบความครบถ้วน7แผน'!BQ64-'3.ตรวจสอบผลงาน 64&amp;แผน65 '!#REF!</f>
        <v>#REF!</v>
      </c>
      <c r="BP125" s="130" t="e">
        <f>'1ตรวจสอบความครบถ้วน7แผน'!BR64-'3.ตรวจสอบผลงาน 64&amp;แผน65 '!#REF!</f>
        <v>#REF!</v>
      </c>
      <c r="BQ125" s="130" t="e">
        <f>'1ตรวจสอบความครบถ้วน7แผน'!BS64-'3.ตรวจสอบผลงาน 64&amp;แผน65 '!#REF!</f>
        <v>#REF!</v>
      </c>
      <c r="BR125" s="130" t="e">
        <f>'1ตรวจสอบความครบถ้วน7แผน'!BT64-'3.ตรวจสอบผลงาน 64&amp;แผน65 '!#REF!</f>
        <v>#REF!</v>
      </c>
      <c r="BS125" s="130" t="e">
        <f>'1ตรวจสอบความครบถ้วน7แผน'!BU64-'3.ตรวจสอบผลงาน 64&amp;แผน65 '!#REF!</f>
        <v>#REF!</v>
      </c>
      <c r="BT125" s="130" t="e">
        <f>'1ตรวจสอบความครบถ้วน7แผน'!BV64-'3.ตรวจสอบผลงาน 64&amp;แผน65 '!#REF!</f>
        <v>#REF!</v>
      </c>
      <c r="BU125" s="130" t="e">
        <f>'1ตรวจสอบความครบถ้วน7แผน'!BW64-'3.ตรวจสอบผลงาน 64&amp;แผน65 '!#REF!</f>
        <v>#REF!</v>
      </c>
      <c r="BV125" s="130" t="e">
        <f>'1ตรวจสอบความครบถ้วน7แผน'!BX64-'3.ตรวจสอบผลงาน 64&amp;แผน65 '!#REF!</f>
        <v>#REF!</v>
      </c>
      <c r="BW125" s="130" t="e">
        <f>'1ตรวจสอบความครบถ้วน7แผน'!BY64-'3.ตรวจสอบผลงาน 64&amp;แผน65 '!#REF!</f>
        <v>#REF!</v>
      </c>
      <c r="BX125" s="130" t="e">
        <f>'1ตรวจสอบความครบถ้วน7แผน'!BZ64-'3.ตรวจสอบผลงาน 64&amp;แผน65 '!#REF!</f>
        <v>#REF!</v>
      </c>
      <c r="BY125" s="130" t="e">
        <f>'1ตรวจสอบความครบถ้วน7แผน'!CA64-'3.ตรวจสอบผลงาน 64&amp;แผน65 '!#REF!</f>
        <v>#REF!</v>
      </c>
      <c r="BZ125" s="130" t="e">
        <f>'1ตรวจสอบความครบถ้วน7แผน'!CB64-'3.ตรวจสอบผลงาน 64&amp;แผน65 '!#REF!</f>
        <v>#REF!</v>
      </c>
      <c r="CA125" s="130" t="e">
        <f>'1ตรวจสอบความครบถ้วน7แผน'!CC64-'3.ตรวจสอบผลงาน 64&amp;แผน65 '!#REF!</f>
        <v>#REF!</v>
      </c>
      <c r="CB125" s="130" t="e">
        <f>'1ตรวจสอบความครบถ้วน7แผน'!CD64-'3.ตรวจสอบผลงาน 64&amp;แผน65 '!#REF!</f>
        <v>#REF!</v>
      </c>
      <c r="CC125" s="130" t="e">
        <f>'1ตรวจสอบความครบถ้วน7แผน'!CE64-'3.ตรวจสอบผลงาน 64&amp;แผน65 '!#REF!</f>
        <v>#REF!</v>
      </c>
      <c r="CD125" s="130" t="e">
        <f>'1ตรวจสอบความครบถ้วน7แผน'!CF64-'3.ตรวจสอบผลงาน 64&amp;แผน65 '!#REF!</f>
        <v>#REF!</v>
      </c>
      <c r="CE125" s="130" t="e">
        <f>'1ตรวจสอบความครบถ้วน7แผน'!CG64-'3.ตรวจสอบผลงาน 64&amp;แผน65 '!#REF!</f>
        <v>#REF!</v>
      </c>
      <c r="CF125" s="130" t="e">
        <f>'1ตรวจสอบความครบถ้วน7แผน'!CH64-'3.ตรวจสอบผลงาน 64&amp;แผน65 '!#REF!</f>
        <v>#REF!</v>
      </c>
      <c r="CG125" s="130" t="e">
        <f>'1ตรวจสอบความครบถ้วน7แผน'!CI64-'3.ตรวจสอบผลงาน 64&amp;แผน65 '!#REF!</f>
        <v>#REF!</v>
      </c>
      <c r="CH125" s="130" t="e">
        <f>'1ตรวจสอบความครบถ้วน7แผน'!CJ64-'3.ตรวจสอบผลงาน 64&amp;แผน65 '!#REF!</f>
        <v>#REF!</v>
      </c>
      <c r="CI125" s="130" t="e">
        <f>'1ตรวจสอบความครบถ้วน7แผน'!CK64-'3.ตรวจสอบผลงาน 64&amp;แผน65 '!#REF!</f>
        <v>#REF!</v>
      </c>
      <c r="CJ125" s="130" t="e">
        <f>'1ตรวจสอบความครบถ้วน7แผน'!CL64-'3.ตรวจสอบผลงาน 64&amp;แผน65 '!#REF!</f>
        <v>#REF!</v>
      </c>
      <c r="CK125" s="130" t="e">
        <f>'1ตรวจสอบความครบถ้วน7แผน'!CM64-'3.ตรวจสอบผลงาน 64&amp;แผน65 '!#REF!</f>
        <v>#REF!</v>
      </c>
      <c r="CL125" s="130" t="e">
        <f>'1ตรวจสอบความครบถ้วน7แผน'!CN64-'3.ตรวจสอบผลงาน 64&amp;แผน65 '!#REF!</f>
        <v>#REF!</v>
      </c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</row>
    <row r="126" spans="2:116" ht="21" hidden="1">
      <c r="B126" s="37" t="s">
        <v>495</v>
      </c>
      <c r="C126" s="130" t="e">
        <f>'1ตรวจสอบความครบถ้วน7แผน'!E65-'3.ตรวจสอบผลงาน 64&amp;แผน65 '!#REF!</f>
        <v>#REF!</v>
      </c>
      <c r="D126" s="130" t="e">
        <f>'1ตรวจสอบความครบถ้วน7แผน'!F65-'3.ตรวจสอบผลงาน 64&amp;แผน65 '!#REF!</f>
        <v>#REF!</v>
      </c>
      <c r="E126" s="130" t="e">
        <f>'1ตรวจสอบความครบถ้วน7แผน'!G65-'3.ตรวจสอบผลงาน 64&amp;แผน65 '!#REF!</f>
        <v>#REF!</v>
      </c>
      <c r="F126" s="130" t="e">
        <f>'1ตรวจสอบความครบถ้วน7แผน'!H65-'3.ตรวจสอบผลงาน 64&amp;แผน65 '!#REF!</f>
        <v>#REF!</v>
      </c>
      <c r="G126" s="130" t="e">
        <f>'1ตรวจสอบความครบถ้วน7แผน'!I65-'3.ตรวจสอบผลงาน 64&amp;แผน65 '!#REF!</f>
        <v>#REF!</v>
      </c>
      <c r="H126" s="130" t="e">
        <f>'1ตรวจสอบความครบถ้วน7แผน'!J65-'3.ตรวจสอบผลงาน 64&amp;แผน65 '!#REF!</f>
        <v>#REF!</v>
      </c>
      <c r="I126" s="130" t="e">
        <f>'1ตรวจสอบความครบถ้วน7แผน'!K65-'3.ตรวจสอบผลงาน 64&amp;แผน65 '!#REF!</f>
        <v>#REF!</v>
      </c>
      <c r="J126" s="130" t="e">
        <f>'1ตรวจสอบความครบถ้วน7แผน'!L65-'3.ตรวจสอบผลงาน 64&amp;แผน65 '!#REF!</f>
        <v>#REF!</v>
      </c>
      <c r="K126" s="130" t="e">
        <f>'1ตรวจสอบความครบถ้วน7แผน'!M65-'3.ตรวจสอบผลงาน 64&amp;แผน65 '!#REF!</f>
        <v>#REF!</v>
      </c>
      <c r="L126" s="130" t="e">
        <f>'1ตรวจสอบความครบถ้วน7แผน'!N65-'3.ตรวจสอบผลงาน 64&amp;แผน65 '!#REF!</f>
        <v>#REF!</v>
      </c>
      <c r="M126" s="130" t="e">
        <f>'1ตรวจสอบความครบถ้วน7แผน'!O65-'3.ตรวจสอบผลงาน 64&amp;แผน65 '!#REF!</f>
        <v>#REF!</v>
      </c>
      <c r="N126" s="130" t="e">
        <f>'1ตรวจสอบความครบถ้วน7แผน'!P65-'3.ตรวจสอบผลงาน 64&amp;แผน65 '!#REF!</f>
        <v>#REF!</v>
      </c>
      <c r="O126" s="130" t="e">
        <f>'1ตรวจสอบความครบถ้วน7แผน'!Q65-'3.ตรวจสอบผลงาน 64&amp;แผน65 '!#REF!</f>
        <v>#REF!</v>
      </c>
      <c r="P126" s="130" t="e">
        <f>'1ตรวจสอบความครบถ้วน7แผน'!R65-'3.ตรวจสอบผลงาน 64&amp;แผน65 '!#REF!</f>
        <v>#REF!</v>
      </c>
      <c r="Q126" s="130" t="e">
        <f>'1ตรวจสอบความครบถ้วน7แผน'!S65-'3.ตรวจสอบผลงาน 64&amp;แผน65 '!#REF!</f>
        <v>#REF!</v>
      </c>
      <c r="R126" s="130" t="e">
        <f>'1ตรวจสอบความครบถ้วน7แผน'!T65-'3.ตรวจสอบผลงาน 64&amp;แผน65 '!#REF!</f>
        <v>#REF!</v>
      </c>
      <c r="S126" s="130" t="e">
        <f>'1ตรวจสอบความครบถ้วน7แผน'!U65-'3.ตรวจสอบผลงาน 64&amp;แผน65 '!#REF!</f>
        <v>#REF!</v>
      </c>
      <c r="T126" s="130" t="e">
        <f>'1ตรวจสอบความครบถ้วน7แผน'!V65-'3.ตรวจสอบผลงาน 64&amp;แผน65 '!#REF!</f>
        <v>#REF!</v>
      </c>
      <c r="U126" s="130" t="e">
        <f>'1ตรวจสอบความครบถ้วน7แผน'!W65-'3.ตรวจสอบผลงาน 64&amp;แผน65 '!#REF!</f>
        <v>#REF!</v>
      </c>
      <c r="V126" s="130" t="e">
        <f>'1ตรวจสอบความครบถ้วน7แผน'!X65-'3.ตรวจสอบผลงาน 64&amp;แผน65 '!#REF!</f>
        <v>#REF!</v>
      </c>
      <c r="W126" s="130" t="e">
        <f>'1ตรวจสอบความครบถ้วน7แผน'!Y65-'3.ตรวจสอบผลงาน 64&amp;แผน65 '!#REF!</f>
        <v>#REF!</v>
      </c>
      <c r="X126" s="130" t="e">
        <f>'1ตรวจสอบความครบถ้วน7แผน'!Z65-'3.ตรวจสอบผลงาน 64&amp;แผน65 '!#REF!</f>
        <v>#REF!</v>
      </c>
      <c r="Y126" s="130" t="e">
        <f>'1ตรวจสอบความครบถ้วน7แผน'!AA65-'3.ตรวจสอบผลงาน 64&amp;แผน65 '!#REF!</f>
        <v>#REF!</v>
      </c>
      <c r="Z126" s="130" t="e">
        <f>'1ตรวจสอบความครบถ้วน7แผน'!AB65-'3.ตรวจสอบผลงาน 64&amp;แผน65 '!#REF!</f>
        <v>#REF!</v>
      </c>
      <c r="AA126" s="130" t="e">
        <f>'1ตรวจสอบความครบถ้วน7แผน'!AC65-'3.ตรวจสอบผลงาน 64&amp;แผน65 '!#REF!</f>
        <v>#REF!</v>
      </c>
      <c r="AB126" s="130" t="e">
        <f>'1ตรวจสอบความครบถ้วน7แผน'!AD65-'3.ตรวจสอบผลงาน 64&amp;แผน65 '!#REF!</f>
        <v>#REF!</v>
      </c>
      <c r="AC126" s="130" t="e">
        <f>'1ตรวจสอบความครบถ้วน7แผน'!AE65-'3.ตรวจสอบผลงาน 64&amp;แผน65 '!#REF!</f>
        <v>#REF!</v>
      </c>
      <c r="AD126" s="130" t="e">
        <f>'1ตรวจสอบความครบถ้วน7แผน'!AF65-'3.ตรวจสอบผลงาน 64&amp;แผน65 '!#REF!</f>
        <v>#REF!</v>
      </c>
      <c r="AE126" s="130" t="e">
        <f>'1ตรวจสอบความครบถ้วน7แผน'!AG65-'3.ตรวจสอบผลงาน 64&amp;แผน65 '!#REF!</f>
        <v>#REF!</v>
      </c>
      <c r="AF126" s="130" t="e">
        <f>'1ตรวจสอบความครบถ้วน7แผน'!AH65-'3.ตรวจสอบผลงาน 64&amp;แผน65 '!#REF!</f>
        <v>#REF!</v>
      </c>
      <c r="AG126" s="130" t="e">
        <f>'1ตรวจสอบความครบถ้วน7แผน'!AI65-'3.ตรวจสอบผลงาน 64&amp;แผน65 '!#REF!</f>
        <v>#REF!</v>
      </c>
      <c r="AH126" s="130" t="e">
        <f>'1ตรวจสอบความครบถ้วน7แผน'!AJ65-'3.ตรวจสอบผลงาน 64&amp;แผน65 '!#REF!</f>
        <v>#REF!</v>
      </c>
      <c r="AI126" s="130" t="e">
        <f>'1ตรวจสอบความครบถ้วน7แผน'!AK65-'3.ตรวจสอบผลงาน 64&amp;แผน65 '!#REF!</f>
        <v>#REF!</v>
      </c>
      <c r="AJ126" s="130" t="e">
        <f>'1ตรวจสอบความครบถ้วน7แผน'!AL65-'3.ตรวจสอบผลงาน 64&amp;แผน65 '!#REF!</f>
        <v>#REF!</v>
      </c>
      <c r="AK126" s="130" t="e">
        <f>'1ตรวจสอบความครบถ้วน7แผน'!AM65-'3.ตรวจสอบผลงาน 64&amp;แผน65 '!#REF!</f>
        <v>#REF!</v>
      </c>
      <c r="AL126" s="130" t="e">
        <f>'1ตรวจสอบความครบถ้วน7แผน'!AN65-'3.ตรวจสอบผลงาน 64&amp;แผน65 '!#REF!</f>
        <v>#REF!</v>
      </c>
      <c r="AM126" s="130" t="e">
        <f>'1ตรวจสอบความครบถ้วน7แผน'!AO65-'3.ตรวจสอบผลงาน 64&amp;แผน65 '!#REF!</f>
        <v>#REF!</v>
      </c>
      <c r="AN126" s="130" t="e">
        <f>'1ตรวจสอบความครบถ้วน7แผน'!AP65-'3.ตรวจสอบผลงาน 64&amp;แผน65 '!#REF!</f>
        <v>#REF!</v>
      </c>
      <c r="AO126" s="130" t="e">
        <f>'1ตรวจสอบความครบถ้วน7แผน'!AQ65-'3.ตรวจสอบผลงาน 64&amp;แผน65 '!#REF!</f>
        <v>#REF!</v>
      </c>
      <c r="AP126" s="130" t="e">
        <f>'1ตรวจสอบความครบถ้วน7แผน'!AR65-'3.ตรวจสอบผลงาน 64&amp;แผน65 '!#REF!</f>
        <v>#REF!</v>
      </c>
      <c r="AQ126" s="130" t="e">
        <f>'1ตรวจสอบความครบถ้วน7แผน'!AS65-'3.ตรวจสอบผลงาน 64&amp;แผน65 '!#REF!</f>
        <v>#REF!</v>
      </c>
      <c r="AR126" s="130" t="e">
        <f>'1ตรวจสอบความครบถ้วน7แผน'!AT65-'3.ตรวจสอบผลงาน 64&amp;แผน65 '!#REF!</f>
        <v>#REF!</v>
      </c>
      <c r="AS126" s="130" t="e">
        <f>'1ตรวจสอบความครบถ้วน7แผน'!AU65-'3.ตรวจสอบผลงาน 64&amp;แผน65 '!#REF!</f>
        <v>#REF!</v>
      </c>
      <c r="AT126" s="130" t="e">
        <f>'1ตรวจสอบความครบถ้วน7แผน'!AV65-'3.ตรวจสอบผลงาน 64&amp;แผน65 '!#REF!</f>
        <v>#REF!</v>
      </c>
      <c r="AU126" s="130" t="e">
        <f>'1ตรวจสอบความครบถ้วน7แผน'!AW65-'3.ตรวจสอบผลงาน 64&amp;แผน65 '!#REF!</f>
        <v>#REF!</v>
      </c>
      <c r="AV126" s="130" t="e">
        <f>'1ตรวจสอบความครบถ้วน7แผน'!AX65-'3.ตรวจสอบผลงาน 64&amp;แผน65 '!#REF!</f>
        <v>#REF!</v>
      </c>
      <c r="AW126" s="130" t="e">
        <f>'1ตรวจสอบความครบถ้วน7แผน'!AY65-'3.ตรวจสอบผลงาน 64&amp;แผน65 '!#REF!</f>
        <v>#REF!</v>
      </c>
      <c r="AX126" s="130" t="e">
        <f>'1ตรวจสอบความครบถ้วน7แผน'!AZ65-'3.ตรวจสอบผลงาน 64&amp;แผน65 '!#REF!</f>
        <v>#REF!</v>
      </c>
      <c r="AY126" s="130" t="e">
        <f>'1ตรวจสอบความครบถ้วน7แผน'!BA65-'3.ตรวจสอบผลงาน 64&amp;แผน65 '!#REF!</f>
        <v>#REF!</v>
      </c>
      <c r="AZ126" s="130" t="e">
        <f>'1ตรวจสอบความครบถ้วน7แผน'!BB65-'3.ตรวจสอบผลงาน 64&amp;แผน65 '!#REF!</f>
        <v>#REF!</v>
      </c>
      <c r="BA126" s="130" t="e">
        <f>'1ตรวจสอบความครบถ้วน7แผน'!BC65-'3.ตรวจสอบผลงาน 64&amp;แผน65 '!#REF!</f>
        <v>#REF!</v>
      </c>
      <c r="BB126" s="130" t="e">
        <f>'1ตรวจสอบความครบถ้วน7แผน'!BD65-'3.ตรวจสอบผลงาน 64&amp;แผน65 '!#REF!</f>
        <v>#REF!</v>
      </c>
      <c r="BC126" s="130" t="e">
        <f>'1ตรวจสอบความครบถ้วน7แผน'!BE65-'3.ตรวจสอบผลงาน 64&amp;แผน65 '!#REF!</f>
        <v>#REF!</v>
      </c>
      <c r="BD126" s="130" t="e">
        <f>'1ตรวจสอบความครบถ้วน7แผน'!BF65-'3.ตรวจสอบผลงาน 64&amp;แผน65 '!#REF!</f>
        <v>#REF!</v>
      </c>
      <c r="BE126" s="130" t="e">
        <f>'1ตรวจสอบความครบถ้วน7แผน'!BG65-'3.ตรวจสอบผลงาน 64&amp;แผน65 '!#REF!</f>
        <v>#REF!</v>
      </c>
      <c r="BF126" s="130" t="e">
        <f>'1ตรวจสอบความครบถ้วน7แผน'!BH65-'3.ตรวจสอบผลงาน 64&amp;แผน65 '!#REF!</f>
        <v>#REF!</v>
      </c>
      <c r="BG126" s="130" t="e">
        <f>'1ตรวจสอบความครบถ้วน7แผน'!BI65-'3.ตรวจสอบผลงาน 64&amp;แผน65 '!#REF!</f>
        <v>#REF!</v>
      </c>
      <c r="BH126" s="130" t="e">
        <f>'1ตรวจสอบความครบถ้วน7แผน'!BJ65-'3.ตรวจสอบผลงาน 64&amp;แผน65 '!#REF!</f>
        <v>#REF!</v>
      </c>
      <c r="BI126" s="130" t="e">
        <f>'1ตรวจสอบความครบถ้วน7แผน'!BK65-'3.ตรวจสอบผลงาน 64&amp;แผน65 '!#REF!</f>
        <v>#REF!</v>
      </c>
      <c r="BJ126" s="130" t="e">
        <f>'1ตรวจสอบความครบถ้วน7แผน'!BL65-'3.ตรวจสอบผลงาน 64&amp;แผน65 '!#REF!</f>
        <v>#REF!</v>
      </c>
      <c r="BK126" s="130" t="e">
        <f>'1ตรวจสอบความครบถ้วน7แผน'!BM65-'3.ตรวจสอบผลงาน 64&amp;แผน65 '!#REF!</f>
        <v>#REF!</v>
      </c>
      <c r="BL126" s="130" t="e">
        <f>'1ตรวจสอบความครบถ้วน7แผน'!BN65-'3.ตรวจสอบผลงาน 64&amp;แผน65 '!#REF!</f>
        <v>#REF!</v>
      </c>
      <c r="BM126" s="130" t="e">
        <f>'1ตรวจสอบความครบถ้วน7แผน'!BO65-'3.ตรวจสอบผลงาน 64&amp;แผน65 '!#REF!</f>
        <v>#REF!</v>
      </c>
      <c r="BN126" s="130" t="e">
        <f>'1ตรวจสอบความครบถ้วน7แผน'!BP65-'3.ตรวจสอบผลงาน 64&amp;แผน65 '!#REF!</f>
        <v>#REF!</v>
      </c>
      <c r="BO126" s="130" t="e">
        <f>'1ตรวจสอบความครบถ้วน7แผน'!BQ65-'3.ตรวจสอบผลงาน 64&amp;แผน65 '!#REF!</f>
        <v>#REF!</v>
      </c>
      <c r="BP126" s="130" t="e">
        <f>'1ตรวจสอบความครบถ้วน7แผน'!BR65-'3.ตรวจสอบผลงาน 64&amp;แผน65 '!#REF!</f>
        <v>#REF!</v>
      </c>
      <c r="BQ126" s="130" t="e">
        <f>'1ตรวจสอบความครบถ้วน7แผน'!BS65-'3.ตรวจสอบผลงาน 64&amp;แผน65 '!#REF!</f>
        <v>#REF!</v>
      </c>
      <c r="BR126" s="130" t="e">
        <f>'1ตรวจสอบความครบถ้วน7แผน'!BT65-'3.ตรวจสอบผลงาน 64&amp;แผน65 '!#REF!</f>
        <v>#REF!</v>
      </c>
      <c r="BS126" s="130" t="e">
        <f>'1ตรวจสอบความครบถ้วน7แผน'!BU65-'3.ตรวจสอบผลงาน 64&amp;แผน65 '!#REF!</f>
        <v>#REF!</v>
      </c>
      <c r="BT126" s="130" t="e">
        <f>'1ตรวจสอบความครบถ้วน7แผน'!BV65-'3.ตรวจสอบผลงาน 64&amp;แผน65 '!#REF!</f>
        <v>#REF!</v>
      </c>
      <c r="BU126" s="130" t="e">
        <f>'1ตรวจสอบความครบถ้วน7แผน'!BW65-'3.ตรวจสอบผลงาน 64&amp;แผน65 '!#REF!</f>
        <v>#REF!</v>
      </c>
      <c r="BV126" s="130" t="e">
        <f>'1ตรวจสอบความครบถ้วน7แผน'!BX65-'3.ตรวจสอบผลงาน 64&amp;แผน65 '!#REF!</f>
        <v>#REF!</v>
      </c>
      <c r="BW126" s="130" t="e">
        <f>'1ตรวจสอบความครบถ้วน7แผน'!BY65-'3.ตรวจสอบผลงาน 64&amp;แผน65 '!#REF!</f>
        <v>#REF!</v>
      </c>
      <c r="BX126" s="130" t="e">
        <f>'1ตรวจสอบความครบถ้วน7แผน'!BZ65-'3.ตรวจสอบผลงาน 64&amp;แผน65 '!#REF!</f>
        <v>#REF!</v>
      </c>
      <c r="BY126" s="130" t="e">
        <f>'1ตรวจสอบความครบถ้วน7แผน'!CA65-'3.ตรวจสอบผลงาน 64&amp;แผน65 '!#REF!</f>
        <v>#REF!</v>
      </c>
      <c r="BZ126" s="130" t="e">
        <f>'1ตรวจสอบความครบถ้วน7แผน'!CB65-'3.ตรวจสอบผลงาน 64&amp;แผน65 '!#REF!</f>
        <v>#REF!</v>
      </c>
      <c r="CA126" s="130" t="e">
        <f>'1ตรวจสอบความครบถ้วน7แผน'!CC65-'3.ตรวจสอบผลงาน 64&amp;แผน65 '!#REF!</f>
        <v>#REF!</v>
      </c>
      <c r="CB126" s="130" t="e">
        <f>'1ตรวจสอบความครบถ้วน7แผน'!CD65-'3.ตรวจสอบผลงาน 64&amp;แผน65 '!#REF!</f>
        <v>#REF!</v>
      </c>
      <c r="CC126" s="130" t="e">
        <f>'1ตรวจสอบความครบถ้วน7แผน'!CE65-'3.ตรวจสอบผลงาน 64&amp;แผน65 '!#REF!</f>
        <v>#REF!</v>
      </c>
      <c r="CD126" s="130" t="e">
        <f>'1ตรวจสอบความครบถ้วน7แผน'!CF65-'3.ตรวจสอบผลงาน 64&amp;แผน65 '!#REF!</f>
        <v>#REF!</v>
      </c>
      <c r="CE126" s="130" t="e">
        <f>'1ตรวจสอบความครบถ้วน7แผน'!CG65-'3.ตรวจสอบผลงาน 64&amp;แผน65 '!#REF!</f>
        <v>#REF!</v>
      </c>
      <c r="CF126" s="130" t="e">
        <f>'1ตรวจสอบความครบถ้วน7แผน'!CH65-'3.ตรวจสอบผลงาน 64&amp;แผน65 '!#REF!</f>
        <v>#REF!</v>
      </c>
      <c r="CG126" s="130" t="e">
        <f>'1ตรวจสอบความครบถ้วน7แผน'!CI65-'3.ตรวจสอบผลงาน 64&amp;แผน65 '!#REF!</f>
        <v>#REF!</v>
      </c>
      <c r="CH126" s="130" t="e">
        <f>'1ตรวจสอบความครบถ้วน7แผน'!CJ65-'3.ตรวจสอบผลงาน 64&amp;แผน65 '!#REF!</f>
        <v>#REF!</v>
      </c>
      <c r="CI126" s="130" t="e">
        <f>'1ตรวจสอบความครบถ้วน7แผน'!CK65-'3.ตรวจสอบผลงาน 64&amp;แผน65 '!#REF!</f>
        <v>#REF!</v>
      </c>
      <c r="CJ126" s="130" t="e">
        <f>'1ตรวจสอบความครบถ้วน7แผน'!CL65-'3.ตรวจสอบผลงาน 64&amp;แผน65 '!#REF!</f>
        <v>#REF!</v>
      </c>
      <c r="CK126" s="130" t="e">
        <f>'1ตรวจสอบความครบถ้วน7แผน'!CM65-'3.ตรวจสอบผลงาน 64&amp;แผน65 '!#REF!</f>
        <v>#REF!</v>
      </c>
      <c r="CL126" s="130" t="e">
        <f>'1ตรวจสอบความครบถ้วน7แผน'!CN65-'3.ตรวจสอบผลงาน 64&amp;แผน65 '!#REF!</f>
        <v>#REF!</v>
      </c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</row>
    <row r="127" spans="2:116" ht="21" hidden="1">
      <c r="B127" s="95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48"/>
      <c r="CN127" s="148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</row>
    <row r="128" spans="2:116" ht="21" hidden="1">
      <c r="B128" s="92" t="s">
        <v>494</v>
      </c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48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</row>
    <row r="129" spans="2:116" ht="21" hidden="1">
      <c r="B129" s="37" t="s">
        <v>354</v>
      </c>
      <c r="C129" s="130" t="e">
        <f>'1ตรวจสอบความครบถ้วน7แผน'!E68-'3.ตรวจสอบผลงาน 64&amp;แผน65 '!#REF!</f>
        <v>#REF!</v>
      </c>
      <c r="D129" s="130" t="e">
        <f>'1ตรวจสอบความครบถ้วน7แผน'!F68-'3.ตรวจสอบผลงาน 64&amp;แผน65 '!#REF!</f>
        <v>#REF!</v>
      </c>
      <c r="E129" s="130" t="e">
        <f>'1ตรวจสอบความครบถ้วน7แผน'!G68-'3.ตรวจสอบผลงาน 64&amp;แผน65 '!#REF!</f>
        <v>#REF!</v>
      </c>
      <c r="F129" s="130" t="e">
        <f>'1ตรวจสอบความครบถ้วน7แผน'!H68-'3.ตรวจสอบผลงาน 64&amp;แผน65 '!#REF!</f>
        <v>#REF!</v>
      </c>
      <c r="G129" s="130" t="e">
        <f>'1ตรวจสอบความครบถ้วน7แผน'!I68-'3.ตรวจสอบผลงาน 64&amp;แผน65 '!#REF!</f>
        <v>#REF!</v>
      </c>
      <c r="H129" s="130" t="e">
        <f>'1ตรวจสอบความครบถ้วน7แผน'!J68-'3.ตรวจสอบผลงาน 64&amp;แผน65 '!#REF!</f>
        <v>#REF!</v>
      </c>
      <c r="I129" s="130" t="e">
        <f>'1ตรวจสอบความครบถ้วน7แผน'!K68-'3.ตรวจสอบผลงาน 64&amp;แผน65 '!#REF!</f>
        <v>#REF!</v>
      </c>
      <c r="J129" s="130" t="e">
        <f>'1ตรวจสอบความครบถ้วน7แผน'!L68-'3.ตรวจสอบผลงาน 64&amp;แผน65 '!#REF!</f>
        <v>#REF!</v>
      </c>
      <c r="K129" s="130" t="e">
        <f>'1ตรวจสอบความครบถ้วน7แผน'!M68-'3.ตรวจสอบผลงาน 64&amp;แผน65 '!#REF!</f>
        <v>#REF!</v>
      </c>
      <c r="L129" s="130" t="e">
        <f>'1ตรวจสอบความครบถ้วน7แผน'!N68-'3.ตรวจสอบผลงาน 64&amp;แผน65 '!#REF!</f>
        <v>#REF!</v>
      </c>
      <c r="M129" s="130" t="e">
        <f>'1ตรวจสอบความครบถ้วน7แผน'!O68-'3.ตรวจสอบผลงาน 64&amp;แผน65 '!#REF!</f>
        <v>#REF!</v>
      </c>
      <c r="N129" s="130" t="e">
        <f>'1ตรวจสอบความครบถ้วน7แผน'!P68-'3.ตรวจสอบผลงาน 64&amp;แผน65 '!#REF!</f>
        <v>#REF!</v>
      </c>
      <c r="O129" s="130" t="e">
        <f>'1ตรวจสอบความครบถ้วน7แผน'!Q68-'3.ตรวจสอบผลงาน 64&amp;แผน65 '!#REF!</f>
        <v>#REF!</v>
      </c>
      <c r="P129" s="130" t="e">
        <f>'1ตรวจสอบความครบถ้วน7แผน'!R68-'3.ตรวจสอบผลงาน 64&amp;แผน65 '!#REF!</f>
        <v>#REF!</v>
      </c>
      <c r="Q129" s="130" t="e">
        <f>'1ตรวจสอบความครบถ้วน7แผน'!S68-'3.ตรวจสอบผลงาน 64&amp;แผน65 '!#REF!</f>
        <v>#REF!</v>
      </c>
      <c r="R129" s="130" t="e">
        <f>'1ตรวจสอบความครบถ้วน7แผน'!T68-'3.ตรวจสอบผลงาน 64&amp;แผน65 '!#REF!</f>
        <v>#REF!</v>
      </c>
      <c r="S129" s="130" t="e">
        <f>'1ตรวจสอบความครบถ้วน7แผน'!U68-'3.ตรวจสอบผลงาน 64&amp;แผน65 '!#REF!</f>
        <v>#REF!</v>
      </c>
      <c r="T129" s="130" t="e">
        <f>'1ตรวจสอบความครบถ้วน7แผน'!V68-'3.ตรวจสอบผลงาน 64&amp;แผน65 '!#REF!</f>
        <v>#REF!</v>
      </c>
      <c r="U129" s="130" t="e">
        <f>'1ตรวจสอบความครบถ้วน7แผน'!W68-'3.ตรวจสอบผลงาน 64&amp;แผน65 '!#REF!</f>
        <v>#REF!</v>
      </c>
      <c r="V129" s="130" t="e">
        <f>'1ตรวจสอบความครบถ้วน7แผน'!X68-'3.ตรวจสอบผลงาน 64&amp;แผน65 '!#REF!</f>
        <v>#REF!</v>
      </c>
      <c r="W129" s="130" t="e">
        <f>'1ตรวจสอบความครบถ้วน7แผน'!Y68-'3.ตรวจสอบผลงาน 64&amp;แผน65 '!#REF!</f>
        <v>#REF!</v>
      </c>
      <c r="X129" s="130" t="e">
        <f>'1ตรวจสอบความครบถ้วน7แผน'!Z68-'3.ตรวจสอบผลงาน 64&amp;แผน65 '!#REF!</f>
        <v>#REF!</v>
      </c>
      <c r="Y129" s="130" t="e">
        <f>'1ตรวจสอบความครบถ้วน7แผน'!AA68-'3.ตรวจสอบผลงาน 64&amp;แผน65 '!#REF!</f>
        <v>#REF!</v>
      </c>
      <c r="Z129" s="130" t="e">
        <f>'1ตรวจสอบความครบถ้วน7แผน'!AB68-'3.ตรวจสอบผลงาน 64&amp;แผน65 '!#REF!</f>
        <v>#REF!</v>
      </c>
      <c r="AA129" s="130" t="e">
        <f>'1ตรวจสอบความครบถ้วน7แผน'!AC68-'3.ตรวจสอบผลงาน 64&amp;แผน65 '!#REF!</f>
        <v>#REF!</v>
      </c>
      <c r="AB129" s="130" t="e">
        <f>'1ตรวจสอบความครบถ้วน7แผน'!AD68-'3.ตรวจสอบผลงาน 64&amp;แผน65 '!#REF!</f>
        <v>#REF!</v>
      </c>
      <c r="AC129" s="130" t="e">
        <f>'1ตรวจสอบความครบถ้วน7แผน'!AE68-'3.ตรวจสอบผลงาน 64&amp;แผน65 '!#REF!</f>
        <v>#REF!</v>
      </c>
      <c r="AD129" s="130" t="e">
        <f>'1ตรวจสอบความครบถ้วน7แผน'!AF68-'3.ตรวจสอบผลงาน 64&amp;แผน65 '!#REF!</f>
        <v>#REF!</v>
      </c>
      <c r="AE129" s="130" t="e">
        <f>'1ตรวจสอบความครบถ้วน7แผน'!AG68-'3.ตรวจสอบผลงาน 64&amp;แผน65 '!#REF!</f>
        <v>#REF!</v>
      </c>
      <c r="AF129" s="130" t="e">
        <f>'1ตรวจสอบความครบถ้วน7แผน'!AH68-'3.ตรวจสอบผลงาน 64&amp;แผน65 '!#REF!</f>
        <v>#REF!</v>
      </c>
      <c r="AG129" s="130" t="e">
        <f>'1ตรวจสอบความครบถ้วน7แผน'!AI68-'3.ตรวจสอบผลงาน 64&amp;แผน65 '!#REF!</f>
        <v>#REF!</v>
      </c>
      <c r="AH129" s="130" t="e">
        <f>'1ตรวจสอบความครบถ้วน7แผน'!AJ68-'3.ตรวจสอบผลงาน 64&amp;แผน65 '!#REF!</f>
        <v>#REF!</v>
      </c>
      <c r="AI129" s="130" t="e">
        <f>'1ตรวจสอบความครบถ้วน7แผน'!AK68-'3.ตรวจสอบผลงาน 64&amp;แผน65 '!#REF!</f>
        <v>#REF!</v>
      </c>
      <c r="AJ129" s="130" t="e">
        <f>'1ตรวจสอบความครบถ้วน7แผน'!AL68-'3.ตรวจสอบผลงาน 64&amp;แผน65 '!#REF!</f>
        <v>#REF!</v>
      </c>
      <c r="AK129" s="130" t="e">
        <f>'1ตรวจสอบความครบถ้วน7แผน'!AM68-'3.ตรวจสอบผลงาน 64&amp;แผน65 '!#REF!</f>
        <v>#REF!</v>
      </c>
      <c r="AL129" s="130" t="e">
        <f>'1ตรวจสอบความครบถ้วน7แผน'!AN68-'3.ตรวจสอบผลงาน 64&amp;แผน65 '!#REF!</f>
        <v>#REF!</v>
      </c>
      <c r="AM129" s="130" t="e">
        <f>'1ตรวจสอบความครบถ้วน7แผน'!AO68-'3.ตรวจสอบผลงาน 64&amp;แผน65 '!#REF!</f>
        <v>#REF!</v>
      </c>
      <c r="AN129" s="130" t="e">
        <f>'1ตรวจสอบความครบถ้วน7แผน'!AP68-'3.ตรวจสอบผลงาน 64&amp;แผน65 '!#REF!</f>
        <v>#REF!</v>
      </c>
      <c r="AO129" s="130" t="e">
        <f>'1ตรวจสอบความครบถ้วน7แผน'!AQ68-'3.ตรวจสอบผลงาน 64&amp;แผน65 '!#REF!</f>
        <v>#REF!</v>
      </c>
      <c r="AP129" s="130" t="e">
        <f>'1ตรวจสอบความครบถ้วน7แผน'!AR68-'3.ตรวจสอบผลงาน 64&amp;แผน65 '!#REF!</f>
        <v>#REF!</v>
      </c>
      <c r="AQ129" s="130" t="e">
        <f>'1ตรวจสอบความครบถ้วน7แผน'!AS68-'3.ตรวจสอบผลงาน 64&amp;แผน65 '!#REF!</f>
        <v>#REF!</v>
      </c>
      <c r="AR129" s="130" t="e">
        <f>'1ตรวจสอบความครบถ้วน7แผน'!AT68-'3.ตรวจสอบผลงาน 64&amp;แผน65 '!#REF!</f>
        <v>#REF!</v>
      </c>
      <c r="AS129" s="130" t="e">
        <f>'1ตรวจสอบความครบถ้วน7แผน'!AU68-'3.ตรวจสอบผลงาน 64&amp;แผน65 '!#REF!</f>
        <v>#REF!</v>
      </c>
      <c r="AT129" s="130" t="e">
        <f>'1ตรวจสอบความครบถ้วน7แผน'!AV68-'3.ตรวจสอบผลงาน 64&amp;แผน65 '!#REF!</f>
        <v>#REF!</v>
      </c>
      <c r="AU129" s="130" t="e">
        <f>'1ตรวจสอบความครบถ้วน7แผน'!AW68-'3.ตรวจสอบผลงาน 64&amp;แผน65 '!#REF!</f>
        <v>#REF!</v>
      </c>
      <c r="AV129" s="130" t="e">
        <f>'1ตรวจสอบความครบถ้วน7แผน'!AX68-'3.ตรวจสอบผลงาน 64&amp;แผน65 '!#REF!</f>
        <v>#REF!</v>
      </c>
      <c r="AW129" s="130" t="e">
        <f>'1ตรวจสอบความครบถ้วน7แผน'!AY68-'3.ตรวจสอบผลงาน 64&amp;แผน65 '!#REF!</f>
        <v>#REF!</v>
      </c>
      <c r="AX129" s="130" t="e">
        <f>'1ตรวจสอบความครบถ้วน7แผน'!AZ68-'3.ตรวจสอบผลงาน 64&amp;แผน65 '!#REF!</f>
        <v>#REF!</v>
      </c>
      <c r="AY129" s="130" t="e">
        <f>'1ตรวจสอบความครบถ้วน7แผน'!BA68-'3.ตรวจสอบผลงาน 64&amp;แผน65 '!#REF!</f>
        <v>#REF!</v>
      </c>
      <c r="AZ129" s="130" t="e">
        <f>'1ตรวจสอบความครบถ้วน7แผน'!BB68-'3.ตรวจสอบผลงาน 64&amp;แผน65 '!#REF!</f>
        <v>#REF!</v>
      </c>
      <c r="BA129" s="130" t="e">
        <f>'1ตรวจสอบความครบถ้วน7แผน'!BC68-'3.ตรวจสอบผลงาน 64&amp;แผน65 '!#REF!</f>
        <v>#REF!</v>
      </c>
      <c r="BB129" s="130" t="e">
        <f>'1ตรวจสอบความครบถ้วน7แผน'!BD68-'3.ตรวจสอบผลงาน 64&amp;แผน65 '!#REF!</f>
        <v>#REF!</v>
      </c>
      <c r="BC129" s="130" t="e">
        <f>'1ตรวจสอบความครบถ้วน7แผน'!BE68-'3.ตรวจสอบผลงาน 64&amp;แผน65 '!#REF!</f>
        <v>#REF!</v>
      </c>
      <c r="BD129" s="130" t="e">
        <f>'1ตรวจสอบความครบถ้วน7แผน'!BF68-'3.ตรวจสอบผลงาน 64&amp;แผน65 '!#REF!</f>
        <v>#REF!</v>
      </c>
      <c r="BE129" s="130" t="e">
        <f>'1ตรวจสอบความครบถ้วน7แผน'!BG68-'3.ตรวจสอบผลงาน 64&amp;แผน65 '!#REF!</f>
        <v>#REF!</v>
      </c>
      <c r="BF129" s="130" t="e">
        <f>'1ตรวจสอบความครบถ้วน7แผน'!BH68-'3.ตรวจสอบผลงาน 64&amp;แผน65 '!#REF!</f>
        <v>#REF!</v>
      </c>
      <c r="BG129" s="130" t="e">
        <f>'1ตรวจสอบความครบถ้วน7แผน'!BI68-'3.ตรวจสอบผลงาน 64&amp;แผน65 '!#REF!</f>
        <v>#REF!</v>
      </c>
      <c r="BH129" s="130" t="e">
        <f>'1ตรวจสอบความครบถ้วน7แผน'!BJ68-'3.ตรวจสอบผลงาน 64&amp;แผน65 '!#REF!</f>
        <v>#REF!</v>
      </c>
      <c r="BI129" s="130" t="e">
        <f>'1ตรวจสอบความครบถ้วน7แผน'!BK68-'3.ตรวจสอบผลงาน 64&amp;แผน65 '!#REF!</f>
        <v>#REF!</v>
      </c>
      <c r="BJ129" s="130" t="e">
        <f>'1ตรวจสอบความครบถ้วน7แผน'!BL68-'3.ตรวจสอบผลงาน 64&amp;แผน65 '!#REF!</f>
        <v>#REF!</v>
      </c>
      <c r="BK129" s="130" t="e">
        <f>'1ตรวจสอบความครบถ้วน7แผน'!BM68-'3.ตรวจสอบผลงาน 64&amp;แผน65 '!#REF!</f>
        <v>#REF!</v>
      </c>
      <c r="BL129" s="130" t="e">
        <f>'1ตรวจสอบความครบถ้วน7แผน'!BN68-'3.ตรวจสอบผลงาน 64&amp;แผน65 '!#REF!</f>
        <v>#REF!</v>
      </c>
      <c r="BM129" s="130" t="e">
        <f>'1ตรวจสอบความครบถ้วน7แผน'!BO68-'3.ตรวจสอบผลงาน 64&amp;แผน65 '!#REF!</f>
        <v>#REF!</v>
      </c>
      <c r="BN129" s="130" t="e">
        <f>'1ตรวจสอบความครบถ้วน7แผน'!BP68-'3.ตรวจสอบผลงาน 64&amp;แผน65 '!#REF!</f>
        <v>#REF!</v>
      </c>
      <c r="BO129" s="130" t="e">
        <f>'1ตรวจสอบความครบถ้วน7แผน'!BQ68-'3.ตรวจสอบผลงาน 64&amp;แผน65 '!#REF!</f>
        <v>#REF!</v>
      </c>
      <c r="BP129" s="130" t="e">
        <f>'1ตรวจสอบความครบถ้วน7แผน'!BR68-'3.ตรวจสอบผลงาน 64&amp;แผน65 '!#REF!</f>
        <v>#REF!</v>
      </c>
      <c r="BQ129" s="130" t="e">
        <f>'1ตรวจสอบความครบถ้วน7แผน'!BS68-'3.ตรวจสอบผลงาน 64&amp;แผน65 '!#REF!</f>
        <v>#REF!</v>
      </c>
      <c r="BR129" s="130" t="e">
        <f>'1ตรวจสอบความครบถ้วน7แผน'!BT68-'3.ตรวจสอบผลงาน 64&amp;แผน65 '!#REF!</f>
        <v>#REF!</v>
      </c>
      <c r="BS129" s="130" t="e">
        <f>'1ตรวจสอบความครบถ้วน7แผน'!BU68-'3.ตรวจสอบผลงาน 64&amp;แผน65 '!#REF!</f>
        <v>#REF!</v>
      </c>
      <c r="BT129" s="130" t="e">
        <f>'1ตรวจสอบความครบถ้วน7แผน'!BV68-'3.ตรวจสอบผลงาน 64&amp;แผน65 '!#REF!</f>
        <v>#REF!</v>
      </c>
      <c r="BU129" s="130" t="e">
        <f>'1ตรวจสอบความครบถ้วน7แผน'!BW68-'3.ตรวจสอบผลงาน 64&amp;แผน65 '!#REF!</f>
        <v>#REF!</v>
      </c>
      <c r="BV129" s="130" t="e">
        <f>'1ตรวจสอบความครบถ้วน7แผน'!BX68-'3.ตรวจสอบผลงาน 64&amp;แผน65 '!#REF!</f>
        <v>#REF!</v>
      </c>
      <c r="BW129" s="130" t="e">
        <f>'1ตรวจสอบความครบถ้วน7แผน'!BY68-'3.ตรวจสอบผลงาน 64&amp;แผน65 '!#REF!</f>
        <v>#REF!</v>
      </c>
      <c r="BX129" s="130" t="e">
        <f>'1ตรวจสอบความครบถ้วน7แผน'!BZ68-'3.ตรวจสอบผลงาน 64&amp;แผน65 '!#REF!</f>
        <v>#REF!</v>
      </c>
      <c r="BY129" s="130" t="e">
        <f>'1ตรวจสอบความครบถ้วน7แผน'!CA68-'3.ตรวจสอบผลงาน 64&amp;แผน65 '!#REF!</f>
        <v>#REF!</v>
      </c>
      <c r="BZ129" s="130" t="e">
        <f>'1ตรวจสอบความครบถ้วน7แผน'!CB68-'3.ตรวจสอบผลงาน 64&amp;แผน65 '!#REF!</f>
        <v>#REF!</v>
      </c>
      <c r="CA129" s="130" t="e">
        <f>'1ตรวจสอบความครบถ้วน7แผน'!CC68-'3.ตรวจสอบผลงาน 64&amp;แผน65 '!#REF!</f>
        <v>#REF!</v>
      </c>
      <c r="CB129" s="130" t="e">
        <f>'1ตรวจสอบความครบถ้วน7แผน'!CD68-'3.ตรวจสอบผลงาน 64&amp;แผน65 '!#REF!</f>
        <v>#REF!</v>
      </c>
      <c r="CC129" s="130" t="e">
        <f>'1ตรวจสอบความครบถ้วน7แผน'!CE68-'3.ตรวจสอบผลงาน 64&amp;แผน65 '!#REF!</f>
        <v>#REF!</v>
      </c>
      <c r="CD129" s="130" t="e">
        <f>'1ตรวจสอบความครบถ้วน7แผน'!CF68-'3.ตรวจสอบผลงาน 64&amp;แผน65 '!#REF!</f>
        <v>#REF!</v>
      </c>
      <c r="CE129" s="130" t="e">
        <f>'1ตรวจสอบความครบถ้วน7แผน'!CG68-'3.ตรวจสอบผลงาน 64&amp;แผน65 '!#REF!</f>
        <v>#REF!</v>
      </c>
      <c r="CF129" s="130" t="e">
        <f>'1ตรวจสอบความครบถ้วน7แผน'!CH68-'3.ตรวจสอบผลงาน 64&amp;แผน65 '!#REF!</f>
        <v>#REF!</v>
      </c>
      <c r="CG129" s="130" t="e">
        <f>'1ตรวจสอบความครบถ้วน7แผน'!CI68-'3.ตรวจสอบผลงาน 64&amp;แผน65 '!#REF!</f>
        <v>#REF!</v>
      </c>
      <c r="CH129" s="130" t="e">
        <f>'1ตรวจสอบความครบถ้วน7แผน'!CJ68-'3.ตรวจสอบผลงาน 64&amp;แผน65 '!#REF!</f>
        <v>#REF!</v>
      </c>
      <c r="CI129" s="130" t="e">
        <f>'1ตรวจสอบความครบถ้วน7แผน'!CK68-'3.ตรวจสอบผลงาน 64&amp;แผน65 '!#REF!</f>
        <v>#REF!</v>
      </c>
      <c r="CJ129" s="130" t="e">
        <f>'1ตรวจสอบความครบถ้วน7แผน'!CL68-'3.ตรวจสอบผลงาน 64&amp;แผน65 '!#REF!</f>
        <v>#REF!</v>
      </c>
      <c r="CK129" s="130" t="e">
        <f>'1ตรวจสอบความครบถ้วน7แผน'!CM68-'3.ตรวจสอบผลงาน 64&amp;แผน65 '!#REF!</f>
        <v>#REF!</v>
      </c>
      <c r="CL129" s="130" t="e">
        <f>'1ตรวจสอบความครบถ้วน7แผน'!CN68-'3.ตรวจสอบผลงาน 64&amp;แผน65 '!#REF!</f>
        <v>#REF!</v>
      </c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</row>
    <row r="130" spans="2:116" ht="21" hidden="1">
      <c r="B130" s="37" t="s">
        <v>355</v>
      </c>
      <c r="C130" s="130" t="e">
        <f>'1ตรวจสอบความครบถ้วน7แผน'!E69-'3.ตรวจสอบผลงาน 64&amp;แผน65 '!#REF!</f>
        <v>#REF!</v>
      </c>
      <c r="D130" s="130" t="e">
        <f>'1ตรวจสอบความครบถ้วน7แผน'!F69-'3.ตรวจสอบผลงาน 64&amp;แผน65 '!#REF!</f>
        <v>#REF!</v>
      </c>
      <c r="E130" s="130" t="e">
        <f>'1ตรวจสอบความครบถ้วน7แผน'!G69-'3.ตรวจสอบผลงาน 64&amp;แผน65 '!#REF!</f>
        <v>#REF!</v>
      </c>
      <c r="F130" s="130" t="e">
        <f>'1ตรวจสอบความครบถ้วน7แผน'!H69-'3.ตรวจสอบผลงาน 64&amp;แผน65 '!#REF!</f>
        <v>#REF!</v>
      </c>
      <c r="G130" s="130" t="e">
        <f>'1ตรวจสอบความครบถ้วน7แผน'!I69-'3.ตรวจสอบผลงาน 64&amp;แผน65 '!#REF!</f>
        <v>#REF!</v>
      </c>
      <c r="H130" s="130" t="e">
        <f>'1ตรวจสอบความครบถ้วน7แผน'!J69-'3.ตรวจสอบผลงาน 64&amp;แผน65 '!#REF!</f>
        <v>#REF!</v>
      </c>
      <c r="I130" s="130" t="e">
        <f>'1ตรวจสอบความครบถ้วน7แผน'!K69-'3.ตรวจสอบผลงาน 64&amp;แผน65 '!#REF!</f>
        <v>#REF!</v>
      </c>
      <c r="J130" s="130" t="e">
        <f>'1ตรวจสอบความครบถ้วน7แผน'!L69-'3.ตรวจสอบผลงาน 64&amp;แผน65 '!#REF!</f>
        <v>#REF!</v>
      </c>
      <c r="K130" s="130" t="e">
        <f>'1ตรวจสอบความครบถ้วน7แผน'!M69-'3.ตรวจสอบผลงาน 64&amp;แผน65 '!#REF!</f>
        <v>#REF!</v>
      </c>
      <c r="L130" s="130" t="e">
        <f>'1ตรวจสอบความครบถ้วน7แผน'!N69-'3.ตรวจสอบผลงาน 64&amp;แผน65 '!#REF!</f>
        <v>#REF!</v>
      </c>
      <c r="M130" s="130" t="e">
        <f>'1ตรวจสอบความครบถ้วน7แผน'!O69-'3.ตรวจสอบผลงาน 64&amp;แผน65 '!#REF!</f>
        <v>#REF!</v>
      </c>
      <c r="N130" s="130" t="e">
        <f>'1ตรวจสอบความครบถ้วน7แผน'!P69-'3.ตรวจสอบผลงาน 64&amp;แผน65 '!#REF!</f>
        <v>#REF!</v>
      </c>
      <c r="O130" s="130" t="e">
        <f>'1ตรวจสอบความครบถ้วน7แผน'!Q69-'3.ตรวจสอบผลงาน 64&amp;แผน65 '!#REF!</f>
        <v>#REF!</v>
      </c>
      <c r="P130" s="130" t="e">
        <f>'1ตรวจสอบความครบถ้วน7แผน'!R69-'3.ตรวจสอบผลงาน 64&amp;แผน65 '!#REF!</f>
        <v>#REF!</v>
      </c>
      <c r="Q130" s="130" t="e">
        <f>'1ตรวจสอบความครบถ้วน7แผน'!S69-'3.ตรวจสอบผลงาน 64&amp;แผน65 '!#REF!</f>
        <v>#REF!</v>
      </c>
      <c r="R130" s="130" t="e">
        <f>'1ตรวจสอบความครบถ้วน7แผน'!T69-'3.ตรวจสอบผลงาน 64&amp;แผน65 '!#REF!</f>
        <v>#REF!</v>
      </c>
      <c r="S130" s="130" t="e">
        <f>'1ตรวจสอบความครบถ้วน7แผน'!U69-'3.ตรวจสอบผลงาน 64&amp;แผน65 '!#REF!</f>
        <v>#REF!</v>
      </c>
      <c r="T130" s="130" t="e">
        <f>'1ตรวจสอบความครบถ้วน7แผน'!V69-'3.ตรวจสอบผลงาน 64&amp;แผน65 '!#REF!</f>
        <v>#REF!</v>
      </c>
      <c r="U130" s="130" t="e">
        <f>'1ตรวจสอบความครบถ้วน7แผน'!W69-'3.ตรวจสอบผลงาน 64&amp;แผน65 '!#REF!</f>
        <v>#REF!</v>
      </c>
      <c r="V130" s="130" t="e">
        <f>'1ตรวจสอบความครบถ้วน7แผน'!X69-'3.ตรวจสอบผลงาน 64&amp;แผน65 '!#REF!</f>
        <v>#REF!</v>
      </c>
      <c r="W130" s="130" t="e">
        <f>'1ตรวจสอบความครบถ้วน7แผน'!Y69-'3.ตรวจสอบผลงาน 64&amp;แผน65 '!#REF!</f>
        <v>#REF!</v>
      </c>
      <c r="X130" s="130" t="e">
        <f>'1ตรวจสอบความครบถ้วน7แผน'!Z69-'3.ตรวจสอบผลงาน 64&amp;แผน65 '!#REF!</f>
        <v>#REF!</v>
      </c>
      <c r="Y130" s="130" t="e">
        <f>'1ตรวจสอบความครบถ้วน7แผน'!AA69-'3.ตรวจสอบผลงาน 64&amp;แผน65 '!#REF!</f>
        <v>#REF!</v>
      </c>
      <c r="Z130" s="130" t="e">
        <f>'1ตรวจสอบความครบถ้วน7แผน'!AB69-'3.ตรวจสอบผลงาน 64&amp;แผน65 '!#REF!</f>
        <v>#REF!</v>
      </c>
      <c r="AA130" s="130" t="e">
        <f>'1ตรวจสอบความครบถ้วน7แผน'!AC69-'3.ตรวจสอบผลงาน 64&amp;แผน65 '!#REF!</f>
        <v>#REF!</v>
      </c>
      <c r="AB130" s="130" t="e">
        <f>'1ตรวจสอบความครบถ้วน7แผน'!AD69-'3.ตรวจสอบผลงาน 64&amp;แผน65 '!#REF!</f>
        <v>#REF!</v>
      </c>
      <c r="AC130" s="130" t="e">
        <f>'1ตรวจสอบความครบถ้วน7แผน'!AE69-'3.ตรวจสอบผลงาน 64&amp;แผน65 '!#REF!</f>
        <v>#REF!</v>
      </c>
      <c r="AD130" s="130" t="e">
        <f>'1ตรวจสอบความครบถ้วน7แผน'!AF69-'3.ตรวจสอบผลงาน 64&amp;แผน65 '!#REF!</f>
        <v>#REF!</v>
      </c>
      <c r="AE130" s="130" t="e">
        <f>'1ตรวจสอบความครบถ้วน7แผน'!AG69-'3.ตรวจสอบผลงาน 64&amp;แผน65 '!#REF!</f>
        <v>#REF!</v>
      </c>
      <c r="AF130" s="130" t="e">
        <f>'1ตรวจสอบความครบถ้วน7แผน'!AH69-'3.ตรวจสอบผลงาน 64&amp;แผน65 '!#REF!</f>
        <v>#REF!</v>
      </c>
      <c r="AG130" s="130" t="e">
        <f>'1ตรวจสอบความครบถ้วน7แผน'!AI69-'3.ตรวจสอบผลงาน 64&amp;แผน65 '!#REF!</f>
        <v>#REF!</v>
      </c>
      <c r="AH130" s="130" t="e">
        <f>'1ตรวจสอบความครบถ้วน7แผน'!AJ69-'3.ตรวจสอบผลงาน 64&amp;แผน65 '!#REF!</f>
        <v>#REF!</v>
      </c>
      <c r="AI130" s="130" t="e">
        <f>'1ตรวจสอบความครบถ้วน7แผน'!AK69-'3.ตรวจสอบผลงาน 64&amp;แผน65 '!#REF!</f>
        <v>#REF!</v>
      </c>
      <c r="AJ130" s="130" t="e">
        <f>'1ตรวจสอบความครบถ้วน7แผน'!AL69-'3.ตรวจสอบผลงาน 64&amp;แผน65 '!#REF!</f>
        <v>#REF!</v>
      </c>
      <c r="AK130" s="130" t="e">
        <f>'1ตรวจสอบความครบถ้วน7แผน'!AM69-'3.ตรวจสอบผลงาน 64&amp;แผน65 '!#REF!</f>
        <v>#REF!</v>
      </c>
      <c r="AL130" s="130" t="e">
        <f>'1ตรวจสอบความครบถ้วน7แผน'!AN69-'3.ตรวจสอบผลงาน 64&amp;แผน65 '!#REF!</f>
        <v>#REF!</v>
      </c>
      <c r="AM130" s="130" t="e">
        <f>'1ตรวจสอบความครบถ้วน7แผน'!AO69-'3.ตรวจสอบผลงาน 64&amp;แผน65 '!#REF!</f>
        <v>#REF!</v>
      </c>
      <c r="AN130" s="130" t="e">
        <f>'1ตรวจสอบความครบถ้วน7แผน'!AP69-'3.ตรวจสอบผลงาน 64&amp;แผน65 '!#REF!</f>
        <v>#REF!</v>
      </c>
      <c r="AO130" s="130" t="e">
        <f>'1ตรวจสอบความครบถ้วน7แผน'!AQ69-'3.ตรวจสอบผลงาน 64&amp;แผน65 '!#REF!</f>
        <v>#REF!</v>
      </c>
      <c r="AP130" s="130" t="e">
        <f>'1ตรวจสอบความครบถ้วน7แผน'!AR69-'3.ตรวจสอบผลงาน 64&amp;แผน65 '!#REF!</f>
        <v>#REF!</v>
      </c>
      <c r="AQ130" s="130" t="e">
        <f>'1ตรวจสอบความครบถ้วน7แผน'!AS69-'3.ตรวจสอบผลงาน 64&amp;แผน65 '!#REF!</f>
        <v>#REF!</v>
      </c>
      <c r="AR130" s="130" t="e">
        <f>'1ตรวจสอบความครบถ้วน7แผน'!AT69-'3.ตรวจสอบผลงาน 64&amp;แผน65 '!#REF!</f>
        <v>#REF!</v>
      </c>
      <c r="AS130" s="130" t="e">
        <f>'1ตรวจสอบความครบถ้วน7แผน'!AU69-'3.ตรวจสอบผลงาน 64&amp;แผน65 '!#REF!</f>
        <v>#REF!</v>
      </c>
      <c r="AT130" s="130" t="e">
        <f>'1ตรวจสอบความครบถ้วน7แผน'!AV69-'3.ตรวจสอบผลงาน 64&amp;แผน65 '!#REF!</f>
        <v>#REF!</v>
      </c>
      <c r="AU130" s="130" t="e">
        <f>'1ตรวจสอบความครบถ้วน7แผน'!AW69-'3.ตรวจสอบผลงาน 64&amp;แผน65 '!#REF!</f>
        <v>#REF!</v>
      </c>
      <c r="AV130" s="130" t="e">
        <f>'1ตรวจสอบความครบถ้วน7แผน'!AX69-'3.ตรวจสอบผลงาน 64&amp;แผน65 '!#REF!</f>
        <v>#REF!</v>
      </c>
      <c r="AW130" s="130" t="e">
        <f>'1ตรวจสอบความครบถ้วน7แผน'!AY69-'3.ตรวจสอบผลงาน 64&amp;แผน65 '!#REF!</f>
        <v>#REF!</v>
      </c>
      <c r="AX130" s="130" t="e">
        <f>'1ตรวจสอบความครบถ้วน7แผน'!AZ69-'3.ตรวจสอบผลงาน 64&amp;แผน65 '!#REF!</f>
        <v>#REF!</v>
      </c>
      <c r="AY130" s="130" t="e">
        <f>'1ตรวจสอบความครบถ้วน7แผน'!BA69-'3.ตรวจสอบผลงาน 64&amp;แผน65 '!#REF!</f>
        <v>#REF!</v>
      </c>
      <c r="AZ130" s="130" t="e">
        <f>'1ตรวจสอบความครบถ้วน7แผน'!BB69-'3.ตรวจสอบผลงาน 64&amp;แผน65 '!#REF!</f>
        <v>#REF!</v>
      </c>
      <c r="BA130" s="130" t="e">
        <f>'1ตรวจสอบความครบถ้วน7แผน'!BC69-'3.ตรวจสอบผลงาน 64&amp;แผน65 '!#REF!</f>
        <v>#REF!</v>
      </c>
      <c r="BB130" s="130" t="e">
        <f>'1ตรวจสอบความครบถ้วน7แผน'!BD69-'3.ตรวจสอบผลงาน 64&amp;แผน65 '!#REF!</f>
        <v>#REF!</v>
      </c>
      <c r="BC130" s="130" t="e">
        <f>'1ตรวจสอบความครบถ้วน7แผน'!BE69-'3.ตรวจสอบผลงาน 64&amp;แผน65 '!#REF!</f>
        <v>#REF!</v>
      </c>
      <c r="BD130" s="130" t="e">
        <f>'1ตรวจสอบความครบถ้วน7แผน'!BF69-'3.ตรวจสอบผลงาน 64&amp;แผน65 '!#REF!</f>
        <v>#REF!</v>
      </c>
      <c r="BE130" s="130" t="e">
        <f>'1ตรวจสอบความครบถ้วน7แผน'!BG69-'3.ตรวจสอบผลงาน 64&amp;แผน65 '!#REF!</f>
        <v>#REF!</v>
      </c>
      <c r="BF130" s="130" t="e">
        <f>'1ตรวจสอบความครบถ้วน7แผน'!BH69-'3.ตรวจสอบผลงาน 64&amp;แผน65 '!#REF!</f>
        <v>#REF!</v>
      </c>
      <c r="BG130" s="130" t="e">
        <f>'1ตรวจสอบความครบถ้วน7แผน'!BI69-'3.ตรวจสอบผลงาน 64&amp;แผน65 '!#REF!</f>
        <v>#REF!</v>
      </c>
      <c r="BH130" s="130" t="e">
        <f>'1ตรวจสอบความครบถ้วน7แผน'!BJ69-'3.ตรวจสอบผลงาน 64&amp;แผน65 '!#REF!</f>
        <v>#REF!</v>
      </c>
      <c r="BI130" s="130" t="e">
        <f>'1ตรวจสอบความครบถ้วน7แผน'!BK69-'3.ตรวจสอบผลงาน 64&amp;แผน65 '!#REF!</f>
        <v>#REF!</v>
      </c>
      <c r="BJ130" s="130" t="e">
        <f>'1ตรวจสอบความครบถ้วน7แผน'!BL69-'3.ตรวจสอบผลงาน 64&amp;แผน65 '!#REF!</f>
        <v>#REF!</v>
      </c>
      <c r="BK130" s="130" t="e">
        <f>'1ตรวจสอบความครบถ้วน7แผน'!BM69-'3.ตรวจสอบผลงาน 64&amp;แผน65 '!#REF!</f>
        <v>#REF!</v>
      </c>
      <c r="BL130" s="130" t="e">
        <f>'1ตรวจสอบความครบถ้วน7แผน'!BN69-'3.ตรวจสอบผลงาน 64&amp;แผน65 '!#REF!</f>
        <v>#REF!</v>
      </c>
      <c r="BM130" s="130" t="e">
        <f>'1ตรวจสอบความครบถ้วน7แผน'!BO69-'3.ตรวจสอบผลงาน 64&amp;แผน65 '!#REF!</f>
        <v>#REF!</v>
      </c>
      <c r="BN130" s="130" t="e">
        <f>'1ตรวจสอบความครบถ้วน7แผน'!BP69-'3.ตรวจสอบผลงาน 64&amp;แผน65 '!#REF!</f>
        <v>#REF!</v>
      </c>
      <c r="BO130" s="130" t="e">
        <f>'1ตรวจสอบความครบถ้วน7แผน'!BQ69-'3.ตรวจสอบผลงาน 64&amp;แผน65 '!#REF!</f>
        <v>#REF!</v>
      </c>
      <c r="BP130" s="130" t="e">
        <f>'1ตรวจสอบความครบถ้วน7แผน'!BR69-'3.ตรวจสอบผลงาน 64&amp;แผน65 '!#REF!</f>
        <v>#REF!</v>
      </c>
      <c r="BQ130" s="130" t="e">
        <f>'1ตรวจสอบความครบถ้วน7แผน'!BS69-'3.ตรวจสอบผลงาน 64&amp;แผน65 '!#REF!</f>
        <v>#REF!</v>
      </c>
      <c r="BR130" s="130" t="e">
        <f>'1ตรวจสอบความครบถ้วน7แผน'!BT69-'3.ตรวจสอบผลงาน 64&amp;แผน65 '!#REF!</f>
        <v>#REF!</v>
      </c>
      <c r="BS130" s="130" t="e">
        <f>'1ตรวจสอบความครบถ้วน7แผน'!BU69-'3.ตรวจสอบผลงาน 64&amp;แผน65 '!#REF!</f>
        <v>#REF!</v>
      </c>
      <c r="BT130" s="130" t="e">
        <f>'1ตรวจสอบความครบถ้วน7แผน'!BV69-'3.ตรวจสอบผลงาน 64&amp;แผน65 '!#REF!</f>
        <v>#REF!</v>
      </c>
      <c r="BU130" s="130" t="e">
        <f>'1ตรวจสอบความครบถ้วน7แผน'!BW69-'3.ตรวจสอบผลงาน 64&amp;แผน65 '!#REF!</f>
        <v>#REF!</v>
      </c>
      <c r="BV130" s="130" t="e">
        <f>'1ตรวจสอบความครบถ้วน7แผน'!BX69-'3.ตรวจสอบผลงาน 64&amp;แผน65 '!#REF!</f>
        <v>#REF!</v>
      </c>
      <c r="BW130" s="130" t="e">
        <f>'1ตรวจสอบความครบถ้วน7แผน'!BY69-'3.ตรวจสอบผลงาน 64&amp;แผน65 '!#REF!</f>
        <v>#REF!</v>
      </c>
      <c r="BX130" s="130" t="e">
        <f>'1ตรวจสอบความครบถ้วน7แผน'!BZ69-'3.ตรวจสอบผลงาน 64&amp;แผน65 '!#REF!</f>
        <v>#REF!</v>
      </c>
      <c r="BY130" s="130" t="e">
        <f>'1ตรวจสอบความครบถ้วน7แผน'!CA69-'3.ตรวจสอบผลงาน 64&amp;แผน65 '!#REF!</f>
        <v>#REF!</v>
      </c>
      <c r="BZ130" s="130" t="e">
        <f>'1ตรวจสอบความครบถ้วน7แผน'!CB69-'3.ตรวจสอบผลงาน 64&amp;แผน65 '!#REF!</f>
        <v>#REF!</v>
      </c>
      <c r="CA130" s="130" t="e">
        <f>'1ตรวจสอบความครบถ้วน7แผน'!CC69-'3.ตรวจสอบผลงาน 64&amp;แผน65 '!#REF!</f>
        <v>#REF!</v>
      </c>
      <c r="CB130" s="130" t="e">
        <f>'1ตรวจสอบความครบถ้วน7แผน'!CD69-'3.ตรวจสอบผลงาน 64&amp;แผน65 '!#REF!</f>
        <v>#REF!</v>
      </c>
      <c r="CC130" s="130" t="e">
        <f>'1ตรวจสอบความครบถ้วน7แผน'!CE69-'3.ตรวจสอบผลงาน 64&amp;แผน65 '!#REF!</f>
        <v>#REF!</v>
      </c>
      <c r="CD130" s="130" t="e">
        <f>'1ตรวจสอบความครบถ้วน7แผน'!CF69-'3.ตรวจสอบผลงาน 64&amp;แผน65 '!#REF!</f>
        <v>#REF!</v>
      </c>
      <c r="CE130" s="130" t="e">
        <f>'1ตรวจสอบความครบถ้วน7แผน'!CG69-'3.ตรวจสอบผลงาน 64&amp;แผน65 '!#REF!</f>
        <v>#REF!</v>
      </c>
      <c r="CF130" s="130" t="e">
        <f>'1ตรวจสอบความครบถ้วน7แผน'!CH69-'3.ตรวจสอบผลงาน 64&amp;แผน65 '!#REF!</f>
        <v>#REF!</v>
      </c>
      <c r="CG130" s="130" t="e">
        <f>'1ตรวจสอบความครบถ้วน7แผน'!CI69-'3.ตรวจสอบผลงาน 64&amp;แผน65 '!#REF!</f>
        <v>#REF!</v>
      </c>
      <c r="CH130" s="130" t="e">
        <f>'1ตรวจสอบความครบถ้วน7แผน'!CJ69-'3.ตรวจสอบผลงาน 64&amp;แผน65 '!#REF!</f>
        <v>#REF!</v>
      </c>
      <c r="CI130" s="130" t="e">
        <f>'1ตรวจสอบความครบถ้วน7แผน'!CK69-'3.ตรวจสอบผลงาน 64&amp;แผน65 '!#REF!</f>
        <v>#REF!</v>
      </c>
      <c r="CJ130" s="130" t="e">
        <f>'1ตรวจสอบความครบถ้วน7แผน'!CL69-'3.ตรวจสอบผลงาน 64&amp;แผน65 '!#REF!</f>
        <v>#REF!</v>
      </c>
      <c r="CK130" s="130" t="e">
        <f>'1ตรวจสอบความครบถ้วน7แผน'!CM69-'3.ตรวจสอบผลงาน 64&amp;แผน65 '!#REF!</f>
        <v>#REF!</v>
      </c>
      <c r="CL130" s="130" t="e">
        <f>'1ตรวจสอบความครบถ้วน7แผน'!CN69-'3.ตรวจสอบผลงาน 64&amp;แผน65 '!#REF!</f>
        <v>#REF!</v>
      </c>
      <c r="CM130" s="148"/>
      <c r="CN130" s="148"/>
      <c r="CO130" s="148"/>
      <c r="CP130" s="148"/>
      <c r="CQ130" s="148"/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  <c r="DB130" s="148"/>
      <c r="DC130" s="148"/>
      <c r="DD130" s="148"/>
      <c r="DE130" s="148"/>
      <c r="DF130" s="148"/>
      <c r="DG130" s="148"/>
      <c r="DH130" s="148"/>
      <c r="DI130" s="148"/>
      <c r="DJ130" s="148"/>
      <c r="DK130" s="148"/>
      <c r="DL130" s="148"/>
    </row>
    <row r="131" spans="2:116" ht="21" hidden="1">
      <c r="B131" s="37" t="s">
        <v>356</v>
      </c>
      <c r="C131" s="130" t="e">
        <f>'1ตรวจสอบความครบถ้วน7แผน'!E70-'3.ตรวจสอบผลงาน 64&amp;แผน65 '!#REF!</f>
        <v>#REF!</v>
      </c>
      <c r="D131" s="130" t="e">
        <f>'1ตรวจสอบความครบถ้วน7แผน'!F70-'3.ตรวจสอบผลงาน 64&amp;แผน65 '!#REF!</f>
        <v>#REF!</v>
      </c>
      <c r="E131" s="130" t="e">
        <f>'1ตรวจสอบความครบถ้วน7แผน'!G70-'3.ตรวจสอบผลงาน 64&amp;แผน65 '!#REF!</f>
        <v>#REF!</v>
      </c>
      <c r="F131" s="130" t="e">
        <f>'1ตรวจสอบความครบถ้วน7แผน'!H70-'3.ตรวจสอบผลงาน 64&amp;แผน65 '!#REF!</f>
        <v>#REF!</v>
      </c>
      <c r="G131" s="130" t="e">
        <f>'1ตรวจสอบความครบถ้วน7แผน'!I70-'3.ตรวจสอบผลงาน 64&amp;แผน65 '!#REF!</f>
        <v>#REF!</v>
      </c>
      <c r="H131" s="130" t="e">
        <f>'1ตรวจสอบความครบถ้วน7แผน'!J70-'3.ตรวจสอบผลงาน 64&amp;แผน65 '!#REF!</f>
        <v>#REF!</v>
      </c>
      <c r="I131" s="130" t="e">
        <f>'1ตรวจสอบความครบถ้วน7แผน'!K70-'3.ตรวจสอบผลงาน 64&amp;แผน65 '!#REF!</f>
        <v>#REF!</v>
      </c>
      <c r="J131" s="130" t="e">
        <f>'1ตรวจสอบความครบถ้วน7แผน'!L70-'3.ตรวจสอบผลงาน 64&amp;แผน65 '!#REF!</f>
        <v>#REF!</v>
      </c>
      <c r="K131" s="130" t="e">
        <f>'1ตรวจสอบความครบถ้วน7แผน'!M70-'3.ตรวจสอบผลงาน 64&amp;แผน65 '!#REF!</f>
        <v>#REF!</v>
      </c>
      <c r="L131" s="130" t="e">
        <f>'1ตรวจสอบความครบถ้วน7แผน'!N70-'3.ตรวจสอบผลงาน 64&amp;แผน65 '!#REF!</f>
        <v>#REF!</v>
      </c>
      <c r="M131" s="130" t="e">
        <f>'1ตรวจสอบความครบถ้วน7แผน'!O70-'3.ตรวจสอบผลงาน 64&amp;แผน65 '!#REF!</f>
        <v>#REF!</v>
      </c>
      <c r="N131" s="130" t="e">
        <f>'1ตรวจสอบความครบถ้วน7แผน'!P70-'3.ตรวจสอบผลงาน 64&amp;แผน65 '!#REF!</f>
        <v>#REF!</v>
      </c>
      <c r="O131" s="130" t="e">
        <f>'1ตรวจสอบความครบถ้วน7แผน'!Q70-'3.ตรวจสอบผลงาน 64&amp;แผน65 '!#REF!</f>
        <v>#REF!</v>
      </c>
      <c r="P131" s="130" t="e">
        <f>'1ตรวจสอบความครบถ้วน7แผน'!R70-'3.ตรวจสอบผลงาน 64&amp;แผน65 '!#REF!</f>
        <v>#REF!</v>
      </c>
      <c r="Q131" s="130" t="e">
        <f>'1ตรวจสอบความครบถ้วน7แผน'!S70-'3.ตรวจสอบผลงาน 64&amp;แผน65 '!#REF!</f>
        <v>#REF!</v>
      </c>
      <c r="R131" s="130" t="e">
        <f>'1ตรวจสอบความครบถ้วน7แผน'!T70-'3.ตรวจสอบผลงาน 64&amp;แผน65 '!#REF!</f>
        <v>#REF!</v>
      </c>
      <c r="S131" s="130" t="e">
        <f>'1ตรวจสอบความครบถ้วน7แผน'!U70-'3.ตรวจสอบผลงาน 64&amp;แผน65 '!#REF!</f>
        <v>#REF!</v>
      </c>
      <c r="T131" s="130" t="e">
        <f>'1ตรวจสอบความครบถ้วน7แผน'!V70-'3.ตรวจสอบผลงาน 64&amp;แผน65 '!#REF!</f>
        <v>#REF!</v>
      </c>
      <c r="U131" s="130" t="e">
        <f>'1ตรวจสอบความครบถ้วน7แผน'!W70-'3.ตรวจสอบผลงาน 64&amp;แผน65 '!#REF!</f>
        <v>#REF!</v>
      </c>
      <c r="V131" s="130" t="e">
        <f>'1ตรวจสอบความครบถ้วน7แผน'!X70-'3.ตรวจสอบผลงาน 64&amp;แผน65 '!#REF!</f>
        <v>#REF!</v>
      </c>
      <c r="W131" s="130" t="e">
        <f>'1ตรวจสอบความครบถ้วน7แผน'!Y70-'3.ตรวจสอบผลงาน 64&amp;แผน65 '!#REF!</f>
        <v>#REF!</v>
      </c>
      <c r="X131" s="130" t="e">
        <f>'1ตรวจสอบความครบถ้วน7แผน'!Z70-'3.ตรวจสอบผลงาน 64&amp;แผน65 '!#REF!</f>
        <v>#REF!</v>
      </c>
      <c r="Y131" s="130" t="e">
        <f>'1ตรวจสอบความครบถ้วน7แผน'!AA70-'3.ตรวจสอบผลงาน 64&amp;แผน65 '!#REF!</f>
        <v>#REF!</v>
      </c>
      <c r="Z131" s="130" t="e">
        <f>'1ตรวจสอบความครบถ้วน7แผน'!AB70-'3.ตรวจสอบผลงาน 64&amp;แผน65 '!#REF!</f>
        <v>#REF!</v>
      </c>
      <c r="AA131" s="130" t="e">
        <f>'1ตรวจสอบความครบถ้วน7แผน'!AC70-'3.ตรวจสอบผลงาน 64&amp;แผน65 '!#REF!</f>
        <v>#REF!</v>
      </c>
      <c r="AB131" s="130" t="e">
        <f>'1ตรวจสอบความครบถ้วน7แผน'!AD70-'3.ตรวจสอบผลงาน 64&amp;แผน65 '!#REF!</f>
        <v>#REF!</v>
      </c>
      <c r="AC131" s="130" t="e">
        <f>'1ตรวจสอบความครบถ้วน7แผน'!AE70-'3.ตรวจสอบผลงาน 64&amp;แผน65 '!#REF!</f>
        <v>#REF!</v>
      </c>
      <c r="AD131" s="130" t="e">
        <f>'1ตรวจสอบความครบถ้วน7แผน'!AF70-'3.ตรวจสอบผลงาน 64&amp;แผน65 '!#REF!</f>
        <v>#REF!</v>
      </c>
      <c r="AE131" s="130" t="e">
        <f>'1ตรวจสอบความครบถ้วน7แผน'!AG70-'3.ตรวจสอบผลงาน 64&amp;แผน65 '!#REF!</f>
        <v>#REF!</v>
      </c>
      <c r="AF131" s="130" t="e">
        <f>'1ตรวจสอบความครบถ้วน7แผน'!AH70-'3.ตรวจสอบผลงาน 64&amp;แผน65 '!#REF!</f>
        <v>#REF!</v>
      </c>
      <c r="AG131" s="130" t="e">
        <f>'1ตรวจสอบความครบถ้วน7แผน'!AI70-'3.ตรวจสอบผลงาน 64&amp;แผน65 '!#REF!</f>
        <v>#REF!</v>
      </c>
      <c r="AH131" s="130" t="e">
        <f>'1ตรวจสอบความครบถ้วน7แผน'!AJ70-'3.ตรวจสอบผลงาน 64&amp;แผน65 '!#REF!</f>
        <v>#REF!</v>
      </c>
      <c r="AI131" s="130" t="e">
        <f>'1ตรวจสอบความครบถ้วน7แผน'!AK70-'3.ตรวจสอบผลงาน 64&amp;แผน65 '!#REF!</f>
        <v>#REF!</v>
      </c>
      <c r="AJ131" s="130" t="e">
        <f>'1ตรวจสอบความครบถ้วน7แผน'!AL70-'3.ตรวจสอบผลงาน 64&amp;แผน65 '!#REF!</f>
        <v>#REF!</v>
      </c>
      <c r="AK131" s="130" t="e">
        <f>'1ตรวจสอบความครบถ้วน7แผน'!AM70-'3.ตรวจสอบผลงาน 64&amp;แผน65 '!#REF!</f>
        <v>#REF!</v>
      </c>
      <c r="AL131" s="130" t="e">
        <f>'1ตรวจสอบความครบถ้วน7แผน'!AN70-'3.ตรวจสอบผลงาน 64&amp;แผน65 '!#REF!</f>
        <v>#REF!</v>
      </c>
      <c r="AM131" s="130" t="e">
        <f>'1ตรวจสอบความครบถ้วน7แผน'!AO70-'3.ตรวจสอบผลงาน 64&amp;แผน65 '!#REF!</f>
        <v>#REF!</v>
      </c>
      <c r="AN131" s="130" t="e">
        <f>'1ตรวจสอบความครบถ้วน7แผน'!AP70-'3.ตรวจสอบผลงาน 64&amp;แผน65 '!#REF!</f>
        <v>#REF!</v>
      </c>
      <c r="AO131" s="130" t="e">
        <f>'1ตรวจสอบความครบถ้วน7แผน'!AQ70-'3.ตรวจสอบผลงาน 64&amp;แผน65 '!#REF!</f>
        <v>#REF!</v>
      </c>
      <c r="AP131" s="130" t="e">
        <f>'1ตรวจสอบความครบถ้วน7แผน'!AR70-'3.ตรวจสอบผลงาน 64&amp;แผน65 '!#REF!</f>
        <v>#REF!</v>
      </c>
      <c r="AQ131" s="130" t="e">
        <f>'1ตรวจสอบความครบถ้วน7แผน'!AS70-'3.ตรวจสอบผลงาน 64&amp;แผน65 '!#REF!</f>
        <v>#REF!</v>
      </c>
      <c r="AR131" s="130" t="e">
        <f>'1ตรวจสอบความครบถ้วน7แผน'!AT70-'3.ตรวจสอบผลงาน 64&amp;แผน65 '!#REF!</f>
        <v>#REF!</v>
      </c>
      <c r="AS131" s="130" t="e">
        <f>'1ตรวจสอบความครบถ้วน7แผน'!AU70-'3.ตรวจสอบผลงาน 64&amp;แผน65 '!#REF!</f>
        <v>#REF!</v>
      </c>
      <c r="AT131" s="130" t="e">
        <f>'1ตรวจสอบความครบถ้วน7แผน'!AV70-'3.ตรวจสอบผลงาน 64&amp;แผน65 '!#REF!</f>
        <v>#REF!</v>
      </c>
      <c r="AU131" s="130" t="e">
        <f>'1ตรวจสอบความครบถ้วน7แผน'!AW70-'3.ตรวจสอบผลงาน 64&amp;แผน65 '!#REF!</f>
        <v>#REF!</v>
      </c>
      <c r="AV131" s="130" t="e">
        <f>'1ตรวจสอบความครบถ้วน7แผน'!AX70-'3.ตรวจสอบผลงาน 64&amp;แผน65 '!#REF!</f>
        <v>#REF!</v>
      </c>
      <c r="AW131" s="130" t="e">
        <f>'1ตรวจสอบความครบถ้วน7แผน'!AY70-'3.ตรวจสอบผลงาน 64&amp;แผน65 '!#REF!</f>
        <v>#REF!</v>
      </c>
      <c r="AX131" s="130" t="e">
        <f>'1ตรวจสอบความครบถ้วน7แผน'!AZ70-'3.ตรวจสอบผลงาน 64&amp;แผน65 '!#REF!</f>
        <v>#REF!</v>
      </c>
      <c r="AY131" s="130" t="e">
        <f>'1ตรวจสอบความครบถ้วน7แผน'!BA70-'3.ตรวจสอบผลงาน 64&amp;แผน65 '!#REF!</f>
        <v>#REF!</v>
      </c>
      <c r="AZ131" s="130" t="e">
        <f>'1ตรวจสอบความครบถ้วน7แผน'!BB70-'3.ตรวจสอบผลงาน 64&amp;แผน65 '!#REF!</f>
        <v>#REF!</v>
      </c>
      <c r="BA131" s="130" t="e">
        <f>'1ตรวจสอบความครบถ้วน7แผน'!BC70-'3.ตรวจสอบผลงาน 64&amp;แผน65 '!#REF!</f>
        <v>#REF!</v>
      </c>
      <c r="BB131" s="130" t="e">
        <f>'1ตรวจสอบความครบถ้วน7แผน'!BD70-'3.ตรวจสอบผลงาน 64&amp;แผน65 '!#REF!</f>
        <v>#REF!</v>
      </c>
      <c r="BC131" s="130" t="e">
        <f>'1ตรวจสอบความครบถ้วน7แผน'!BE70-'3.ตรวจสอบผลงาน 64&amp;แผน65 '!#REF!</f>
        <v>#REF!</v>
      </c>
      <c r="BD131" s="130" t="e">
        <f>'1ตรวจสอบความครบถ้วน7แผน'!BF70-'3.ตรวจสอบผลงาน 64&amp;แผน65 '!#REF!</f>
        <v>#REF!</v>
      </c>
      <c r="BE131" s="130" t="e">
        <f>'1ตรวจสอบความครบถ้วน7แผน'!BG70-'3.ตรวจสอบผลงาน 64&amp;แผน65 '!#REF!</f>
        <v>#REF!</v>
      </c>
      <c r="BF131" s="130" t="e">
        <f>'1ตรวจสอบความครบถ้วน7แผน'!BH70-'3.ตรวจสอบผลงาน 64&amp;แผน65 '!#REF!</f>
        <v>#REF!</v>
      </c>
      <c r="BG131" s="130" t="e">
        <f>'1ตรวจสอบความครบถ้วน7แผน'!BI70-'3.ตรวจสอบผลงาน 64&amp;แผน65 '!#REF!</f>
        <v>#REF!</v>
      </c>
      <c r="BH131" s="130" t="e">
        <f>'1ตรวจสอบความครบถ้วน7แผน'!BJ70-'3.ตรวจสอบผลงาน 64&amp;แผน65 '!#REF!</f>
        <v>#REF!</v>
      </c>
      <c r="BI131" s="130" t="e">
        <f>'1ตรวจสอบความครบถ้วน7แผน'!BK70-'3.ตรวจสอบผลงาน 64&amp;แผน65 '!#REF!</f>
        <v>#REF!</v>
      </c>
      <c r="BJ131" s="130" t="e">
        <f>'1ตรวจสอบความครบถ้วน7แผน'!BL70-'3.ตรวจสอบผลงาน 64&amp;แผน65 '!#REF!</f>
        <v>#REF!</v>
      </c>
      <c r="BK131" s="130" t="e">
        <f>'1ตรวจสอบความครบถ้วน7แผน'!BM70-'3.ตรวจสอบผลงาน 64&amp;แผน65 '!#REF!</f>
        <v>#REF!</v>
      </c>
      <c r="BL131" s="130" t="e">
        <f>'1ตรวจสอบความครบถ้วน7แผน'!BN70-'3.ตรวจสอบผลงาน 64&amp;แผน65 '!#REF!</f>
        <v>#REF!</v>
      </c>
      <c r="BM131" s="130" t="e">
        <f>'1ตรวจสอบความครบถ้วน7แผน'!BO70-'3.ตรวจสอบผลงาน 64&amp;แผน65 '!#REF!</f>
        <v>#REF!</v>
      </c>
      <c r="BN131" s="130" t="e">
        <f>'1ตรวจสอบความครบถ้วน7แผน'!BP70-'3.ตรวจสอบผลงาน 64&amp;แผน65 '!#REF!</f>
        <v>#REF!</v>
      </c>
      <c r="BO131" s="130" t="e">
        <f>'1ตรวจสอบความครบถ้วน7แผน'!BQ70-'3.ตรวจสอบผลงาน 64&amp;แผน65 '!#REF!</f>
        <v>#REF!</v>
      </c>
      <c r="BP131" s="130" t="e">
        <f>'1ตรวจสอบความครบถ้วน7แผน'!BR70-'3.ตรวจสอบผลงาน 64&amp;แผน65 '!#REF!</f>
        <v>#REF!</v>
      </c>
      <c r="BQ131" s="130" t="e">
        <f>'1ตรวจสอบความครบถ้วน7แผน'!BS70-'3.ตรวจสอบผลงาน 64&amp;แผน65 '!#REF!</f>
        <v>#REF!</v>
      </c>
      <c r="BR131" s="130" t="e">
        <f>'1ตรวจสอบความครบถ้วน7แผน'!BT70-'3.ตรวจสอบผลงาน 64&amp;แผน65 '!#REF!</f>
        <v>#REF!</v>
      </c>
      <c r="BS131" s="130" t="e">
        <f>'1ตรวจสอบความครบถ้วน7แผน'!BU70-'3.ตรวจสอบผลงาน 64&amp;แผน65 '!#REF!</f>
        <v>#REF!</v>
      </c>
      <c r="BT131" s="130" t="e">
        <f>'1ตรวจสอบความครบถ้วน7แผน'!BV70-'3.ตรวจสอบผลงาน 64&amp;แผน65 '!#REF!</f>
        <v>#REF!</v>
      </c>
      <c r="BU131" s="130" t="e">
        <f>'1ตรวจสอบความครบถ้วน7แผน'!BW70-'3.ตรวจสอบผลงาน 64&amp;แผน65 '!#REF!</f>
        <v>#REF!</v>
      </c>
      <c r="BV131" s="130" t="e">
        <f>'1ตรวจสอบความครบถ้วน7แผน'!BX70-'3.ตรวจสอบผลงาน 64&amp;แผน65 '!#REF!</f>
        <v>#REF!</v>
      </c>
      <c r="BW131" s="130" t="e">
        <f>'1ตรวจสอบความครบถ้วน7แผน'!BY70-'3.ตรวจสอบผลงาน 64&amp;แผน65 '!#REF!</f>
        <v>#REF!</v>
      </c>
      <c r="BX131" s="130" t="e">
        <f>'1ตรวจสอบความครบถ้วน7แผน'!BZ70-'3.ตรวจสอบผลงาน 64&amp;แผน65 '!#REF!</f>
        <v>#REF!</v>
      </c>
      <c r="BY131" s="130" t="e">
        <f>'1ตรวจสอบความครบถ้วน7แผน'!CA70-'3.ตรวจสอบผลงาน 64&amp;แผน65 '!#REF!</f>
        <v>#REF!</v>
      </c>
      <c r="BZ131" s="130" t="e">
        <f>'1ตรวจสอบความครบถ้วน7แผน'!CB70-'3.ตรวจสอบผลงาน 64&amp;แผน65 '!#REF!</f>
        <v>#REF!</v>
      </c>
      <c r="CA131" s="130" t="e">
        <f>'1ตรวจสอบความครบถ้วน7แผน'!CC70-'3.ตรวจสอบผลงาน 64&amp;แผน65 '!#REF!</f>
        <v>#REF!</v>
      </c>
      <c r="CB131" s="130" t="e">
        <f>'1ตรวจสอบความครบถ้วน7แผน'!CD70-'3.ตรวจสอบผลงาน 64&amp;แผน65 '!#REF!</f>
        <v>#REF!</v>
      </c>
      <c r="CC131" s="130" t="e">
        <f>'1ตรวจสอบความครบถ้วน7แผน'!CE70-'3.ตรวจสอบผลงาน 64&amp;แผน65 '!#REF!</f>
        <v>#REF!</v>
      </c>
      <c r="CD131" s="130" t="e">
        <f>'1ตรวจสอบความครบถ้วน7แผน'!CF70-'3.ตรวจสอบผลงาน 64&amp;แผน65 '!#REF!</f>
        <v>#REF!</v>
      </c>
      <c r="CE131" s="130" t="e">
        <f>'1ตรวจสอบความครบถ้วน7แผน'!CG70-'3.ตรวจสอบผลงาน 64&amp;แผน65 '!#REF!</f>
        <v>#REF!</v>
      </c>
      <c r="CF131" s="130" t="e">
        <f>'1ตรวจสอบความครบถ้วน7แผน'!CH70-'3.ตรวจสอบผลงาน 64&amp;แผน65 '!#REF!</f>
        <v>#REF!</v>
      </c>
      <c r="CG131" s="130" t="e">
        <f>'1ตรวจสอบความครบถ้วน7แผน'!CI70-'3.ตรวจสอบผลงาน 64&amp;แผน65 '!#REF!</f>
        <v>#REF!</v>
      </c>
      <c r="CH131" s="130" t="e">
        <f>'1ตรวจสอบความครบถ้วน7แผน'!CJ70-'3.ตรวจสอบผลงาน 64&amp;แผน65 '!#REF!</f>
        <v>#REF!</v>
      </c>
      <c r="CI131" s="130" t="e">
        <f>'1ตรวจสอบความครบถ้วน7แผน'!CK70-'3.ตรวจสอบผลงาน 64&amp;แผน65 '!#REF!</f>
        <v>#REF!</v>
      </c>
      <c r="CJ131" s="130" t="e">
        <f>'1ตรวจสอบความครบถ้วน7แผน'!CL70-'3.ตรวจสอบผลงาน 64&amp;แผน65 '!#REF!</f>
        <v>#REF!</v>
      </c>
      <c r="CK131" s="130" t="e">
        <f>'1ตรวจสอบความครบถ้วน7แผน'!CM70-'3.ตรวจสอบผลงาน 64&amp;แผน65 '!#REF!</f>
        <v>#REF!</v>
      </c>
      <c r="CL131" s="130" t="e">
        <f>'1ตรวจสอบความครบถ้วน7แผน'!CN70-'3.ตรวจสอบผลงาน 64&amp;แผน65 '!#REF!</f>
        <v>#REF!</v>
      </c>
      <c r="CM131" s="148"/>
      <c r="CN131" s="148"/>
      <c r="CO131" s="148"/>
      <c r="CP131" s="148"/>
      <c r="CQ131" s="148"/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148"/>
    </row>
    <row r="132" spans="2:116" ht="21" hidden="1">
      <c r="B132" s="37" t="s">
        <v>357</v>
      </c>
      <c r="C132" s="130" t="e">
        <f>'1ตรวจสอบความครบถ้วน7แผน'!E71-'3.ตรวจสอบผลงาน 64&amp;แผน65 '!#REF!</f>
        <v>#REF!</v>
      </c>
      <c r="D132" s="130" t="e">
        <f>'1ตรวจสอบความครบถ้วน7แผน'!F71-'3.ตรวจสอบผลงาน 64&amp;แผน65 '!#REF!</f>
        <v>#REF!</v>
      </c>
      <c r="E132" s="130" t="e">
        <f>'1ตรวจสอบความครบถ้วน7แผน'!G71-'3.ตรวจสอบผลงาน 64&amp;แผน65 '!#REF!</f>
        <v>#REF!</v>
      </c>
      <c r="F132" s="130" t="e">
        <f>'1ตรวจสอบความครบถ้วน7แผน'!H71-'3.ตรวจสอบผลงาน 64&amp;แผน65 '!#REF!</f>
        <v>#REF!</v>
      </c>
      <c r="G132" s="130" t="e">
        <f>'1ตรวจสอบความครบถ้วน7แผน'!I71-'3.ตรวจสอบผลงาน 64&amp;แผน65 '!#REF!</f>
        <v>#REF!</v>
      </c>
      <c r="H132" s="130" t="e">
        <f>'1ตรวจสอบความครบถ้วน7แผน'!J71-'3.ตรวจสอบผลงาน 64&amp;แผน65 '!#REF!</f>
        <v>#REF!</v>
      </c>
      <c r="I132" s="130" t="e">
        <f>'1ตรวจสอบความครบถ้วน7แผน'!K71-'3.ตรวจสอบผลงาน 64&amp;แผน65 '!#REF!</f>
        <v>#REF!</v>
      </c>
      <c r="J132" s="130" t="e">
        <f>'1ตรวจสอบความครบถ้วน7แผน'!L71-'3.ตรวจสอบผลงาน 64&amp;แผน65 '!#REF!</f>
        <v>#REF!</v>
      </c>
      <c r="K132" s="130" t="e">
        <f>'1ตรวจสอบความครบถ้วน7แผน'!M71-'3.ตรวจสอบผลงาน 64&amp;แผน65 '!#REF!</f>
        <v>#REF!</v>
      </c>
      <c r="L132" s="130" t="e">
        <f>'1ตรวจสอบความครบถ้วน7แผน'!N71-'3.ตรวจสอบผลงาน 64&amp;แผน65 '!#REF!</f>
        <v>#REF!</v>
      </c>
      <c r="M132" s="130" t="e">
        <f>'1ตรวจสอบความครบถ้วน7แผน'!O71-'3.ตรวจสอบผลงาน 64&amp;แผน65 '!#REF!</f>
        <v>#REF!</v>
      </c>
      <c r="N132" s="130" t="e">
        <f>'1ตรวจสอบความครบถ้วน7แผน'!P71-'3.ตรวจสอบผลงาน 64&amp;แผน65 '!#REF!</f>
        <v>#REF!</v>
      </c>
      <c r="O132" s="130" t="e">
        <f>'1ตรวจสอบความครบถ้วน7แผน'!Q71-'3.ตรวจสอบผลงาน 64&amp;แผน65 '!#REF!</f>
        <v>#REF!</v>
      </c>
      <c r="P132" s="130" t="e">
        <f>'1ตรวจสอบความครบถ้วน7แผน'!R71-'3.ตรวจสอบผลงาน 64&amp;แผน65 '!#REF!</f>
        <v>#REF!</v>
      </c>
      <c r="Q132" s="130" t="e">
        <f>'1ตรวจสอบความครบถ้วน7แผน'!S71-'3.ตรวจสอบผลงาน 64&amp;แผน65 '!#REF!</f>
        <v>#REF!</v>
      </c>
      <c r="R132" s="130" t="e">
        <f>'1ตรวจสอบความครบถ้วน7แผน'!T71-'3.ตรวจสอบผลงาน 64&amp;แผน65 '!#REF!</f>
        <v>#REF!</v>
      </c>
      <c r="S132" s="130" t="e">
        <f>'1ตรวจสอบความครบถ้วน7แผน'!U71-'3.ตรวจสอบผลงาน 64&amp;แผน65 '!#REF!</f>
        <v>#REF!</v>
      </c>
      <c r="T132" s="130" t="e">
        <f>'1ตรวจสอบความครบถ้วน7แผน'!V71-'3.ตรวจสอบผลงาน 64&amp;แผน65 '!#REF!</f>
        <v>#REF!</v>
      </c>
      <c r="U132" s="130" t="e">
        <f>'1ตรวจสอบความครบถ้วน7แผน'!W71-'3.ตรวจสอบผลงาน 64&amp;แผน65 '!#REF!</f>
        <v>#REF!</v>
      </c>
      <c r="V132" s="130" t="e">
        <f>'1ตรวจสอบความครบถ้วน7แผน'!X71-'3.ตรวจสอบผลงาน 64&amp;แผน65 '!#REF!</f>
        <v>#REF!</v>
      </c>
      <c r="W132" s="130" t="e">
        <f>'1ตรวจสอบความครบถ้วน7แผน'!Y71-'3.ตรวจสอบผลงาน 64&amp;แผน65 '!#REF!</f>
        <v>#REF!</v>
      </c>
      <c r="X132" s="130" t="e">
        <f>'1ตรวจสอบความครบถ้วน7แผน'!Z71-'3.ตรวจสอบผลงาน 64&amp;แผน65 '!#REF!</f>
        <v>#REF!</v>
      </c>
      <c r="Y132" s="130" t="e">
        <f>'1ตรวจสอบความครบถ้วน7แผน'!AA71-'3.ตรวจสอบผลงาน 64&amp;แผน65 '!#REF!</f>
        <v>#REF!</v>
      </c>
      <c r="Z132" s="130" t="e">
        <f>'1ตรวจสอบความครบถ้วน7แผน'!AB71-'3.ตรวจสอบผลงาน 64&amp;แผน65 '!#REF!</f>
        <v>#REF!</v>
      </c>
      <c r="AA132" s="130" t="e">
        <f>'1ตรวจสอบความครบถ้วน7แผน'!AC71-'3.ตรวจสอบผลงาน 64&amp;แผน65 '!#REF!</f>
        <v>#REF!</v>
      </c>
      <c r="AB132" s="130" t="e">
        <f>'1ตรวจสอบความครบถ้วน7แผน'!AD71-'3.ตรวจสอบผลงาน 64&amp;แผน65 '!#REF!</f>
        <v>#REF!</v>
      </c>
      <c r="AC132" s="130" t="e">
        <f>'1ตรวจสอบความครบถ้วน7แผน'!AE71-'3.ตรวจสอบผลงาน 64&amp;แผน65 '!#REF!</f>
        <v>#REF!</v>
      </c>
      <c r="AD132" s="130" t="e">
        <f>'1ตรวจสอบความครบถ้วน7แผน'!AF71-'3.ตรวจสอบผลงาน 64&amp;แผน65 '!#REF!</f>
        <v>#REF!</v>
      </c>
      <c r="AE132" s="130" t="e">
        <f>'1ตรวจสอบความครบถ้วน7แผน'!AG71-'3.ตรวจสอบผลงาน 64&amp;แผน65 '!#REF!</f>
        <v>#REF!</v>
      </c>
      <c r="AF132" s="130" t="e">
        <f>'1ตรวจสอบความครบถ้วน7แผน'!AH71-'3.ตรวจสอบผลงาน 64&amp;แผน65 '!#REF!</f>
        <v>#REF!</v>
      </c>
      <c r="AG132" s="130" t="e">
        <f>'1ตรวจสอบความครบถ้วน7แผน'!AI71-'3.ตรวจสอบผลงาน 64&amp;แผน65 '!#REF!</f>
        <v>#REF!</v>
      </c>
      <c r="AH132" s="130" t="e">
        <f>'1ตรวจสอบความครบถ้วน7แผน'!AJ71-'3.ตรวจสอบผลงาน 64&amp;แผน65 '!#REF!</f>
        <v>#REF!</v>
      </c>
      <c r="AI132" s="130" t="e">
        <f>'1ตรวจสอบความครบถ้วน7แผน'!AK71-'3.ตรวจสอบผลงาน 64&amp;แผน65 '!#REF!</f>
        <v>#REF!</v>
      </c>
      <c r="AJ132" s="130" t="e">
        <f>'1ตรวจสอบความครบถ้วน7แผน'!AL71-'3.ตรวจสอบผลงาน 64&amp;แผน65 '!#REF!</f>
        <v>#REF!</v>
      </c>
      <c r="AK132" s="130" t="e">
        <f>'1ตรวจสอบความครบถ้วน7แผน'!AM71-'3.ตรวจสอบผลงาน 64&amp;แผน65 '!#REF!</f>
        <v>#REF!</v>
      </c>
      <c r="AL132" s="130" t="e">
        <f>'1ตรวจสอบความครบถ้วน7แผน'!AN71-'3.ตรวจสอบผลงาน 64&amp;แผน65 '!#REF!</f>
        <v>#REF!</v>
      </c>
      <c r="AM132" s="130" t="e">
        <f>'1ตรวจสอบความครบถ้วน7แผน'!AO71-'3.ตรวจสอบผลงาน 64&amp;แผน65 '!#REF!</f>
        <v>#REF!</v>
      </c>
      <c r="AN132" s="130" t="e">
        <f>'1ตรวจสอบความครบถ้วน7แผน'!AP71-'3.ตรวจสอบผลงาน 64&amp;แผน65 '!#REF!</f>
        <v>#REF!</v>
      </c>
      <c r="AO132" s="130" t="e">
        <f>'1ตรวจสอบความครบถ้วน7แผน'!AQ71-'3.ตรวจสอบผลงาน 64&amp;แผน65 '!#REF!</f>
        <v>#REF!</v>
      </c>
      <c r="AP132" s="130" t="e">
        <f>'1ตรวจสอบความครบถ้วน7แผน'!AR71-'3.ตรวจสอบผลงาน 64&amp;แผน65 '!#REF!</f>
        <v>#REF!</v>
      </c>
      <c r="AQ132" s="130" t="e">
        <f>'1ตรวจสอบความครบถ้วน7แผน'!AS71-'3.ตรวจสอบผลงาน 64&amp;แผน65 '!#REF!</f>
        <v>#REF!</v>
      </c>
      <c r="AR132" s="130" t="e">
        <f>'1ตรวจสอบความครบถ้วน7แผน'!AT71-'3.ตรวจสอบผลงาน 64&amp;แผน65 '!#REF!</f>
        <v>#REF!</v>
      </c>
      <c r="AS132" s="130" t="e">
        <f>'1ตรวจสอบความครบถ้วน7แผน'!AU71-'3.ตรวจสอบผลงาน 64&amp;แผน65 '!#REF!</f>
        <v>#REF!</v>
      </c>
      <c r="AT132" s="130" t="e">
        <f>'1ตรวจสอบความครบถ้วน7แผน'!AV71-'3.ตรวจสอบผลงาน 64&amp;แผน65 '!#REF!</f>
        <v>#REF!</v>
      </c>
      <c r="AU132" s="130" t="e">
        <f>'1ตรวจสอบความครบถ้วน7แผน'!AW71-'3.ตรวจสอบผลงาน 64&amp;แผน65 '!#REF!</f>
        <v>#REF!</v>
      </c>
      <c r="AV132" s="130" t="e">
        <f>'1ตรวจสอบความครบถ้วน7แผน'!AX71-'3.ตรวจสอบผลงาน 64&amp;แผน65 '!#REF!</f>
        <v>#REF!</v>
      </c>
      <c r="AW132" s="130" t="e">
        <f>'1ตรวจสอบความครบถ้วน7แผน'!AY71-'3.ตรวจสอบผลงาน 64&amp;แผน65 '!#REF!</f>
        <v>#REF!</v>
      </c>
      <c r="AX132" s="130" t="e">
        <f>'1ตรวจสอบความครบถ้วน7แผน'!AZ71-'3.ตรวจสอบผลงาน 64&amp;แผน65 '!#REF!</f>
        <v>#REF!</v>
      </c>
      <c r="AY132" s="130" t="e">
        <f>'1ตรวจสอบความครบถ้วน7แผน'!BA71-'3.ตรวจสอบผลงาน 64&amp;แผน65 '!#REF!</f>
        <v>#REF!</v>
      </c>
      <c r="AZ132" s="130" t="e">
        <f>'1ตรวจสอบความครบถ้วน7แผน'!BB71-'3.ตรวจสอบผลงาน 64&amp;แผน65 '!#REF!</f>
        <v>#REF!</v>
      </c>
      <c r="BA132" s="130" t="e">
        <f>'1ตรวจสอบความครบถ้วน7แผน'!BC71-'3.ตรวจสอบผลงาน 64&amp;แผน65 '!#REF!</f>
        <v>#REF!</v>
      </c>
      <c r="BB132" s="130" t="e">
        <f>'1ตรวจสอบความครบถ้วน7แผน'!BD71-'3.ตรวจสอบผลงาน 64&amp;แผน65 '!#REF!</f>
        <v>#REF!</v>
      </c>
      <c r="BC132" s="130" t="e">
        <f>'1ตรวจสอบความครบถ้วน7แผน'!BE71-'3.ตรวจสอบผลงาน 64&amp;แผน65 '!#REF!</f>
        <v>#REF!</v>
      </c>
      <c r="BD132" s="130" t="e">
        <f>'1ตรวจสอบความครบถ้วน7แผน'!BF71-'3.ตรวจสอบผลงาน 64&amp;แผน65 '!#REF!</f>
        <v>#REF!</v>
      </c>
      <c r="BE132" s="130" t="e">
        <f>'1ตรวจสอบความครบถ้วน7แผน'!BG71-'3.ตรวจสอบผลงาน 64&amp;แผน65 '!#REF!</f>
        <v>#REF!</v>
      </c>
      <c r="BF132" s="130" t="e">
        <f>'1ตรวจสอบความครบถ้วน7แผน'!BH71-'3.ตรวจสอบผลงาน 64&amp;แผน65 '!#REF!</f>
        <v>#REF!</v>
      </c>
      <c r="BG132" s="130" t="e">
        <f>'1ตรวจสอบความครบถ้วน7แผน'!BI71-'3.ตรวจสอบผลงาน 64&amp;แผน65 '!#REF!</f>
        <v>#REF!</v>
      </c>
      <c r="BH132" s="130" t="e">
        <f>'1ตรวจสอบความครบถ้วน7แผน'!BJ71-'3.ตรวจสอบผลงาน 64&amp;แผน65 '!#REF!</f>
        <v>#REF!</v>
      </c>
      <c r="BI132" s="130" t="e">
        <f>'1ตรวจสอบความครบถ้วน7แผน'!BK71-'3.ตรวจสอบผลงาน 64&amp;แผน65 '!#REF!</f>
        <v>#REF!</v>
      </c>
      <c r="BJ132" s="130" t="e">
        <f>'1ตรวจสอบความครบถ้วน7แผน'!BL71-'3.ตรวจสอบผลงาน 64&amp;แผน65 '!#REF!</f>
        <v>#REF!</v>
      </c>
      <c r="BK132" s="130" t="e">
        <f>'1ตรวจสอบความครบถ้วน7แผน'!BM71-'3.ตรวจสอบผลงาน 64&amp;แผน65 '!#REF!</f>
        <v>#REF!</v>
      </c>
      <c r="BL132" s="130" t="e">
        <f>'1ตรวจสอบความครบถ้วน7แผน'!BN71-'3.ตรวจสอบผลงาน 64&amp;แผน65 '!#REF!</f>
        <v>#REF!</v>
      </c>
      <c r="BM132" s="130" t="e">
        <f>'1ตรวจสอบความครบถ้วน7แผน'!BO71-'3.ตรวจสอบผลงาน 64&amp;แผน65 '!#REF!</f>
        <v>#REF!</v>
      </c>
      <c r="BN132" s="130" t="e">
        <f>'1ตรวจสอบความครบถ้วน7แผน'!BP71-'3.ตรวจสอบผลงาน 64&amp;แผน65 '!#REF!</f>
        <v>#REF!</v>
      </c>
      <c r="BO132" s="130" t="e">
        <f>'1ตรวจสอบความครบถ้วน7แผน'!BQ71-'3.ตรวจสอบผลงาน 64&amp;แผน65 '!#REF!</f>
        <v>#REF!</v>
      </c>
      <c r="BP132" s="130" t="e">
        <f>'1ตรวจสอบความครบถ้วน7แผน'!BR71-'3.ตรวจสอบผลงาน 64&amp;แผน65 '!#REF!</f>
        <v>#REF!</v>
      </c>
      <c r="BQ132" s="130" t="e">
        <f>'1ตรวจสอบความครบถ้วน7แผน'!BS71-'3.ตรวจสอบผลงาน 64&amp;แผน65 '!#REF!</f>
        <v>#REF!</v>
      </c>
      <c r="BR132" s="130" t="e">
        <f>'1ตรวจสอบความครบถ้วน7แผน'!BT71-'3.ตรวจสอบผลงาน 64&amp;แผน65 '!#REF!</f>
        <v>#REF!</v>
      </c>
      <c r="BS132" s="130" t="e">
        <f>'1ตรวจสอบความครบถ้วน7แผน'!BU71-'3.ตรวจสอบผลงาน 64&amp;แผน65 '!#REF!</f>
        <v>#REF!</v>
      </c>
      <c r="BT132" s="130" t="e">
        <f>'1ตรวจสอบความครบถ้วน7แผน'!BV71-'3.ตรวจสอบผลงาน 64&amp;แผน65 '!#REF!</f>
        <v>#REF!</v>
      </c>
      <c r="BU132" s="130" t="e">
        <f>'1ตรวจสอบความครบถ้วน7แผน'!BW71-'3.ตรวจสอบผลงาน 64&amp;แผน65 '!#REF!</f>
        <v>#REF!</v>
      </c>
      <c r="BV132" s="130" t="e">
        <f>'1ตรวจสอบความครบถ้วน7แผน'!BX71-'3.ตรวจสอบผลงาน 64&amp;แผน65 '!#REF!</f>
        <v>#REF!</v>
      </c>
      <c r="BW132" s="130" t="e">
        <f>'1ตรวจสอบความครบถ้วน7แผน'!BY71-'3.ตรวจสอบผลงาน 64&amp;แผน65 '!#REF!</f>
        <v>#REF!</v>
      </c>
      <c r="BX132" s="130" t="e">
        <f>'1ตรวจสอบความครบถ้วน7แผน'!BZ71-'3.ตรวจสอบผลงาน 64&amp;แผน65 '!#REF!</f>
        <v>#REF!</v>
      </c>
      <c r="BY132" s="130" t="e">
        <f>'1ตรวจสอบความครบถ้วน7แผน'!CA71-'3.ตรวจสอบผลงาน 64&amp;แผน65 '!#REF!</f>
        <v>#REF!</v>
      </c>
      <c r="BZ132" s="130" t="e">
        <f>'1ตรวจสอบความครบถ้วน7แผน'!CB71-'3.ตรวจสอบผลงาน 64&amp;แผน65 '!#REF!</f>
        <v>#REF!</v>
      </c>
      <c r="CA132" s="130" t="e">
        <f>'1ตรวจสอบความครบถ้วน7แผน'!CC71-'3.ตรวจสอบผลงาน 64&amp;แผน65 '!#REF!</f>
        <v>#REF!</v>
      </c>
      <c r="CB132" s="130" t="e">
        <f>'1ตรวจสอบความครบถ้วน7แผน'!CD71-'3.ตรวจสอบผลงาน 64&amp;แผน65 '!#REF!</f>
        <v>#REF!</v>
      </c>
      <c r="CC132" s="130" t="e">
        <f>'1ตรวจสอบความครบถ้วน7แผน'!CE71-'3.ตรวจสอบผลงาน 64&amp;แผน65 '!#REF!</f>
        <v>#REF!</v>
      </c>
      <c r="CD132" s="130" t="e">
        <f>'1ตรวจสอบความครบถ้วน7แผน'!CF71-'3.ตรวจสอบผลงาน 64&amp;แผน65 '!#REF!</f>
        <v>#REF!</v>
      </c>
      <c r="CE132" s="130" t="e">
        <f>'1ตรวจสอบความครบถ้วน7แผน'!CG71-'3.ตรวจสอบผลงาน 64&amp;แผน65 '!#REF!</f>
        <v>#REF!</v>
      </c>
      <c r="CF132" s="130" t="e">
        <f>'1ตรวจสอบความครบถ้วน7แผน'!CH71-'3.ตรวจสอบผลงาน 64&amp;แผน65 '!#REF!</f>
        <v>#REF!</v>
      </c>
      <c r="CG132" s="130" t="e">
        <f>'1ตรวจสอบความครบถ้วน7แผน'!CI71-'3.ตรวจสอบผลงาน 64&amp;แผน65 '!#REF!</f>
        <v>#REF!</v>
      </c>
      <c r="CH132" s="130" t="e">
        <f>'1ตรวจสอบความครบถ้วน7แผน'!CJ71-'3.ตรวจสอบผลงาน 64&amp;แผน65 '!#REF!</f>
        <v>#REF!</v>
      </c>
      <c r="CI132" s="130" t="e">
        <f>'1ตรวจสอบความครบถ้วน7แผน'!CK71-'3.ตรวจสอบผลงาน 64&amp;แผน65 '!#REF!</f>
        <v>#REF!</v>
      </c>
      <c r="CJ132" s="130" t="e">
        <f>'1ตรวจสอบความครบถ้วน7แผน'!CL71-'3.ตรวจสอบผลงาน 64&amp;แผน65 '!#REF!</f>
        <v>#REF!</v>
      </c>
      <c r="CK132" s="130" t="e">
        <f>'1ตรวจสอบความครบถ้วน7แผน'!CM71-'3.ตรวจสอบผลงาน 64&amp;แผน65 '!#REF!</f>
        <v>#REF!</v>
      </c>
      <c r="CL132" s="130" t="e">
        <f>'1ตรวจสอบความครบถ้วน7แผน'!CN71-'3.ตรวจสอบผลงาน 64&amp;แผน65 '!#REF!</f>
        <v>#REF!</v>
      </c>
      <c r="CM132" s="148"/>
      <c r="CN132" s="148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</row>
    <row r="133" spans="2:116" ht="21" hidden="1">
      <c r="B133" s="37" t="s">
        <v>358</v>
      </c>
      <c r="C133" s="130" t="e">
        <f>'1ตรวจสอบความครบถ้วน7แผน'!E72-'3.ตรวจสอบผลงาน 64&amp;แผน65 '!#REF!</f>
        <v>#REF!</v>
      </c>
      <c r="D133" s="130" t="e">
        <f>'1ตรวจสอบความครบถ้วน7แผน'!F72-'3.ตรวจสอบผลงาน 64&amp;แผน65 '!#REF!</f>
        <v>#REF!</v>
      </c>
      <c r="E133" s="130" t="e">
        <f>'1ตรวจสอบความครบถ้วน7แผน'!G72-'3.ตรวจสอบผลงาน 64&amp;แผน65 '!#REF!</f>
        <v>#REF!</v>
      </c>
      <c r="F133" s="130" t="e">
        <f>'1ตรวจสอบความครบถ้วน7แผน'!H72-'3.ตรวจสอบผลงาน 64&amp;แผน65 '!#REF!</f>
        <v>#REF!</v>
      </c>
      <c r="G133" s="130" t="e">
        <f>'1ตรวจสอบความครบถ้วน7แผน'!I72-'3.ตรวจสอบผลงาน 64&amp;แผน65 '!#REF!</f>
        <v>#REF!</v>
      </c>
      <c r="H133" s="130" t="e">
        <f>'1ตรวจสอบความครบถ้วน7แผน'!J72-'3.ตรวจสอบผลงาน 64&amp;แผน65 '!#REF!</f>
        <v>#REF!</v>
      </c>
      <c r="I133" s="130" t="e">
        <f>'1ตรวจสอบความครบถ้วน7แผน'!K72-'3.ตรวจสอบผลงาน 64&amp;แผน65 '!#REF!</f>
        <v>#REF!</v>
      </c>
      <c r="J133" s="130" t="e">
        <f>'1ตรวจสอบความครบถ้วน7แผน'!L72-'3.ตรวจสอบผลงาน 64&amp;แผน65 '!#REF!</f>
        <v>#REF!</v>
      </c>
      <c r="K133" s="130" t="e">
        <f>'1ตรวจสอบความครบถ้วน7แผน'!M72-'3.ตรวจสอบผลงาน 64&amp;แผน65 '!#REF!</f>
        <v>#REF!</v>
      </c>
      <c r="L133" s="130" t="e">
        <f>'1ตรวจสอบความครบถ้วน7แผน'!N72-'3.ตรวจสอบผลงาน 64&amp;แผน65 '!#REF!</f>
        <v>#REF!</v>
      </c>
      <c r="M133" s="130" t="e">
        <f>'1ตรวจสอบความครบถ้วน7แผน'!O72-'3.ตรวจสอบผลงาน 64&amp;แผน65 '!#REF!</f>
        <v>#REF!</v>
      </c>
      <c r="N133" s="130" t="e">
        <f>'1ตรวจสอบความครบถ้วน7แผน'!P72-'3.ตรวจสอบผลงาน 64&amp;แผน65 '!#REF!</f>
        <v>#REF!</v>
      </c>
      <c r="O133" s="130" t="e">
        <f>'1ตรวจสอบความครบถ้วน7แผน'!Q72-'3.ตรวจสอบผลงาน 64&amp;แผน65 '!#REF!</f>
        <v>#REF!</v>
      </c>
      <c r="P133" s="130" t="e">
        <f>'1ตรวจสอบความครบถ้วน7แผน'!R72-'3.ตรวจสอบผลงาน 64&amp;แผน65 '!#REF!</f>
        <v>#REF!</v>
      </c>
      <c r="Q133" s="130" t="e">
        <f>'1ตรวจสอบความครบถ้วน7แผน'!S72-'3.ตรวจสอบผลงาน 64&amp;แผน65 '!#REF!</f>
        <v>#REF!</v>
      </c>
      <c r="R133" s="130" t="e">
        <f>'1ตรวจสอบความครบถ้วน7แผน'!T72-'3.ตรวจสอบผลงาน 64&amp;แผน65 '!#REF!</f>
        <v>#REF!</v>
      </c>
      <c r="S133" s="130" t="e">
        <f>'1ตรวจสอบความครบถ้วน7แผน'!U72-'3.ตรวจสอบผลงาน 64&amp;แผน65 '!#REF!</f>
        <v>#REF!</v>
      </c>
      <c r="T133" s="130" t="e">
        <f>'1ตรวจสอบความครบถ้วน7แผน'!V72-'3.ตรวจสอบผลงาน 64&amp;แผน65 '!#REF!</f>
        <v>#REF!</v>
      </c>
      <c r="U133" s="130" t="e">
        <f>'1ตรวจสอบความครบถ้วน7แผน'!W72-'3.ตรวจสอบผลงาน 64&amp;แผน65 '!#REF!</f>
        <v>#REF!</v>
      </c>
      <c r="V133" s="130" t="e">
        <f>'1ตรวจสอบความครบถ้วน7แผน'!X72-'3.ตรวจสอบผลงาน 64&amp;แผน65 '!#REF!</f>
        <v>#REF!</v>
      </c>
      <c r="W133" s="130" t="e">
        <f>'1ตรวจสอบความครบถ้วน7แผน'!Y72-'3.ตรวจสอบผลงาน 64&amp;แผน65 '!#REF!</f>
        <v>#REF!</v>
      </c>
      <c r="X133" s="130" t="e">
        <f>'1ตรวจสอบความครบถ้วน7แผน'!Z72-'3.ตรวจสอบผลงาน 64&amp;แผน65 '!#REF!</f>
        <v>#REF!</v>
      </c>
      <c r="Y133" s="130" t="e">
        <f>'1ตรวจสอบความครบถ้วน7แผน'!AA72-'3.ตรวจสอบผลงาน 64&amp;แผน65 '!#REF!</f>
        <v>#REF!</v>
      </c>
      <c r="Z133" s="130" t="e">
        <f>'1ตรวจสอบความครบถ้วน7แผน'!AB72-'3.ตรวจสอบผลงาน 64&amp;แผน65 '!#REF!</f>
        <v>#REF!</v>
      </c>
      <c r="AA133" s="130" t="e">
        <f>'1ตรวจสอบความครบถ้วน7แผน'!AC72-'3.ตรวจสอบผลงาน 64&amp;แผน65 '!#REF!</f>
        <v>#REF!</v>
      </c>
      <c r="AB133" s="130" t="e">
        <f>'1ตรวจสอบความครบถ้วน7แผน'!AD72-'3.ตรวจสอบผลงาน 64&amp;แผน65 '!#REF!</f>
        <v>#REF!</v>
      </c>
      <c r="AC133" s="130" t="e">
        <f>'1ตรวจสอบความครบถ้วน7แผน'!AE72-'3.ตรวจสอบผลงาน 64&amp;แผน65 '!#REF!</f>
        <v>#REF!</v>
      </c>
      <c r="AD133" s="130" t="e">
        <f>'1ตรวจสอบความครบถ้วน7แผน'!AF72-'3.ตรวจสอบผลงาน 64&amp;แผน65 '!#REF!</f>
        <v>#REF!</v>
      </c>
      <c r="AE133" s="130" t="e">
        <f>'1ตรวจสอบความครบถ้วน7แผน'!AG72-'3.ตรวจสอบผลงาน 64&amp;แผน65 '!#REF!</f>
        <v>#REF!</v>
      </c>
      <c r="AF133" s="130" t="e">
        <f>'1ตรวจสอบความครบถ้วน7แผน'!AH72-'3.ตรวจสอบผลงาน 64&amp;แผน65 '!#REF!</f>
        <v>#REF!</v>
      </c>
      <c r="AG133" s="130" t="e">
        <f>'1ตรวจสอบความครบถ้วน7แผน'!AI72-'3.ตรวจสอบผลงาน 64&amp;แผน65 '!#REF!</f>
        <v>#REF!</v>
      </c>
      <c r="AH133" s="130" t="e">
        <f>'1ตรวจสอบความครบถ้วน7แผน'!AJ72-'3.ตรวจสอบผลงาน 64&amp;แผน65 '!#REF!</f>
        <v>#REF!</v>
      </c>
      <c r="AI133" s="130" t="e">
        <f>'1ตรวจสอบความครบถ้วน7แผน'!AK72-'3.ตรวจสอบผลงาน 64&amp;แผน65 '!#REF!</f>
        <v>#REF!</v>
      </c>
      <c r="AJ133" s="130" t="e">
        <f>'1ตรวจสอบความครบถ้วน7แผน'!AL72-'3.ตรวจสอบผลงาน 64&amp;แผน65 '!#REF!</f>
        <v>#REF!</v>
      </c>
      <c r="AK133" s="130" t="e">
        <f>'1ตรวจสอบความครบถ้วน7แผน'!AM72-'3.ตรวจสอบผลงาน 64&amp;แผน65 '!#REF!</f>
        <v>#REF!</v>
      </c>
      <c r="AL133" s="130" t="e">
        <f>'1ตรวจสอบความครบถ้วน7แผน'!AN72-'3.ตรวจสอบผลงาน 64&amp;แผน65 '!#REF!</f>
        <v>#REF!</v>
      </c>
      <c r="AM133" s="130" t="e">
        <f>'1ตรวจสอบความครบถ้วน7แผน'!AO72-'3.ตรวจสอบผลงาน 64&amp;แผน65 '!#REF!</f>
        <v>#REF!</v>
      </c>
      <c r="AN133" s="130" t="e">
        <f>'1ตรวจสอบความครบถ้วน7แผน'!AP72-'3.ตรวจสอบผลงาน 64&amp;แผน65 '!#REF!</f>
        <v>#REF!</v>
      </c>
      <c r="AO133" s="130" t="e">
        <f>'1ตรวจสอบความครบถ้วน7แผน'!AQ72-'3.ตรวจสอบผลงาน 64&amp;แผน65 '!#REF!</f>
        <v>#REF!</v>
      </c>
      <c r="AP133" s="130" t="e">
        <f>'1ตรวจสอบความครบถ้วน7แผน'!AR72-'3.ตรวจสอบผลงาน 64&amp;แผน65 '!#REF!</f>
        <v>#REF!</v>
      </c>
      <c r="AQ133" s="130" t="e">
        <f>'1ตรวจสอบความครบถ้วน7แผน'!AS72-'3.ตรวจสอบผลงาน 64&amp;แผน65 '!#REF!</f>
        <v>#REF!</v>
      </c>
      <c r="AR133" s="130" t="e">
        <f>'1ตรวจสอบความครบถ้วน7แผน'!AT72-'3.ตรวจสอบผลงาน 64&amp;แผน65 '!#REF!</f>
        <v>#REF!</v>
      </c>
      <c r="AS133" s="130" t="e">
        <f>'1ตรวจสอบความครบถ้วน7แผน'!AU72-'3.ตรวจสอบผลงาน 64&amp;แผน65 '!#REF!</f>
        <v>#REF!</v>
      </c>
      <c r="AT133" s="130" t="e">
        <f>'1ตรวจสอบความครบถ้วน7แผน'!AV72-'3.ตรวจสอบผลงาน 64&amp;แผน65 '!#REF!</f>
        <v>#REF!</v>
      </c>
      <c r="AU133" s="130" t="e">
        <f>'1ตรวจสอบความครบถ้วน7แผน'!AW72-'3.ตรวจสอบผลงาน 64&amp;แผน65 '!#REF!</f>
        <v>#REF!</v>
      </c>
      <c r="AV133" s="130" t="e">
        <f>'1ตรวจสอบความครบถ้วน7แผน'!AX72-'3.ตรวจสอบผลงาน 64&amp;แผน65 '!#REF!</f>
        <v>#REF!</v>
      </c>
      <c r="AW133" s="130" t="e">
        <f>'1ตรวจสอบความครบถ้วน7แผน'!AY72-'3.ตรวจสอบผลงาน 64&amp;แผน65 '!#REF!</f>
        <v>#REF!</v>
      </c>
      <c r="AX133" s="130" t="e">
        <f>'1ตรวจสอบความครบถ้วน7แผน'!AZ72-'3.ตรวจสอบผลงาน 64&amp;แผน65 '!#REF!</f>
        <v>#REF!</v>
      </c>
      <c r="AY133" s="130" t="e">
        <f>'1ตรวจสอบความครบถ้วน7แผน'!BA72-'3.ตรวจสอบผลงาน 64&amp;แผน65 '!#REF!</f>
        <v>#REF!</v>
      </c>
      <c r="AZ133" s="130" t="e">
        <f>'1ตรวจสอบความครบถ้วน7แผน'!BB72-'3.ตรวจสอบผลงาน 64&amp;แผน65 '!#REF!</f>
        <v>#REF!</v>
      </c>
      <c r="BA133" s="130" t="e">
        <f>'1ตรวจสอบความครบถ้วน7แผน'!BC72-'3.ตรวจสอบผลงาน 64&amp;แผน65 '!#REF!</f>
        <v>#REF!</v>
      </c>
      <c r="BB133" s="130" t="e">
        <f>'1ตรวจสอบความครบถ้วน7แผน'!BD72-'3.ตรวจสอบผลงาน 64&amp;แผน65 '!#REF!</f>
        <v>#REF!</v>
      </c>
      <c r="BC133" s="130" t="e">
        <f>'1ตรวจสอบความครบถ้วน7แผน'!BE72-'3.ตรวจสอบผลงาน 64&amp;แผน65 '!#REF!</f>
        <v>#REF!</v>
      </c>
      <c r="BD133" s="130" t="e">
        <f>'1ตรวจสอบความครบถ้วน7แผน'!BF72-'3.ตรวจสอบผลงาน 64&amp;แผน65 '!#REF!</f>
        <v>#REF!</v>
      </c>
      <c r="BE133" s="130" t="e">
        <f>'1ตรวจสอบความครบถ้วน7แผน'!BG72-'3.ตรวจสอบผลงาน 64&amp;แผน65 '!#REF!</f>
        <v>#REF!</v>
      </c>
      <c r="BF133" s="130" t="e">
        <f>'1ตรวจสอบความครบถ้วน7แผน'!BH72-'3.ตรวจสอบผลงาน 64&amp;แผน65 '!#REF!</f>
        <v>#REF!</v>
      </c>
      <c r="BG133" s="130" t="e">
        <f>'1ตรวจสอบความครบถ้วน7แผน'!BI72-'3.ตรวจสอบผลงาน 64&amp;แผน65 '!#REF!</f>
        <v>#REF!</v>
      </c>
      <c r="BH133" s="130" t="e">
        <f>'1ตรวจสอบความครบถ้วน7แผน'!BJ72-'3.ตรวจสอบผลงาน 64&amp;แผน65 '!#REF!</f>
        <v>#REF!</v>
      </c>
      <c r="BI133" s="130" t="e">
        <f>'1ตรวจสอบความครบถ้วน7แผน'!BK72-'3.ตรวจสอบผลงาน 64&amp;แผน65 '!#REF!</f>
        <v>#REF!</v>
      </c>
      <c r="BJ133" s="130" t="e">
        <f>'1ตรวจสอบความครบถ้วน7แผน'!BL72-'3.ตรวจสอบผลงาน 64&amp;แผน65 '!#REF!</f>
        <v>#REF!</v>
      </c>
      <c r="BK133" s="130" t="e">
        <f>'1ตรวจสอบความครบถ้วน7แผน'!BM72-'3.ตรวจสอบผลงาน 64&amp;แผน65 '!#REF!</f>
        <v>#REF!</v>
      </c>
      <c r="BL133" s="130" t="e">
        <f>'1ตรวจสอบความครบถ้วน7แผน'!BN72-'3.ตรวจสอบผลงาน 64&amp;แผน65 '!#REF!</f>
        <v>#REF!</v>
      </c>
      <c r="BM133" s="130" t="e">
        <f>'1ตรวจสอบความครบถ้วน7แผน'!BO72-'3.ตรวจสอบผลงาน 64&amp;แผน65 '!#REF!</f>
        <v>#REF!</v>
      </c>
      <c r="BN133" s="130" t="e">
        <f>'1ตรวจสอบความครบถ้วน7แผน'!BP72-'3.ตรวจสอบผลงาน 64&amp;แผน65 '!#REF!</f>
        <v>#REF!</v>
      </c>
      <c r="BO133" s="130" t="e">
        <f>'1ตรวจสอบความครบถ้วน7แผน'!BQ72-'3.ตรวจสอบผลงาน 64&amp;แผน65 '!#REF!</f>
        <v>#REF!</v>
      </c>
      <c r="BP133" s="130" t="e">
        <f>'1ตรวจสอบความครบถ้วน7แผน'!BR72-'3.ตรวจสอบผลงาน 64&amp;แผน65 '!#REF!</f>
        <v>#REF!</v>
      </c>
      <c r="BQ133" s="130" t="e">
        <f>'1ตรวจสอบความครบถ้วน7แผน'!BS72-'3.ตรวจสอบผลงาน 64&amp;แผน65 '!#REF!</f>
        <v>#REF!</v>
      </c>
      <c r="BR133" s="130" t="e">
        <f>'1ตรวจสอบความครบถ้วน7แผน'!BT72-'3.ตรวจสอบผลงาน 64&amp;แผน65 '!#REF!</f>
        <v>#REF!</v>
      </c>
      <c r="BS133" s="130" t="e">
        <f>'1ตรวจสอบความครบถ้วน7แผน'!BU72-'3.ตรวจสอบผลงาน 64&amp;แผน65 '!#REF!</f>
        <v>#REF!</v>
      </c>
      <c r="BT133" s="130" t="e">
        <f>'1ตรวจสอบความครบถ้วน7แผน'!BV72-'3.ตรวจสอบผลงาน 64&amp;แผน65 '!#REF!</f>
        <v>#REF!</v>
      </c>
      <c r="BU133" s="130" t="e">
        <f>'1ตรวจสอบความครบถ้วน7แผน'!BW72-'3.ตรวจสอบผลงาน 64&amp;แผน65 '!#REF!</f>
        <v>#REF!</v>
      </c>
      <c r="BV133" s="130" t="e">
        <f>'1ตรวจสอบความครบถ้วน7แผน'!BX72-'3.ตรวจสอบผลงาน 64&amp;แผน65 '!#REF!</f>
        <v>#REF!</v>
      </c>
      <c r="BW133" s="130" t="e">
        <f>'1ตรวจสอบความครบถ้วน7แผน'!BY72-'3.ตรวจสอบผลงาน 64&amp;แผน65 '!#REF!</f>
        <v>#REF!</v>
      </c>
      <c r="BX133" s="130" t="e">
        <f>'1ตรวจสอบความครบถ้วน7แผน'!BZ72-'3.ตรวจสอบผลงาน 64&amp;แผน65 '!#REF!</f>
        <v>#REF!</v>
      </c>
      <c r="BY133" s="130" t="e">
        <f>'1ตรวจสอบความครบถ้วน7แผน'!CA72-'3.ตรวจสอบผลงาน 64&amp;แผน65 '!#REF!</f>
        <v>#REF!</v>
      </c>
      <c r="BZ133" s="130" t="e">
        <f>'1ตรวจสอบความครบถ้วน7แผน'!CB72-'3.ตรวจสอบผลงาน 64&amp;แผน65 '!#REF!</f>
        <v>#REF!</v>
      </c>
      <c r="CA133" s="130" t="e">
        <f>'1ตรวจสอบความครบถ้วน7แผน'!CC72-'3.ตรวจสอบผลงาน 64&amp;แผน65 '!#REF!</f>
        <v>#REF!</v>
      </c>
      <c r="CB133" s="130" t="e">
        <f>'1ตรวจสอบความครบถ้วน7แผน'!CD72-'3.ตรวจสอบผลงาน 64&amp;แผน65 '!#REF!</f>
        <v>#REF!</v>
      </c>
      <c r="CC133" s="130" t="e">
        <f>'1ตรวจสอบความครบถ้วน7แผน'!CE72-'3.ตรวจสอบผลงาน 64&amp;แผน65 '!#REF!</f>
        <v>#REF!</v>
      </c>
      <c r="CD133" s="130" t="e">
        <f>'1ตรวจสอบความครบถ้วน7แผน'!CF72-'3.ตรวจสอบผลงาน 64&amp;แผน65 '!#REF!</f>
        <v>#REF!</v>
      </c>
      <c r="CE133" s="130" t="e">
        <f>'1ตรวจสอบความครบถ้วน7แผน'!CG72-'3.ตรวจสอบผลงาน 64&amp;แผน65 '!#REF!</f>
        <v>#REF!</v>
      </c>
      <c r="CF133" s="130" t="e">
        <f>'1ตรวจสอบความครบถ้วน7แผน'!CH72-'3.ตรวจสอบผลงาน 64&amp;แผน65 '!#REF!</f>
        <v>#REF!</v>
      </c>
      <c r="CG133" s="130" t="e">
        <f>'1ตรวจสอบความครบถ้วน7แผน'!CI72-'3.ตรวจสอบผลงาน 64&amp;แผน65 '!#REF!</f>
        <v>#REF!</v>
      </c>
      <c r="CH133" s="130" t="e">
        <f>'1ตรวจสอบความครบถ้วน7แผน'!CJ72-'3.ตรวจสอบผลงาน 64&amp;แผน65 '!#REF!</f>
        <v>#REF!</v>
      </c>
      <c r="CI133" s="130" t="e">
        <f>'1ตรวจสอบความครบถ้วน7แผน'!CK72-'3.ตรวจสอบผลงาน 64&amp;แผน65 '!#REF!</f>
        <v>#REF!</v>
      </c>
      <c r="CJ133" s="130" t="e">
        <f>'1ตรวจสอบความครบถ้วน7แผน'!CL72-'3.ตรวจสอบผลงาน 64&amp;แผน65 '!#REF!</f>
        <v>#REF!</v>
      </c>
      <c r="CK133" s="130" t="e">
        <f>'1ตรวจสอบความครบถ้วน7แผน'!CM72-'3.ตรวจสอบผลงาน 64&amp;แผน65 '!#REF!</f>
        <v>#REF!</v>
      </c>
      <c r="CL133" s="130" t="e">
        <f>'1ตรวจสอบความครบถ้วน7แผน'!CN72-'3.ตรวจสอบผลงาน 64&amp;แผน65 '!#REF!</f>
        <v>#REF!</v>
      </c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</row>
    <row r="134" spans="2:116" ht="21" hidden="1">
      <c r="B134" s="37" t="s">
        <v>359</v>
      </c>
      <c r="C134" s="130" t="e">
        <f>'1ตรวจสอบความครบถ้วน7แผน'!E73-'3.ตรวจสอบผลงาน 64&amp;แผน65 '!#REF!</f>
        <v>#REF!</v>
      </c>
      <c r="D134" s="130" t="e">
        <f>'1ตรวจสอบความครบถ้วน7แผน'!F73-'3.ตรวจสอบผลงาน 64&amp;แผน65 '!#REF!</f>
        <v>#REF!</v>
      </c>
      <c r="E134" s="130" t="e">
        <f>'1ตรวจสอบความครบถ้วน7แผน'!G73-'3.ตรวจสอบผลงาน 64&amp;แผน65 '!#REF!</f>
        <v>#REF!</v>
      </c>
      <c r="F134" s="130" t="e">
        <f>'1ตรวจสอบความครบถ้วน7แผน'!H73-'3.ตรวจสอบผลงาน 64&amp;แผน65 '!#REF!</f>
        <v>#REF!</v>
      </c>
      <c r="G134" s="130" t="e">
        <f>'1ตรวจสอบความครบถ้วน7แผน'!I73-'3.ตรวจสอบผลงาน 64&amp;แผน65 '!#REF!</f>
        <v>#REF!</v>
      </c>
      <c r="H134" s="130" t="e">
        <f>'1ตรวจสอบความครบถ้วน7แผน'!J73-'3.ตรวจสอบผลงาน 64&amp;แผน65 '!#REF!</f>
        <v>#REF!</v>
      </c>
      <c r="I134" s="130" t="e">
        <f>'1ตรวจสอบความครบถ้วน7แผน'!K73-'3.ตรวจสอบผลงาน 64&amp;แผน65 '!#REF!</f>
        <v>#REF!</v>
      </c>
      <c r="J134" s="130" t="e">
        <f>'1ตรวจสอบความครบถ้วน7แผน'!L73-'3.ตรวจสอบผลงาน 64&amp;แผน65 '!#REF!</f>
        <v>#REF!</v>
      </c>
      <c r="K134" s="130" t="e">
        <f>'1ตรวจสอบความครบถ้วน7แผน'!M73-'3.ตรวจสอบผลงาน 64&amp;แผน65 '!#REF!</f>
        <v>#REF!</v>
      </c>
      <c r="L134" s="130" t="e">
        <f>'1ตรวจสอบความครบถ้วน7แผน'!N73-'3.ตรวจสอบผลงาน 64&amp;แผน65 '!#REF!</f>
        <v>#REF!</v>
      </c>
      <c r="M134" s="130" t="e">
        <f>'1ตรวจสอบความครบถ้วน7แผน'!O73-'3.ตรวจสอบผลงาน 64&amp;แผน65 '!#REF!</f>
        <v>#REF!</v>
      </c>
      <c r="N134" s="130" t="e">
        <f>'1ตรวจสอบความครบถ้วน7แผน'!P73-'3.ตรวจสอบผลงาน 64&amp;แผน65 '!#REF!</f>
        <v>#REF!</v>
      </c>
      <c r="O134" s="130" t="e">
        <f>'1ตรวจสอบความครบถ้วน7แผน'!Q73-'3.ตรวจสอบผลงาน 64&amp;แผน65 '!#REF!</f>
        <v>#REF!</v>
      </c>
      <c r="P134" s="130" t="e">
        <f>'1ตรวจสอบความครบถ้วน7แผน'!R73-'3.ตรวจสอบผลงาน 64&amp;แผน65 '!#REF!</f>
        <v>#REF!</v>
      </c>
      <c r="Q134" s="130" t="e">
        <f>'1ตรวจสอบความครบถ้วน7แผน'!S73-'3.ตรวจสอบผลงาน 64&amp;แผน65 '!#REF!</f>
        <v>#REF!</v>
      </c>
      <c r="R134" s="130" t="e">
        <f>'1ตรวจสอบความครบถ้วน7แผน'!T73-'3.ตรวจสอบผลงาน 64&amp;แผน65 '!#REF!</f>
        <v>#REF!</v>
      </c>
      <c r="S134" s="130" t="e">
        <f>'1ตรวจสอบความครบถ้วน7แผน'!U73-'3.ตรวจสอบผลงาน 64&amp;แผน65 '!#REF!</f>
        <v>#REF!</v>
      </c>
      <c r="T134" s="130" t="e">
        <f>'1ตรวจสอบความครบถ้วน7แผน'!V73-'3.ตรวจสอบผลงาน 64&amp;แผน65 '!#REF!</f>
        <v>#REF!</v>
      </c>
      <c r="U134" s="130" t="e">
        <f>'1ตรวจสอบความครบถ้วน7แผน'!W73-'3.ตรวจสอบผลงาน 64&amp;แผน65 '!#REF!</f>
        <v>#REF!</v>
      </c>
      <c r="V134" s="130" t="e">
        <f>'1ตรวจสอบความครบถ้วน7แผน'!X73-'3.ตรวจสอบผลงาน 64&amp;แผน65 '!#REF!</f>
        <v>#REF!</v>
      </c>
      <c r="W134" s="130" t="e">
        <f>'1ตรวจสอบความครบถ้วน7แผน'!Y73-'3.ตรวจสอบผลงาน 64&amp;แผน65 '!#REF!</f>
        <v>#REF!</v>
      </c>
      <c r="X134" s="130" t="e">
        <f>'1ตรวจสอบความครบถ้วน7แผน'!Z73-'3.ตรวจสอบผลงาน 64&amp;แผน65 '!#REF!</f>
        <v>#REF!</v>
      </c>
      <c r="Y134" s="130" t="e">
        <f>'1ตรวจสอบความครบถ้วน7แผน'!AA73-'3.ตรวจสอบผลงาน 64&amp;แผน65 '!#REF!</f>
        <v>#REF!</v>
      </c>
      <c r="Z134" s="130" t="e">
        <f>'1ตรวจสอบความครบถ้วน7แผน'!AB73-'3.ตรวจสอบผลงาน 64&amp;แผน65 '!#REF!</f>
        <v>#REF!</v>
      </c>
      <c r="AA134" s="130" t="e">
        <f>'1ตรวจสอบความครบถ้วน7แผน'!AC73-'3.ตรวจสอบผลงาน 64&amp;แผน65 '!#REF!</f>
        <v>#REF!</v>
      </c>
      <c r="AB134" s="130" t="e">
        <f>'1ตรวจสอบความครบถ้วน7แผน'!AD73-'3.ตรวจสอบผลงาน 64&amp;แผน65 '!#REF!</f>
        <v>#REF!</v>
      </c>
      <c r="AC134" s="130" t="e">
        <f>'1ตรวจสอบความครบถ้วน7แผน'!AE73-'3.ตรวจสอบผลงาน 64&amp;แผน65 '!#REF!</f>
        <v>#REF!</v>
      </c>
      <c r="AD134" s="130" t="e">
        <f>'1ตรวจสอบความครบถ้วน7แผน'!AF73-'3.ตรวจสอบผลงาน 64&amp;แผน65 '!#REF!</f>
        <v>#REF!</v>
      </c>
      <c r="AE134" s="130" t="e">
        <f>'1ตรวจสอบความครบถ้วน7แผน'!AG73-'3.ตรวจสอบผลงาน 64&amp;แผน65 '!#REF!</f>
        <v>#REF!</v>
      </c>
      <c r="AF134" s="130" t="e">
        <f>'1ตรวจสอบความครบถ้วน7แผน'!AH73-'3.ตรวจสอบผลงาน 64&amp;แผน65 '!#REF!</f>
        <v>#REF!</v>
      </c>
      <c r="AG134" s="130" t="e">
        <f>'1ตรวจสอบความครบถ้วน7แผน'!AI73-'3.ตรวจสอบผลงาน 64&amp;แผน65 '!#REF!</f>
        <v>#REF!</v>
      </c>
      <c r="AH134" s="130" t="e">
        <f>'1ตรวจสอบความครบถ้วน7แผน'!AJ73-'3.ตรวจสอบผลงาน 64&amp;แผน65 '!#REF!</f>
        <v>#REF!</v>
      </c>
      <c r="AI134" s="130" t="e">
        <f>'1ตรวจสอบความครบถ้วน7แผน'!AK73-'3.ตรวจสอบผลงาน 64&amp;แผน65 '!#REF!</f>
        <v>#REF!</v>
      </c>
      <c r="AJ134" s="130" t="e">
        <f>'1ตรวจสอบความครบถ้วน7แผน'!AL73-'3.ตรวจสอบผลงาน 64&amp;แผน65 '!#REF!</f>
        <v>#REF!</v>
      </c>
      <c r="AK134" s="130" t="e">
        <f>'1ตรวจสอบความครบถ้วน7แผน'!AM73-'3.ตรวจสอบผลงาน 64&amp;แผน65 '!#REF!</f>
        <v>#REF!</v>
      </c>
      <c r="AL134" s="130" t="e">
        <f>'1ตรวจสอบความครบถ้วน7แผน'!AN73-'3.ตรวจสอบผลงาน 64&amp;แผน65 '!#REF!</f>
        <v>#REF!</v>
      </c>
      <c r="AM134" s="130" t="e">
        <f>'1ตรวจสอบความครบถ้วน7แผน'!AO73-'3.ตรวจสอบผลงาน 64&amp;แผน65 '!#REF!</f>
        <v>#REF!</v>
      </c>
      <c r="AN134" s="130" t="e">
        <f>'1ตรวจสอบความครบถ้วน7แผน'!AP73-'3.ตรวจสอบผลงาน 64&amp;แผน65 '!#REF!</f>
        <v>#REF!</v>
      </c>
      <c r="AO134" s="130" t="e">
        <f>'1ตรวจสอบความครบถ้วน7แผน'!AQ73-'3.ตรวจสอบผลงาน 64&amp;แผน65 '!#REF!</f>
        <v>#REF!</v>
      </c>
      <c r="AP134" s="130" t="e">
        <f>'1ตรวจสอบความครบถ้วน7แผน'!AR73-'3.ตรวจสอบผลงาน 64&amp;แผน65 '!#REF!</f>
        <v>#REF!</v>
      </c>
      <c r="AQ134" s="130" t="e">
        <f>'1ตรวจสอบความครบถ้วน7แผน'!AS73-'3.ตรวจสอบผลงาน 64&amp;แผน65 '!#REF!</f>
        <v>#REF!</v>
      </c>
      <c r="AR134" s="130" t="e">
        <f>'1ตรวจสอบความครบถ้วน7แผน'!AT73-'3.ตรวจสอบผลงาน 64&amp;แผน65 '!#REF!</f>
        <v>#REF!</v>
      </c>
      <c r="AS134" s="130" t="e">
        <f>'1ตรวจสอบความครบถ้วน7แผน'!AU73-'3.ตรวจสอบผลงาน 64&amp;แผน65 '!#REF!</f>
        <v>#REF!</v>
      </c>
      <c r="AT134" s="130" t="e">
        <f>'1ตรวจสอบความครบถ้วน7แผน'!AV73-'3.ตรวจสอบผลงาน 64&amp;แผน65 '!#REF!</f>
        <v>#REF!</v>
      </c>
      <c r="AU134" s="130" t="e">
        <f>'1ตรวจสอบความครบถ้วน7แผน'!AW73-'3.ตรวจสอบผลงาน 64&amp;แผน65 '!#REF!</f>
        <v>#REF!</v>
      </c>
      <c r="AV134" s="130" t="e">
        <f>'1ตรวจสอบความครบถ้วน7แผน'!AX73-'3.ตรวจสอบผลงาน 64&amp;แผน65 '!#REF!</f>
        <v>#REF!</v>
      </c>
      <c r="AW134" s="130" t="e">
        <f>'1ตรวจสอบความครบถ้วน7แผน'!AY73-'3.ตรวจสอบผลงาน 64&amp;แผน65 '!#REF!</f>
        <v>#REF!</v>
      </c>
      <c r="AX134" s="130" t="e">
        <f>'1ตรวจสอบความครบถ้วน7แผน'!AZ73-'3.ตรวจสอบผลงาน 64&amp;แผน65 '!#REF!</f>
        <v>#REF!</v>
      </c>
      <c r="AY134" s="130" t="e">
        <f>'1ตรวจสอบความครบถ้วน7แผน'!BA73-'3.ตรวจสอบผลงาน 64&amp;แผน65 '!#REF!</f>
        <v>#REF!</v>
      </c>
      <c r="AZ134" s="130" t="e">
        <f>'1ตรวจสอบความครบถ้วน7แผน'!BB73-'3.ตรวจสอบผลงาน 64&amp;แผน65 '!#REF!</f>
        <v>#REF!</v>
      </c>
      <c r="BA134" s="130" t="e">
        <f>'1ตรวจสอบความครบถ้วน7แผน'!BC73-'3.ตรวจสอบผลงาน 64&amp;แผน65 '!#REF!</f>
        <v>#REF!</v>
      </c>
      <c r="BB134" s="130" t="e">
        <f>'1ตรวจสอบความครบถ้วน7แผน'!BD73-'3.ตรวจสอบผลงาน 64&amp;แผน65 '!#REF!</f>
        <v>#REF!</v>
      </c>
      <c r="BC134" s="130" t="e">
        <f>'1ตรวจสอบความครบถ้วน7แผน'!BE73-'3.ตรวจสอบผลงาน 64&amp;แผน65 '!#REF!</f>
        <v>#REF!</v>
      </c>
      <c r="BD134" s="130" t="e">
        <f>'1ตรวจสอบความครบถ้วน7แผน'!BF73-'3.ตรวจสอบผลงาน 64&amp;แผน65 '!#REF!</f>
        <v>#REF!</v>
      </c>
      <c r="BE134" s="130" t="e">
        <f>'1ตรวจสอบความครบถ้วน7แผน'!BG73-'3.ตรวจสอบผลงาน 64&amp;แผน65 '!#REF!</f>
        <v>#REF!</v>
      </c>
      <c r="BF134" s="130" t="e">
        <f>'1ตรวจสอบความครบถ้วน7แผน'!BH73-'3.ตรวจสอบผลงาน 64&amp;แผน65 '!#REF!</f>
        <v>#REF!</v>
      </c>
      <c r="BG134" s="130" t="e">
        <f>'1ตรวจสอบความครบถ้วน7แผน'!BI73-'3.ตรวจสอบผลงาน 64&amp;แผน65 '!#REF!</f>
        <v>#REF!</v>
      </c>
      <c r="BH134" s="130" t="e">
        <f>'1ตรวจสอบความครบถ้วน7แผน'!BJ73-'3.ตรวจสอบผลงาน 64&amp;แผน65 '!#REF!</f>
        <v>#REF!</v>
      </c>
      <c r="BI134" s="130" t="e">
        <f>'1ตรวจสอบความครบถ้วน7แผน'!BK73-'3.ตรวจสอบผลงาน 64&amp;แผน65 '!#REF!</f>
        <v>#REF!</v>
      </c>
      <c r="BJ134" s="130" t="e">
        <f>'1ตรวจสอบความครบถ้วน7แผน'!BL73-'3.ตรวจสอบผลงาน 64&amp;แผน65 '!#REF!</f>
        <v>#REF!</v>
      </c>
      <c r="BK134" s="130" t="e">
        <f>'1ตรวจสอบความครบถ้วน7แผน'!BM73-'3.ตรวจสอบผลงาน 64&amp;แผน65 '!#REF!</f>
        <v>#REF!</v>
      </c>
      <c r="BL134" s="130" t="e">
        <f>'1ตรวจสอบความครบถ้วน7แผน'!BN73-'3.ตรวจสอบผลงาน 64&amp;แผน65 '!#REF!</f>
        <v>#REF!</v>
      </c>
      <c r="BM134" s="130" t="e">
        <f>'1ตรวจสอบความครบถ้วน7แผน'!BO73-'3.ตรวจสอบผลงาน 64&amp;แผน65 '!#REF!</f>
        <v>#REF!</v>
      </c>
      <c r="BN134" s="130" t="e">
        <f>'1ตรวจสอบความครบถ้วน7แผน'!BP73-'3.ตรวจสอบผลงาน 64&amp;แผน65 '!#REF!</f>
        <v>#REF!</v>
      </c>
      <c r="BO134" s="130" t="e">
        <f>'1ตรวจสอบความครบถ้วน7แผน'!BQ73-'3.ตรวจสอบผลงาน 64&amp;แผน65 '!#REF!</f>
        <v>#REF!</v>
      </c>
      <c r="BP134" s="130" t="e">
        <f>'1ตรวจสอบความครบถ้วน7แผน'!BR73-'3.ตรวจสอบผลงาน 64&amp;แผน65 '!#REF!</f>
        <v>#REF!</v>
      </c>
      <c r="BQ134" s="130" t="e">
        <f>'1ตรวจสอบความครบถ้วน7แผน'!BS73-'3.ตรวจสอบผลงาน 64&amp;แผน65 '!#REF!</f>
        <v>#REF!</v>
      </c>
      <c r="BR134" s="130" t="e">
        <f>'1ตรวจสอบความครบถ้วน7แผน'!BT73-'3.ตรวจสอบผลงาน 64&amp;แผน65 '!#REF!</f>
        <v>#REF!</v>
      </c>
      <c r="BS134" s="130" t="e">
        <f>'1ตรวจสอบความครบถ้วน7แผน'!BU73-'3.ตรวจสอบผลงาน 64&amp;แผน65 '!#REF!</f>
        <v>#REF!</v>
      </c>
      <c r="BT134" s="130" t="e">
        <f>'1ตรวจสอบความครบถ้วน7แผน'!BV73-'3.ตรวจสอบผลงาน 64&amp;แผน65 '!#REF!</f>
        <v>#REF!</v>
      </c>
      <c r="BU134" s="130" t="e">
        <f>'1ตรวจสอบความครบถ้วน7แผน'!BW73-'3.ตรวจสอบผลงาน 64&amp;แผน65 '!#REF!</f>
        <v>#REF!</v>
      </c>
      <c r="BV134" s="130" t="e">
        <f>'1ตรวจสอบความครบถ้วน7แผน'!BX73-'3.ตรวจสอบผลงาน 64&amp;แผน65 '!#REF!</f>
        <v>#REF!</v>
      </c>
      <c r="BW134" s="130" t="e">
        <f>'1ตรวจสอบความครบถ้วน7แผน'!BY73-'3.ตรวจสอบผลงาน 64&amp;แผน65 '!#REF!</f>
        <v>#REF!</v>
      </c>
      <c r="BX134" s="130" t="e">
        <f>'1ตรวจสอบความครบถ้วน7แผน'!BZ73-'3.ตรวจสอบผลงาน 64&amp;แผน65 '!#REF!</f>
        <v>#REF!</v>
      </c>
      <c r="BY134" s="130" t="e">
        <f>'1ตรวจสอบความครบถ้วน7แผน'!CA73-'3.ตรวจสอบผลงาน 64&amp;แผน65 '!#REF!</f>
        <v>#REF!</v>
      </c>
      <c r="BZ134" s="130" t="e">
        <f>'1ตรวจสอบความครบถ้วน7แผน'!CB73-'3.ตรวจสอบผลงาน 64&amp;แผน65 '!#REF!</f>
        <v>#REF!</v>
      </c>
      <c r="CA134" s="130" t="e">
        <f>'1ตรวจสอบความครบถ้วน7แผน'!CC73-'3.ตรวจสอบผลงาน 64&amp;แผน65 '!#REF!</f>
        <v>#REF!</v>
      </c>
      <c r="CB134" s="130" t="e">
        <f>'1ตรวจสอบความครบถ้วน7แผน'!CD73-'3.ตรวจสอบผลงาน 64&amp;แผน65 '!#REF!</f>
        <v>#REF!</v>
      </c>
      <c r="CC134" s="130" t="e">
        <f>'1ตรวจสอบความครบถ้วน7แผน'!CE73-'3.ตรวจสอบผลงาน 64&amp;แผน65 '!#REF!</f>
        <v>#REF!</v>
      </c>
      <c r="CD134" s="130" t="e">
        <f>'1ตรวจสอบความครบถ้วน7แผน'!CF73-'3.ตรวจสอบผลงาน 64&amp;แผน65 '!#REF!</f>
        <v>#REF!</v>
      </c>
      <c r="CE134" s="130" t="e">
        <f>'1ตรวจสอบความครบถ้วน7แผน'!CG73-'3.ตรวจสอบผลงาน 64&amp;แผน65 '!#REF!</f>
        <v>#REF!</v>
      </c>
      <c r="CF134" s="130" t="e">
        <f>'1ตรวจสอบความครบถ้วน7แผน'!CH73-'3.ตรวจสอบผลงาน 64&amp;แผน65 '!#REF!</f>
        <v>#REF!</v>
      </c>
      <c r="CG134" s="130" t="e">
        <f>'1ตรวจสอบความครบถ้วน7แผน'!CI73-'3.ตรวจสอบผลงาน 64&amp;แผน65 '!#REF!</f>
        <v>#REF!</v>
      </c>
      <c r="CH134" s="130" t="e">
        <f>'1ตรวจสอบความครบถ้วน7แผน'!CJ73-'3.ตรวจสอบผลงาน 64&amp;แผน65 '!#REF!</f>
        <v>#REF!</v>
      </c>
      <c r="CI134" s="130" t="e">
        <f>'1ตรวจสอบความครบถ้วน7แผน'!CK73-'3.ตรวจสอบผลงาน 64&amp;แผน65 '!#REF!</f>
        <v>#REF!</v>
      </c>
      <c r="CJ134" s="130" t="e">
        <f>'1ตรวจสอบความครบถ้วน7แผน'!CL73-'3.ตรวจสอบผลงาน 64&amp;แผน65 '!#REF!</f>
        <v>#REF!</v>
      </c>
      <c r="CK134" s="130" t="e">
        <f>'1ตรวจสอบความครบถ้วน7แผน'!CM73-'3.ตรวจสอบผลงาน 64&amp;แผน65 '!#REF!</f>
        <v>#REF!</v>
      </c>
      <c r="CL134" s="130" t="e">
        <f>'1ตรวจสอบความครบถ้วน7แผน'!CN73-'3.ตรวจสอบผลงาน 64&amp;แผน65 '!#REF!</f>
        <v>#REF!</v>
      </c>
      <c r="CM134" s="148"/>
      <c r="CN134" s="148"/>
      <c r="CO134" s="148"/>
      <c r="CP134" s="148"/>
      <c r="CQ134" s="148"/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</row>
    <row r="135" spans="2:116" ht="21" hidden="1">
      <c r="B135" s="37" t="s">
        <v>360</v>
      </c>
      <c r="C135" s="130" t="e">
        <f>'1ตรวจสอบความครบถ้วน7แผน'!E74-'3.ตรวจสอบผลงาน 64&amp;แผน65 '!#REF!</f>
        <v>#REF!</v>
      </c>
      <c r="D135" s="130" t="e">
        <f>'1ตรวจสอบความครบถ้วน7แผน'!F74-'3.ตรวจสอบผลงาน 64&amp;แผน65 '!#REF!</f>
        <v>#REF!</v>
      </c>
      <c r="E135" s="130" t="e">
        <f>'1ตรวจสอบความครบถ้วน7แผน'!G74-'3.ตรวจสอบผลงาน 64&amp;แผน65 '!#REF!</f>
        <v>#REF!</v>
      </c>
      <c r="F135" s="130" t="e">
        <f>'1ตรวจสอบความครบถ้วน7แผน'!H74-'3.ตรวจสอบผลงาน 64&amp;แผน65 '!#REF!</f>
        <v>#REF!</v>
      </c>
      <c r="G135" s="130" t="e">
        <f>'1ตรวจสอบความครบถ้วน7แผน'!I74-'3.ตรวจสอบผลงาน 64&amp;แผน65 '!#REF!</f>
        <v>#REF!</v>
      </c>
      <c r="H135" s="130" t="e">
        <f>'1ตรวจสอบความครบถ้วน7แผน'!J74-'3.ตรวจสอบผลงาน 64&amp;แผน65 '!#REF!</f>
        <v>#REF!</v>
      </c>
      <c r="I135" s="130" t="e">
        <f>'1ตรวจสอบความครบถ้วน7แผน'!K74-'3.ตรวจสอบผลงาน 64&amp;แผน65 '!#REF!</f>
        <v>#REF!</v>
      </c>
      <c r="J135" s="130" t="e">
        <f>'1ตรวจสอบความครบถ้วน7แผน'!L74-'3.ตรวจสอบผลงาน 64&amp;แผน65 '!#REF!</f>
        <v>#REF!</v>
      </c>
      <c r="K135" s="130" t="e">
        <f>'1ตรวจสอบความครบถ้วน7แผน'!M74-'3.ตรวจสอบผลงาน 64&amp;แผน65 '!#REF!</f>
        <v>#REF!</v>
      </c>
      <c r="L135" s="130" t="e">
        <f>'1ตรวจสอบความครบถ้วน7แผน'!N74-'3.ตรวจสอบผลงาน 64&amp;แผน65 '!#REF!</f>
        <v>#REF!</v>
      </c>
      <c r="M135" s="130" t="e">
        <f>'1ตรวจสอบความครบถ้วน7แผน'!O74-'3.ตรวจสอบผลงาน 64&amp;แผน65 '!#REF!</f>
        <v>#REF!</v>
      </c>
      <c r="N135" s="130" t="e">
        <f>'1ตรวจสอบความครบถ้วน7แผน'!P74-'3.ตรวจสอบผลงาน 64&amp;แผน65 '!#REF!</f>
        <v>#REF!</v>
      </c>
      <c r="O135" s="130" t="e">
        <f>'1ตรวจสอบความครบถ้วน7แผน'!Q74-'3.ตรวจสอบผลงาน 64&amp;แผน65 '!#REF!</f>
        <v>#REF!</v>
      </c>
      <c r="P135" s="130" t="e">
        <f>'1ตรวจสอบความครบถ้วน7แผน'!R74-'3.ตรวจสอบผลงาน 64&amp;แผน65 '!#REF!</f>
        <v>#REF!</v>
      </c>
      <c r="Q135" s="130" t="e">
        <f>'1ตรวจสอบความครบถ้วน7แผน'!S74-'3.ตรวจสอบผลงาน 64&amp;แผน65 '!#REF!</f>
        <v>#REF!</v>
      </c>
      <c r="R135" s="130" t="e">
        <f>'1ตรวจสอบความครบถ้วน7แผน'!T74-'3.ตรวจสอบผลงาน 64&amp;แผน65 '!#REF!</f>
        <v>#REF!</v>
      </c>
      <c r="S135" s="130" t="e">
        <f>'1ตรวจสอบความครบถ้วน7แผน'!U74-'3.ตรวจสอบผลงาน 64&amp;แผน65 '!#REF!</f>
        <v>#REF!</v>
      </c>
      <c r="T135" s="130" t="e">
        <f>'1ตรวจสอบความครบถ้วน7แผน'!V74-'3.ตรวจสอบผลงาน 64&amp;แผน65 '!#REF!</f>
        <v>#REF!</v>
      </c>
      <c r="U135" s="130" t="e">
        <f>'1ตรวจสอบความครบถ้วน7แผน'!W74-'3.ตรวจสอบผลงาน 64&amp;แผน65 '!#REF!</f>
        <v>#REF!</v>
      </c>
      <c r="V135" s="130" t="e">
        <f>'1ตรวจสอบความครบถ้วน7แผน'!X74-'3.ตรวจสอบผลงาน 64&amp;แผน65 '!#REF!</f>
        <v>#REF!</v>
      </c>
      <c r="W135" s="130" t="e">
        <f>'1ตรวจสอบความครบถ้วน7แผน'!Y74-'3.ตรวจสอบผลงาน 64&amp;แผน65 '!#REF!</f>
        <v>#REF!</v>
      </c>
      <c r="X135" s="130" t="e">
        <f>'1ตรวจสอบความครบถ้วน7แผน'!Z74-'3.ตรวจสอบผลงาน 64&amp;แผน65 '!#REF!</f>
        <v>#REF!</v>
      </c>
      <c r="Y135" s="130" t="e">
        <f>'1ตรวจสอบความครบถ้วน7แผน'!AA74-'3.ตรวจสอบผลงาน 64&amp;แผน65 '!#REF!</f>
        <v>#REF!</v>
      </c>
      <c r="Z135" s="130" t="e">
        <f>'1ตรวจสอบความครบถ้วน7แผน'!AB74-'3.ตรวจสอบผลงาน 64&amp;แผน65 '!#REF!</f>
        <v>#REF!</v>
      </c>
      <c r="AA135" s="130" t="e">
        <f>'1ตรวจสอบความครบถ้วน7แผน'!AC74-'3.ตรวจสอบผลงาน 64&amp;แผน65 '!#REF!</f>
        <v>#REF!</v>
      </c>
      <c r="AB135" s="130" t="e">
        <f>'1ตรวจสอบความครบถ้วน7แผน'!AD74-'3.ตรวจสอบผลงาน 64&amp;แผน65 '!#REF!</f>
        <v>#REF!</v>
      </c>
      <c r="AC135" s="130" t="e">
        <f>'1ตรวจสอบความครบถ้วน7แผน'!AE74-'3.ตรวจสอบผลงาน 64&amp;แผน65 '!#REF!</f>
        <v>#REF!</v>
      </c>
      <c r="AD135" s="130" t="e">
        <f>'1ตรวจสอบความครบถ้วน7แผน'!AF74-'3.ตรวจสอบผลงาน 64&amp;แผน65 '!#REF!</f>
        <v>#REF!</v>
      </c>
      <c r="AE135" s="130" t="e">
        <f>'1ตรวจสอบความครบถ้วน7แผน'!AG74-'3.ตรวจสอบผลงาน 64&amp;แผน65 '!#REF!</f>
        <v>#REF!</v>
      </c>
      <c r="AF135" s="130" t="e">
        <f>'1ตรวจสอบความครบถ้วน7แผน'!AH74-'3.ตรวจสอบผลงาน 64&amp;แผน65 '!#REF!</f>
        <v>#REF!</v>
      </c>
      <c r="AG135" s="130" t="e">
        <f>'1ตรวจสอบความครบถ้วน7แผน'!AI74-'3.ตรวจสอบผลงาน 64&amp;แผน65 '!#REF!</f>
        <v>#REF!</v>
      </c>
      <c r="AH135" s="130" t="e">
        <f>'1ตรวจสอบความครบถ้วน7แผน'!AJ74-'3.ตรวจสอบผลงาน 64&amp;แผน65 '!#REF!</f>
        <v>#REF!</v>
      </c>
      <c r="AI135" s="130" t="e">
        <f>'1ตรวจสอบความครบถ้วน7แผน'!AK74-'3.ตรวจสอบผลงาน 64&amp;แผน65 '!#REF!</f>
        <v>#REF!</v>
      </c>
      <c r="AJ135" s="130" t="e">
        <f>'1ตรวจสอบความครบถ้วน7แผน'!AL74-'3.ตรวจสอบผลงาน 64&amp;แผน65 '!#REF!</f>
        <v>#REF!</v>
      </c>
      <c r="AK135" s="130" t="e">
        <f>'1ตรวจสอบความครบถ้วน7แผน'!AM74-'3.ตรวจสอบผลงาน 64&amp;แผน65 '!#REF!</f>
        <v>#REF!</v>
      </c>
      <c r="AL135" s="130" t="e">
        <f>'1ตรวจสอบความครบถ้วน7แผน'!AN74-'3.ตรวจสอบผลงาน 64&amp;แผน65 '!#REF!</f>
        <v>#REF!</v>
      </c>
      <c r="AM135" s="130" t="e">
        <f>'1ตรวจสอบความครบถ้วน7แผน'!AO74-'3.ตรวจสอบผลงาน 64&amp;แผน65 '!#REF!</f>
        <v>#REF!</v>
      </c>
      <c r="AN135" s="130" t="e">
        <f>'1ตรวจสอบความครบถ้วน7แผน'!AP74-'3.ตรวจสอบผลงาน 64&amp;แผน65 '!#REF!</f>
        <v>#REF!</v>
      </c>
      <c r="AO135" s="130" t="e">
        <f>'1ตรวจสอบความครบถ้วน7แผน'!AQ74-'3.ตรวจสอบผลงาน 64&amp;แผน65 '!#REF!</f>
        <v>#REF!</v>
      </c>
      <c r="AP135" s="130" t="e">
        <f>'1ตรวจสอบความครบถ้วน7แผน'!AR74-'3.ตรวจสอบผลงาน 64&amp;แผน65 '!#REF!</f>
        <v>#REF!</v>
      </c>
      <c r="AQ135" s="130" t="e">
        <f>'1ตรวจสอบความครบถ้วน7แผน'!AS74-'3.ตรวจสอบผลงาน 64&amp;แผน65 '!#REF!</f>
        <v>#REF!</v>
      </c>
      <c r="AR135" s="130" t="e">
        <f>'1ตรวจสอบความครบถ้วน7แผน'!AT74-'3.ตรวจสอบผลงาน 64&amp;แผน65 '!#REF!</f>
        <v>#REF!</v>
      </c>
      <c r="AS135" s="130" t="e">
        <f>'1ตรวจสอบความครบถ้วน7แผน'!AU74-'3.ตรวจสอบผลงาน 64&amp;แผน65 '!#REF!</f>
        <v>#REF!</v>
      </c>
      <c r="AT135" s="130" t="e">
        <f>'1ตรวจสอบความครบถ้วน7แผน'!AV74-'3.ตรวจสอบผลงาน 64&amp;แผน65 '!#REF!</f>
        <v>#REF!</v>
      </c>
      <c r="AU135" s="130" t="e">
        <f>'1ตรวจสอบความครบถ้วน7แผน'!AW74-'3.ตรวจสอบผลงาน 64&amp;แผน65 '!#REF!</f>
        <v>#REF!</v>
      </c>
      <c r="AV135" s="130" t="e">
        <f>'1ตรวจสอบความครบถ้วน7แผน'!AX74-'3.ตรวจสอบผลงาน 64&amp;แผน65 '!#REF!</f>
        <v>#REF!</v>
      </c>
      <c r="AW135" s="130" t="e">
        <f>'1ตรวจสอบความครบถ้วน7แผน'!AY74-'3.ตรวจสอบผลงาน 64&amp;แผน65 '!#REF!</f>
        <v>#REF!</v>
      </c>
      <c r="AX135" s="130" t="e">
        <f>'1ตรวจสอบความครบถ้วน7แผน'!AZ74-'3.ตรวจสอบผลงาน 64&amp;แผน65 '!#REF!</f>
        <v>#REF!</v>
      </c>
      <c r="AY135" s="130" t="e">
        <f>'1ตรวจสอบความครบถ้วน7แผน'!BA74-'3.ตรวจสอบผลงาน 64&amp;แผน65 '!#REF!</f>
        <v>#REF!</v>
      </c>
      <c r="AZ135" s="130" t="e">
        <f>'1ตรวจสอบความครบถ้วน7แผน'!BB74-'3.ตรวจสอบผลงาน 64&amp;แผน65 '!#REF!</f>
        <v>#REF!</v>
      </c>
      <c r="BA135" s="130" t="e">
        <f>'1ตรวจสอบความครบถ้วน7แผน'!BC74-'3.ตรวจสอบผลงาน 64&amp;แผน65 '!#REF!</f>
        <v>#REF!</v>
      </c>
      <c r="BB135" s="130" t="e">
        <f>'1ตรวจสอบความครบถ้วน7แผน'!BD74-'3.ตรวจสอบผลงาน 64&amp;แผน65 '!#REF!</f>
        <v>#REF!</v>
      </c>
      <c r="BC135" s="130" t="e">
        <f>'1ตรวจสอบความครบถ้วน7แผน'!BE74-'3.ตรวจสอบผลงาน 64&amp;แผน65 '!#REF!</f>
        <v>#REF!</v>
      </c>
      <c r="BD135" s="130" t="e">
        <f>'1ตรวจสอบความครบถ้วน7แผน'!BF74-'3.ตรวจสอบผลงาน 64&amp;แผน65 '!#REF!</f>
        <v>#REF!</v>
      </c>
      <c r="BE135" s="130" t="e">
        <f>'1ตรวจสอบความครบถ้วน7แผน'!BG74-'3.ตรวจสอบผลงาน 64&amp;แผน65 '!#REF!</f>
        <v>#REF!</v>
      </c>
      <c r="BF135" s="130" t="e">
        <f>'1ตรวจสอบความครบถ้วน7แผน'!BH74-'3.ตรวจสอบผลงาน 64&amp;แผน65 '!#REF!</f>
        <v>#REF!</v>
      </c>
      <c r="BG135" s="130" t="e">
        <f>'1ตรวจสอบความครบถ้วน7แผน'!BI74-'3.ตรวจสอบผลงาน 64&amp;แผน65 '!#REF!</f>
        <v>#REF!</v>
      </c>
      <c r="BH135" s="130" t="e">
        <f>'1ตรวจสอบความครบถ้วน7แผน'!BJ74-'3.ตรวจสอบผลงาน 64&amp;แผน65 '!#REF!</f>
        <v>#REF!</v>
      </c>
      <c r="BI135" s="130" t="e">
        <f>'1ตรวจสอบความครบถ้วน7แผน'!BK74-'3.ตรวจสอบผลงาน 64&amp;แผน65 '!#REF!</f>
        <v>#REF!</v>
      </c>
      <c r="BJ135" s="130" t="e">
        <f>'1ตรวจสอบความครบถ้วน7แผน'!BL74-'3.ตรวจสอบผลงาน 64&amp;แผน65 '!#REF!</f>
        <v>#REF!</v>
      </c>
      <c r="BK135" s="130" t="e">
        <f>'1ตรวจสอบความครบถ้วน7แผน'!BM74-'3.ตรวจสอบผลงาน 64&amp;แผน65 '!#REF!</f>
        <v>#REF!</v>
      </c>
      <c r="BL135" s="130" t="e">
        <f>'1ตรวจสอบความครบถ้วน7แผน'!BN74-'3.ตรวจสอบผลงาน 64&amp;แผน65 '!#REF!</f>
        <v>#REF!</v>
      </c>
      <c r="BM135" s="130" t="e">
        <f>'1ตรวจสอบความครบถ้วน7แผน'!BO74-'3.ตรวจสอบผลงาน 64&amp;แผน65 '!#REF!</f>
        <v>#REF!</v>
      </c>
      <c r="BN135" s="130" t="e">
        <f>'1ตรวจสอบความครบถ้วน7แผน'!BP74-'3.ตรวจสอบผลงาน 64&amp;แผน65 '!#REF!</f>
        <v>#REF!</v>
      </c>
      <c r="BO135" s="130" t="e">
        <f>'1ตรวจสอบความครบถ้วน7แผน'!BQ74-'3.ตรวจสอบผลงาน 64&amp;แผน65 '!#REF!</f>
        <v>#REF!</v>
      </c>
      <c r="BP135" s="130" t="e">
        <f>'1ตรวจสอบความครบถ้วน7แผน'!BR74-'3.ตรวจสอบผลงาน 64&amp;แผน65 '!#REF!</f>
        <v>#REF!</v>
      </c>
      <c r="BQ135" s="130" t="e">
        <f>'1ตรวจสอบความครบถ้วน7แผน'!BS74-'3.ตรวจสอบผลงาน 64&amp;แผน65 '!#REF!</f>
        <v>#REF!</v>
      </c>
      <c r="BR135" s="130" t="e">
        <f>'1ตรวจสอบความครบถ้วน7แผน'!BT74-'3.ตรวจสอบผลงาน 64&amp;แผน65 '!#REF!</f>
        <v>#REF!</v>
      </c>
      <c r="BS135" s="130" t="e">
        <f>'1ตรวจสอบความครบถ้วน7แผน'!BU74-'3.ตรวจสอบผลงาน 64&amp;แผน65 '!#REF!</f>
        <v>#REF!</v>
      </c>
      <c r="BT135" s="130" t="e">
        <f>'1ตรวจสอบความครบถ้วน7แผน'!BV74-'3.ตรวจสอบผลงาน 64&amp;แผน65 '!#REF!</f>
        <v>#REF!</v>
      </c>
      <c r="BU135" s="130" t="e">
        <f>'1ตรวจสอบความครบถ้วน7แผน'!BW74-'3.ตรวจสอบผลงาน 64&amp;แผน65 '!#REF!</f>
        <v>#REF!</v>
      </c>
      <c r="BV135" s="130" t="e">
        <f>'1ตรวจสอบความครบถ้วน7แผน'!BX74-'3.ตรวจสอบผลงาน 64&amp;แผน65 '!#REF!</f>
        <v>#REF!</v>
      </c>
      <c r="BW135" s="130" t="e">
        <f>'1ตรวจสอบความครบถ้วน7แผน'!BY74-'3.ตรวจสอบผลงาน 64&amp;แผน65 '!#REF!</f>
        <v>#REF!</v>
      </c>
      <c r="BX135" s="130" t="e">
        <f>'1ตรวจสอบความครบถ้วน7แผน'!BZ74-'3.ตรวจสอบผลงาน 64&amp;แผน65 '!#REF!</f>
        <v>#REF!</v>
      </c>
      <c r="BY135" s="130" t="e">
        <f>'1ตรวจสอบความครบถ้วน7แผน'!CA74-'3.ตรวจสอบผลงาน 64&amp;แผน65 '!#REF!</f>
        <v>#REF!</v>
      </c>
      <c r="BZ135" s="130" t="e">
        <f>'1ตรวจสอบความครบถ้วน7แผน'!CB74-'3.ตรวจสอบผลงาน 64&amp;แผน65 '!#REF!</f>
        <v>#REF!</v>
      </c>
      <c r="CA135" s="130" t="e">
        <f>'1ตรวจสอบความครบถ้วน7แผน'!CC74-'3.ตรวจสอบผลงาน 64&amp;แผน65 '!#REF!</f>
        <v>#REF!</v>
      </c>
      <c r="CB135" s="130" t="e">
        <f>'1ตรวจสอบความครบถ้วน7แผน'!CD74-'3.ตรวจสอบผลงาน 64&amp;แผน65 '!#REF!</f>
        <v>#REF!</v>
      </c>
      <c r="CC135" s="130" t="e">
        <f>'1ตรวจสอบความครบถ้วน7แผน'!CE74-'3.ตรวจสอบผลงาน 64&amp;แผน65 '!#REF!</f>
        <v>#REF!</v>
      </c>
      <c r="CD135" s="130" t="e">
        <f>'1ตรวจสอบความครบถ้วน7แผน'!CF74-'3.ตรวจสอบผลงาน 64&amp;แผน65 '!#REF!</f>
        <v>#REF!</v>
      </c>
      <c r="CE135" s="130" t="e">
        <f>'1ตรวจสอบความครบถ้วน7แผน'!CG74-'3.ตรวจสอบผลงาน 64&amp;แผน65 '!#REF!</f>
        <v>#REF!</v>
      </c>
      <c r="CF135" s="130" t="e">
        <f>'1ตรวจสอบความครบถ้วน7แผน'!CH74-'3.ตรวจสอบผลงาน 64&amp;แผน65 '!#REF!</f>
        <v>#REF!</v>
      </c>
      <c r="CG135" s="130" t="e">
        <f>'1ตรวจสอบความครบถ้วน7แผน'!CI74-'3.ตรวจสอบผลงาน 64&amp;แผน65 '!#REF!</f>
        <v>#REF!</v>
      </c>
      <c r="CH135" s="130" t="e">
        <f>'1ตรวจสอบความครบถ้วน7แผน'!CJ74-'3.ตรวจสอบผลงาน 64&amp;แผน65 '!#REF!</f>
        <v>#REF!</v>
      </c>
      <c r="CI135" s="130" t="e">
        <f>'1ตรวจสอบความครบถ้วน7แผน'!CK74-'3.ตรวจสอบผลงาน 64&amp;แผน65 '!#REF!</f>
        <v>#REF!</v>
      </c>
      <c r="CJ135" s="130" t="e">
        <f>'1ตรวจสอบความครบถ้วน7แผน'!CL74-'3.ตรวจสอบผลงาน 64&amp;แผน65 '!#REF!</f>
        <v>#REF!</v>
      </c>
      <c r="CK135" s="130" t="e">
        <f>'1ตรวจสอบความครบถ้วน7แผน'!CM74-'3.ตรวจสอบผลงาน 64&amp;แผน65 '!#REF!</f>
        <v>#REF!</v>
      </c>
      <c r="CL135" s="130" t="e">
        <f>'1ตรวจสอบความครบถ้วน7แผน'!CN74-'3.ตรวจสอบผลงาน 64&amp;แผน65 '!#REF!</f>
        <v>#REF!</v>
      </c>
      <c r="CM135" s="148"/>
      <c r="CN135" s="148"/>
      <c r="CO135" s="148"/>
      <c r="CP135" s="148"/>
      <c r="CQ135" s="148"/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148"/>
    </row>
    <row r="136" spans="2:116" ht="21" hidden="1">
      <c r="B136" s="37" t="s">
        <v>361</v>
      </c>
      <c r="C136" s="130" t="e">
        <f>'1ตรวจสอบความครบถ้วน7แผน'!E75-'3.ตรวจสอบผลงาน 64&amp;แผน65 '!#REF!</f>
        <v>#REF!</v>
      </c>
      <c r="D136" s="130" t="e">
        <f>'1ตรวจสอบความครบถ้วน7แผน'!F75-'3.ตรวจสอบผลงาน 64&amp;แผน65 '!#REF!</f>
        <v>#REF!</v>
      </c>
      <c r="E136" s="130" t="e">
        <f>'1ตรวจสอบความครบถ้วน7แผน'!G75-'3.ตรวจสอบผลงาน 64&amp;แผน65 '!#REF!</f>
        <v>#REF!</v>
      </c>
      <c r="F136" s="130" t="e">
        <f>'1ตรวจสอบความครบถ้วน7แผน'!H75-'3.ตรวจสอบผลงาน 64&amp;แผน65 '!#REF!</f>
        <v>#REF!</v>
      </c>
      <c r="G136" s="130" t="e">
        <f>'1ตรวจสอบความครบถ้วน7แผน'!I75-'3.ตรวจสอบผลงาน 64&amp;แผน65 '!#REF!</f>
        <v>#REF!</v>
      </c>
      <c r="H136" s="130" t="e">
        <f>'1ตรวจสอบความครบถ้วน7แผน'!J75-'3.ตรวจสอบผลงาน 64&amp;แผน65 '!#REF!</f>
        <v>#REF!</v>
      </c>
      <c r="I136" s="130" t="e">
        <f>'1ตรวจสอบความครบถ้วน7แผน'!K75-'3.ตรวจสอบผลงาน 64&amp;แผน65 '!#REF!</f>
        <v>#REF!</v>
      </c>
      <c r="J136" s="130" t="e">
        <f>'1ตรวจสอบความครบถ้วน7แผน'!L75-'3.ตรวจสอบผลงาน 64&amp;แผน65 '!#REF!</f>
        <v>#REF!</v>
      </c>
      <c r="K136" s="130" t="e">
        <f>'1ตรวจสอบความครบถ้วน7แผน'!M75-'3.ตรวจสอบผลงาน 64&amp;แผน65 '!#REF!</f>
        <v>#REF!</v>
      </c>
      <c r="L136" s="130" t="e">
        <f>'1ตรวจสอบความครบถ้วน7แผน'!N75-'3.ตรวจสอบผลงาน 64&amp;แผน65 '!#REF!</f>
        <v>#REF!</v>
      </c>
      <c r="M136" s="130" t="e">
        <f>'1ตรวจสอบความครบถ้วน7แผน'!O75-'3.ตรวจสอบผลงาน 64&amp;แผน65 '!#REF!</f>
        <v>#REF!</v>
      </c>
      <c r="N136" s="130" t="e">
        <f>'1ตรวจสอบความครบถ้วน7แผน'!P75-'3.ตรวจสอบผลงาน 64&amp;แผน65 '!#REF!</f>
        <v>#REF!</v>
      </c>
      <c r="O136" s="130" t="e">
        <f>'1ตรวจสอบความครบถ้วน7แผน'!Q75-'3.ตรวจสอบผลงาน 64&amp;แผน65 '!#REF!</f>
        <v>#REF!</v>
      </c>
      <c r="P136" s="130" t="e">
        <f>'1ตรวจสอบความครบถ้วน7แผน'!R75-'3.ตรวจสอบผลงาน 64&amp;แผน65 '!#REF!</f>
        <v>#REF!</v>
      </c>
      <c r="Q136" s="130" t="e">
        <f>'1ตรวจสอบความครบถ้วน7แผน'!S75-'3.ตรวจสอบผลงาน 64&amp;แผน65 '!#REF!</f>
        <v>#REF!</v>
      </c>
      <c r="R136" s="130" t="e">
        <f>'1ตรวจสอบความครบถ้วน7แผน'!T75-'3.ตรวจสอบผลงาน 64&amp;แผน65 '!#REF!</f>
        <v>#REF!</v>
      </c>
      <c r="S136" s="130" t="e">
        <f>'1ตรวจสอบความครบถ้วน7แผน'!U75-'3.ตรวจสอบผลงาน 64&amp;แผน65 '!#REF!</f>
        <v>#REF!</v>
      </c>
      <c r="T136" s="130" t="e">
        <f>'1ตรวจสอบความครบถ้วน7แผน'!V75-'3.ตรวจสอบผลงาน 64&amp;แผน65 '!#REF!</f>
        <v>#REF!</v>
      </c>
      <c r="U136" s="130" t="e">
        <f>'1ตรวจสอบความครบถ้วน7แผน'!W75-'3.ตรวจสอบผลงาน 64&amp;แผน65 '!#REF!</f>
        <v>#REF!</v>
      </c>
      <c r="V136" s="130" t="e">
        <f>'1ตรวจสอบความครบถ้วน7แผน'!X75-'3.ตรวจสอบผลงาน 64&amp;แผน65 '!#REF!</f>
        <v>#REF!</v>
      </c>
      <c r="W136" s="130" t="e">
        <f>'1ตรวจสอบความครบถ้วน7แผน'!Y75-'3.ตรวจสอบผลงาน 64&amp;แผน65 '!#REF!</f>
        <v>#REF!</v>
      </c>
      <c r="X136" s="130" t="e">
        <f>'1ตรวจสอบความครบถ้วน7แผน'!Z75-'3.ตรวจสอบผลงาน 64&amp;แผน65 '!#REF!</f>
        <v>#REF!</v>
      </c>
      <c r="Y136" s="130" t="e">
        <f>'1ตรวจสอบความครบถ้วน7แผน'!AA75-'3.ตรวจสอบผลงาน 64&amp;แผน65 '!#REF!</f>
        <v>#REF!</v>
      </c>
      <c r="Z136" s="130" t="e">
        <f>'1ตรวจสอบความครบถ้วน7แผน'!AB75-'3.ตรวจสอบผลงาน 64&amp;แผน65 '!#REF!</f>
        <v>#REF!</v>
      </c>
      <c r="AA136" s="130" t="e">
        <f>'1ตรวจสอบความครบถ้วน7แผน'!AC75-'3.ตรวจสอบผลงาน 64&amp;แผน65 '!#REF!</f>
        <v>#REF!</v>
      </c>
      <c r="AB136" s="130" t="e">
        <f>'1ตรวจสอบความครบถ้วน7แผน'!AD75-'3.ตรวจสอบผลงาน 64&amp;แผน65 '!#REF!</f>
        <v>#REF!</v>
      </c>
      <c r="AC136" s="130" t="e">
        <f>'1ตรวจสอบความครบถ้วน7แผน'!AE75-'3.ตรวจสอบผลงาน 64&amp;แผน65 '!#REF!</f>
        <v>#REF!</v>
      </c>
      <c r="AD136" s="130" t="e">
        <f>'1ตรวจสอบความครบถ้วน7แผน'!AF75-'3.ตรวจสอบผลงาน 64&amp;แผน65 '!#REF!</f>
        <v>#REF!</v>
      </c>
      <c r="AE136" s="130" t="e">
        <f>'1ตรวจสอบความครบถ้วน7แผน'!AG75-'3.ตรวจสอบผลงาน 64&amp;แผน65 '!#REF!</f>
        <v>#REF!</v>
      </c>
      <c r="AF136" s="130" t="e">
        <f>'1ตรวจสอบความครบถ้วน7แผน'!AH75-'3.ตรวจสอบผลงาน 64&amp;แผน65 '!#REF!</f>
        <v>#REF!</v>
      </c>
      <c r="AG136" s="130" t="e">
        <f>'1ตรวจสอบความครบถ้วน7แผน'!AI75-'3.ตรวจสอบผลงาน 64&amp;แผน65 '!#REF!</f>
        <v>#REF!</v>
      </c>
      <c r="AH136" s="130" t="e">
        <f>'1ตรวจสอบความครบถ้วน7แผน'!AJ75-'3.ตรวจสอบผลงาน 64&amp;แผน65 '!#REF!</f>
        <v>#REF!</v>
      </c>
      <c r="AI136" s="130" t="e">
        <f>'1ตรวจสอบความครบถ้วน7แผน'!AK75-'3.ตรวจสอบผลงาน 64&amp;แผน65 '!#REF!</f>
        <v>#REF!</v>
      </c>
      <c r="AJ136" s="130" t="e">
        <f>'1ตรวจสอบความครบถ้วน7แผน'!AL75-'3.ตรวจสอบผลงาน 64&amp;แผน65 '!#REF!</f>
        <v>#REF!</v>
      </c>
      <c r="AK136" s="130" t="e">
        <f>'1ตรวจสอบความครบถ้วน7แผน'!AM75-'3.ตรวจสอบผลงาน 64&amp;แผน65 '!#REF!</f>
        <v>#REF!</v>
      </c>
      <c r="AL136" s="130" t="e">
        <f>'1ตรวจสอบความครบถ้วน7แผน'!AN75-'3.ตรวจสอบผลงาน 64&amp;แผน65 '!#REF!</f>
        <v>#REF!</v>
      </c>
      <c r="AM136" s="130" t="e">
        <f>'1ตรวจสอบความครบถ้วน7แผน'!AO75-'3.ตรวจสอบผลงาน 64&amp;แผน65 '!#REF!</f>
        <v>#REF!</v>
      </c>
      <c r="AN136" s="130" t="e">
        <f>'1ตรวจสอบความครบถ้วน7แผน'!AP75-'3.ตรวจสอบผลงาน 64&amp;แผน65 '!#REF!</f>
        <v>#REF!</v>
      </c>
      <c r="AO136" s="130" t="e">
        <f>'1ตรวจสอบความครบถ้วน7แผน'!AQ75-'3.ตรวจสอบผลงาน 64&amp;แผน65 '!#REF!</f>
        <v>#REF!</v>
      </c>
      <c r="AP136" s="130" t="e">
        <f>'1ตรวจสอบความครบถ้วน7แผน'!AR75-'3.ตรวจสอบผลงาน 64&amp;แผน65 '!#REF!</f>
        <v>#REF!</v>
      </c>
      <c r="AQ136" s="130" t="e">
        <f>'1ตรวจสอบความครบถ้วน7แผน'!AS75-'3.ตรวจสอบผลงาน 64&amp;แผน65 '!#REF!</f>
        <v>#REF!</v>
      </c>
      <c r="AR136" s="130" t="e">
        <f>'1ตรวจสอบความครบถ้วน7แผน'!AT75-'3.ตรวจสอบผลงาน 64&amp;แผน65 '!#REF!</f>
        <v>#REF!</v>
      </c>
      <c r="AS136" s="130" t="e">
        <f>'1ตรวจสอบความครบถ้วน7แผน'!AU75-'3.ตรวจสอบผลงาน 64&amp;แผน65 '!#REF!</f>
        <v>#REF!</v>
      </c>
      <c r="AT136" s="130" t="e">
        <f>'1ตรวจสอบความครบถ้วน7แผน'!AV75-'3.ตรวจสอบผลงาน 64&amp;แผน65 '!#REF!</f>
        <v>#REF!</v>
      </c>
      <c r="AU136" s="130" t="e">
        <f>'1ตรวจสอบความครบถ้วน7แผน'!AW75-'3.ตรวจสอบผลงาน 64&amp;แผน65 '!#REF!</f>
        <v>#REF!</v>
      </c>
      <c r="AV136" s="130" t="e">
        <f>'1ตรวจสอบความครบถ้วน7แผน'!AX75-'3.ตรวจสอบผลงาน 64&amp;แผน65 '!#REF!</f>
        <v>#REF!</v>
      </c>
      <c r="AW136" s="130" t="e">
        <f>'1ตรวจสอบความครบถ้วน7แผน'!AY75-'3.ตรวจสอบผลงาน 64&amp;แผน65 '!#REF!</f>
        <v>#REF!</v>
      </c>
      <c r="AX136" s="130" t="e">
        <f>'1ตรวจสอบความครบถ้วน7แผน'!AZ75-'3.ตรวจสอบผลงาน 64&amp;แผน65 '!#REF!</f>
        <v>#REF!</v>
      </c>
      <c r="AY136" s="130" t="e">
        <f>'1ตรวจสอบความครบถ้วน7แผน'!BA75-'3.ตรวจสอบผลงาน 64&amp;แผน65 '!#REF!</f>
        <v>#REF!</v>
      </c>
      <c r="AZ136" s="130" t="e">
        <f>'1ตรวจสอบความครบถ้วน7แผน'!BB75-'3.ตรวจสอบผลงาน 64&amp;แผน65 '!#REF!</f>
        <v>#REF!</v>
      </c>
      <c r="BA136" s="130" t="e">
        <f>'1ตรวจสอบความครบถ้วน7แผน'!BC75-'3.ตรวจสอบผลงาน 64&amp;แผน65 '!#REF!</f>
        <v>#REF!</v>
      </c>
      <c r="BB136" s="130" t="e">
        <f>'1ตรวจสอบความครบถ้วน7แผน'!BD75-'3.ตรวจสอบผลงาน 64&amp;แผน65 '!#REF!</f>
        <v>#REF!</v>
      </c>
      <c r="BC136" s="130" t="e">
        <f>'1ตรวจสอบความครบถ้วน7แผน'!BE75-'3.ตรวจสอบผลงาน 64&amp;แผน65 '!#REF!</f>
        <v>#REF!</v>
      </c>
      <c r="BD136" s="130" t="e">
        <f>'1ตรวจสอบความครบถ้วน7แผน'!BF75-'3.ตรวจสอบผลงาน 64&amp;แผน65 '!#REF!</f>
        <v>#REF!</v>
      </c>
      <c r="BE136" s="130" t="e">
        <f>'1ตรวจสอบความครบถ้วน7แผน'!BG75-'3.ตรวจสอบผลงาน 64&amp;แผน65 '!#REF!</f>
        <v>#REF!</v>
      </c>
      <c r="BF136" s="130" t="e">
        <f>'1ตรวจสอบความครบถ้วน7แผน'!BH75-'3.ตรวจสอบผลงาน 64&amp;แผน65 '!#REF!</f>
        <v>#REF!</v>
      </c>
      <c r="BG136" s="130" t="e">
        <f>'1ตรวจสอบความครบถ้วน7แผน'!BI75-'3.ตรวจสอบผลงาน 64&amp;แผน65 '!#REF!</f>
        <v>#REF!</v>
      </c>
      <c r="BH136" s="130" t="e">
        <f>'1ตรวจสอบความครบถ้วน7แผน'!BJ75-'3.ตรวจสอบผลงาน 64&amp;แผน65 '!#REF!</f>
        <v>#REF!</v>
      </c>
      <c r="BI136" s="130" t="e">
        <f>'1ตรวจสอบความครบถ้วน7แผน'!BK75-'3.ตรวจสอบผลงาน 64&amp;แผน65 '!#REF!</f>
        <v>#REF!</v>
      </c>
      <c r="BJ136" s="130" t="e">
        <f>'1ตรวจสอบความครบถ้วน7แผน'!BL75-'3.ตรวจสอบผลงาน 64&amp;แผน65 '!#REF!</f>
        <v>#REF!</v>
      </c>
      <c r="BK136" s="130" t="e">
        <f>'1ตรวจสอบความครบถ้วน7แผน'!BM75-'3.ตรวจสอบผลงาน 64&amp;แผน65 '!#REF!</f>
        <v>#REF!</v>
      </c>
      <c r="BL136" s="130" t="e">
        <f>'1ตรวจสอบความครบถ้วน7แผน'!BN75-'3.ตรวจสอบผลงาน 64&amp;แผน65 '!#REF!</f>
        <v>#REF!</v>
      </c>
      <c r="BM136" s="130" t="e">
        <f>'1ตรวจสอบความครบถ้วน7แผน'!BO75-'3.ตรวจสอบผลงาน 64&amp;แผน65 '!#REF!</f>
        <v>#REF!</v>
      </c>
      <c r="BN136" s="130" t="e">
        <f>'1ตรวจสอบความครบถ้วน7แผน'!BP75-'3.ตรวจสอบผลงาน 64&amp;แผน65 '!#REF!</f>
        <v>#REF!</v>
      </c>
      <c r="BO136" s="130" t="e">
        <f>'1ตรวจสอบความครบถ้วน7แผน'!BQ75-'3.ตรวจสอบผลงาน 64&amp;แผน65 '!#REF!</f>
        <v>#REF!</v>
      </c>
      <c r="BP136" s="130" t="e">
        <f>'1ตรวจสอบความครบถ้วน7แผน'!BR75-'3.ตรวจสอบผลงาน 64&amp;แผน65 '!#REF!</f>
        <v>#REF!</v>
      </c>
      <c r="BQ136" s="130" t="e">
        <f>'1ตรวจสอบความครบถ้วน7แผน'!BS75-'3.ตรวจสอบผลงาน 64&amp;แผน65 '!#REF!</f>
        <v>#REF!</v>
      </c>
      <c r="BR136" s="130" t="e">
        <f>'1ตรวจสอบความครบถ้วน7แผน'!BT75-'3.ตรวจสอบผลงาน 64&amp;แผน65 '!#REF!</f>
        <v>#REF!</v>
      </c>
      <c r="BS136" s="130" t="e">
        <f>'1ตรวจสอบความครบถ้วน7แผน'!BU75-'3.ตรวจสอบผลงาน 64&amp;แผน65 '!#REF!</f>
        <v>#REF!</v>
      </c>
      <c r="BT136" s="130" t="e">
        <f>'1ตรวจสอบความครบถ้วน7แผน'!BV75-'3.ตรวจสอบผลงาน 64&amp;แผน65 '!#REF!</f>
        <v>#REF!</v>
      </c>
      <c r="BU136" s="130" t="e">
        <f>'1ตรวจสอบความครบถ้วน7แผน'!BW75-'3.ตรวจสอบผลงาน 64&amp;แผน65 '!#REF!</f>
        <v>#REF!</v>
      </c>
      <c r="BV136" s="130" t="e">
        <f>'1ตรวจสอบความครบถ้วน7แผน'!BX75-'3.ตรวจสอบผลงาน 64&amp;แผน65 '!#REF!</f>
        <v>#REF!</v>
      </c>
      <c r="BW136" s="130" t="e">
        <f>'1ตรวจสอบความครบถ้วน7แผน'!BY75-'3.ตรวจสอบผลงาน 64&amp;แผน65 '!#REF!</f>
        <v>#REF!</v>
      </c>
      <c r="BX136" s="130" t="e">
        <f>'1ตรวจสอบความครบถ้วน7แผน'!BZ75-'3.ตรวจสอบผลงาน 64&amp;แผน65 '!#REF!</f>
        <v>#REF!</v>
      </c>
      <c r="BY136" s="130" t="e">
        <f>'1ตรวจสอบความครบถ้วน7แผน'!CA75-'3.ตรวจสอบผลงาน 64&amp;แผน65 '!#REF!</f>
        <v>#REF!</v>
      </c>
      <c r="BZ136" s="130" t="e">
        <f>'1ตรวจสอบความครบถ้วน7แผน'!CB75-'3.ตรวจสอบผลงาน 64&amp;แผน65 '!#REF!</f>
        <v>#REF!</v>
      </c>
      <c r="CA136" s="130" t="e">
        <f>'1ตรวจสอบความครบถ้วน7แผน'!CC75-'3.ตรวจสอบผลงาน 64&amp;แผน65 '!#REF!</f>
        <v>#REF!</v>
      </c>
      <c r="CB136" s="130" t="e">
        <f>'1ตรวจสอบความครบถ้วน7แผน'!CD75-'3.ตรวจสอบผลงาน 64&amp;แผน65 '!#REF!</f>
        <v>#REF!</v>
      </c>
      <c r="CC136" s="130" t="e">
        <f>'1ตรวจสอบความครบถ้วน7แผน'!CE75-'3.ตรวจสอบผลงาน 64&amp;แผน65 '!#REF!</f>
        <v>#REF!</v>
      </c>
      <c r="CD136" s="130" t="e">
        <f>'1ตรวจสอบความครบถ้วน7แผน'!CF75-'3.ตรวจสอบผลงาน 64&amp;แผน65 '!#REF!</f>
        <v>#REF!</v>
      </c>
      <c r="CE136" s="130" t="e">
        <f>'1ตรวจสอบความครบถ้วน7แผน'!CG75-'3.ตรวจสอบผลงาน 64&amp;แผน65 '!#REF!</f>
        <v>#REF!</v>
      </c>
      <c r="CF136" s="130" t="e">
        <f>'1ตรวจสอบความครบถ้วน7แผน'!CH75-'3.ตรวจสอบผลงาน 64&amp;แผน65 '!#REF!</f>
        <v>#REF!</v>
      </c>
      <c r="CG136" s="130" t="e">
        <f>'1ตรวจสอบความครบถ้วน7แผน'!CI75-'3.ตรวจสอบผลงาน 64&amp;แผน65 '!#REF!</f>
        <v>#REF!</v>
      </c>
      <c r="CH136" s="130" t="e">
        <f>'1ตรวจสอบความครบถ้วน7แผน'!CJ75-'3.ตรวจสอบผลงาน 64&amp;แผน65 '!#REF!</f>
        <v>#REF!</v>
      </c>
      <c r="CI136" s="130" t="e">
        <f>'1ตรวจสอบความครบถ้วน7แผน'!CK75-'3.ตรวจสอบผลงาน 64&amp;แผน65 '!#REF!</f>
        <v>#REF!</v>
      </c>
      <c r="CJ136" s="130" t="e">
        <f>'1ตรวจสอบความครบถ้วน7แผน'!CL75-'3.ตรวจสอบผลงาน 64&amp;แผน65 '!#REF!</f>
        <v>#REF!</v>
      </c>
      <c r="CK136" s="130" t="e">
        <f>'1ตรวจสอบความครบถ้วน7แผน'!CM75-'3.ตรวจสอบผลงาน 64&amp;แผน65 '!#REF!</f>
        <v>#REF!</v>
      </c>
      <c r="CL136" s="130" t="e">
        <f>'1ตรวจสอบความครบถ้วน7แผน'!CN75-'3.ตรวจสอบผลงาน 64&amp;แผน65 '!#REF!</f>
        <v>#REF!</v>
      </c>
      <c r="CM136" s="148"/>
      <c r="CN136" s="148"/>
      <c r="CO136" s="148"/>
      <c r="CP136" s="148"/>
      <c r="CQ136" s="148"/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148"/>
    </row>
    <row r="137" spans="2:116" hidden="1"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</row>
    <row r="138" spans="2:116" hidden="1"/>
  </sheetData>
  <mergeCells count="5">
    <mergeCell ref="B108:B110"/>
    <mergeCell ref="A2:B5"/>
    <mergeCell ref="A73:B76"/>
    <mergeCell ref="A1:B1"/>
    <mergeCell ref="A37:B40"/>
  </mergeCells>
  <conditionalFormatting sqref="BS106:CK107">
    <cfRule type="cellIs" dxfId="5" priority="43" operator="lessThan">
      <formula>-5</formula>
    </cfRule>
    <cfRule type="cellIs" dxfId="4" priority="44" operator="greaterThan">
      <formula>5</formula>
    </cfRule>
  </conditionalFormatting>
  <conditionalFormatting sqref="CL109">
    <cfRule type="cellIs" dxfId="3" priority="1" operator="lessThan">
      <formula>-5</formula>
    </cfRule>
    <cfRule type="cellIs" dxfId="2" priority="2" operator="greaterThan">
      <formula>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1:G12"/>
  <sheetViews>
    <sheetView workbookViewId="0">
      <selection activeCell="B2" sqref="B2:G2"/>
    </sheetView>
  </sheetViews>
  <sheetFormatPr defaultRowHeight="13.8"/>
  <cols>
    <col min="3" max="3" width="18.69921875" customWidth="1"/>
    <col min="4" max="4" width="13.796875" customWidth="1"/>
    <col min="5" max="5" width="24.09765625" customWidth="1"/>
    <col min="6" max="6" width="23.19921875" customWidth="1"/>
    <col min="7" max="7" width="33.09765625" bestFit="1" customWidth="1"/>
  </cols>
  <sheetData>
    <row r="1" spans="2:7" ht="30">
      <c r="B1" s="666"/>
      <c r="C1" s="666"/>
      <c r="D1" s="666"/>
      <c r="E1" s="666"/>
      <c r="F1" s="666"/>
      <c r="G1" s="666"/>
    </row>
    <row r="2" spans="2:7" ht="30">
      <c r="B2" s="666" t="s">
        <v>728</v>
      </c>
      <c r="C2" s="666"/>
      <c r="D2" s="666"/>
      <c r="E2" s="666"/>
      <c r="F2" s="666"/>
      <c r="G2" s="666"/>
    </row>
    <row r="3" spans="2:7" ht="30">
      <c r="B3" s="667" t="s">
        <v>424</v>
      </c>
      <c r="C3" s="667" t="s">
        <v>12</v>
      </c>
      <c r="D3" s="223" t="s">
        <v>474</v>
      </c>
      <c r="E3" s="139" t="s">
        <v>499</v>
      </c>
      <c r="F3" s="140" t="s">
        <v>500</v>
      </c>
      <c r="G3" s="141" t="s">
        <v>502</v>
      </c>
    </row>
    <row r="4" spans="2:7" ht="30">
      <c r="B4" s="667"/>
      <c r="C4" s="667"/>
      <c r="D4" s="223" t="s">
        <v>496</v>
      </c>
      <c r="E4" s="139" t="s">
        <v>496</v>
      </c>
      <c r="F4" s="140" t="s">
        <v>496</v>
      </c>
      <c r="G4" s="141" t="s">
        <v>501</v>
      </c>
    </row>
    <row r="5" spans="2:7" ht="30">
      <c r="B5" s="224">
        <v>1</v>
      </c>
      <c r="C5" s="225" t="s">
        <v>13</v>
      </c>
      <c r="D5" s="226">
        <v>12</v>
      </c>
      <c r="E5" s="226">
        <v>12</v>
      </c>
      <c r="F5" s="226">
        <v>12</v>
      </c>
      <c r="G5" s="227">
        <f>F5/D5</f>
        <v>1</v>
      </c>
    </row>
    <row r="6" spans="2:7" ht="30">
      <c r="B6" s="224">
        <v>2</v>
      </c>
      <c r="C6" s="225" t="s">
        <v>22</v>
      </c>
      <c r="D6" s="226">
        <v>8</v>
      </c>
      <c r="E6" s="226">
        <v>8</v>
      </c>
      <c r="F6" s="226">
        <v>8</v>
      </c>
      <c r="G6" s="227">
        <f t="shared" ref="G6:G11" si="0">F6/D6</f>
        <v>1</v>
      </c>
    </row>
    <row r="7" spans="2:7" ht="30">
      <c r="B7" s="224">
        <v>3</v>
      </c>
      <c r="C7" s="225" t="s">
        <v>96</v>
      </c>
      <c r="D7" s="226">
        <v>14</v>
      </c>
      <c r="E7" s="226">
        <v>14</v>
      </c>
      <c r="F7" s="226">
        <v>14</v>
      </c>
      <c r="G7" s="227">
        <f t="shared" si="0"/>
        <v>1</v>
      </c>
    </row>
    <row r="8" spans="2:7" ht="30">
      <c r="B8" s="224">
        <v>4</v>
      </c>
      <c r="C8" s="225" t="s">
        <v>42</v>
      </c>
      <c r="D8" s="226">
        <v>18</v>
      </c>
      <c r="E8" s="226">
        <f>+D8</f>
        <v>18</v>
      </c>
      <c r="F8" s="226">
        <f>+D8</f>
        <v>18</v>
      </c>
      <c r="G8" s="227">
        <f t="shared" si="0"/>
        <v>1</v>
      </c>
    </row>
    <row r="9" spans="2:7" ht="30">
      <c r="B9" s="224">
        <v>5</v>
      </c>
      <c r="C9" s="225" t="s">
        <v>52</v>
      </c>
      <c r="D9" s="226">
        <v>9</v>
      </c>
      <c r="E9" s="226">
        <v>9</v>
      </c>
      <c r="F9" s="226">
        <v>9</v>
      </c>
      <c r="G9" s="227">
        <f t="shared" si="0"/>
        <v>1</v>
      </c>
    </row>
    <row r="10" spans="2:7" ht="30">
      <c r="B10" s="224">
        <v>6</v>
      </c>
      <c r="C10" s="225" t="s">
        <v>59</v>
      </c>
      <c r="D10" s="226">
        <v>6</v>
      </c>
      <c r="E10" s="226">
        <v>6</v>
      </c>
      <c r="F10" s="226">
        <v>6</v>
      </c>
      <c r="G10" s="227">
        <f t="shared" si="0"/>
        <v>1</v>
      </c>
    </row>
    <row r="11" spans="2:7" ht="30">
      <c r="B11" s="224">
        <v>7</v>
      </c>
      <c r="C11" s="225" t="s">
        <v>497</v>
      </c>
      <c r="D11" s="226">
        <v>21</v>
      </c>
      <c r="E11" s="226">
        <v>21</v>
      </c>
      <c r="F11" s="226">
        <v>21</v>
      </c>
      <c r="G11" s="227">
        <f t="shared" si="0"/>
        <v>1</v>
      </c>
    </row>
    <row r="12" spans="2:7" ht="30">
      <c r="B12" s="665" t="s">
        <v>498</v>
      </c>
      <c r="C12" s="665"/>
      <c r="D12" s="228">
        <f>SUM(D5:D11)</f>
        <v>88</v>
      </c>
      <c r="E12" s="228">
        <f>SUM(E5:E11)</f>
        <v>88</v>
      </c>
      <c r="F12" s="228">
        <f>SUM(F5:F11)</f>
        <v>88</v>
      </c>
      <c r="G12" s="229">
        <f>AVERAGE(G5:G11)</f>
        <v>1</v>
      </c>
    </row>
  </sheetData>
  <mergeCells count="5">
    <mergeCell ref="B12:C12"/>
    <mergeCell ref="B1:G1"/>
    <mergeCell ref="B2:G2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M90"/>
  <sheetViews>
    <sheetView view="pageBreakPreview" zoomScale="90" zoomScaleNormal="90" zoomScaleSheetLayoutView="90" workbookViewId="0">
      <pane ySplit="2" topLeftCell="A57" activePane="bottomLeft" state="frozen"/>
      <selection activeCell="J10" sqref="J10"/>
      <selection pane="bottomLeft" activeCell="K79" sqref="K79"/>
    </sheetView>
  </sheetViews>
  <sheetFormatPr defaultRowHeight="15.75" customHeight="1"/>
  <cols>
    <col min="1" max="1" width="5.8984375" customWidth="1"/>
    <col min="2" max="2" width="9.09765625" bestFit="1" customWidth="1"/>
    <col min="3" max="3" width="6.59765625" customWidth="1"/>
    <col min="4" max="4" width="25.09765625" bestFit="1" customWidth="1"/>
    <col min="5" max="5" width="9.3984375" bestFit="1" customWidth="1"/>
    <col min="6" max="6" width="12.296875" customWidth="1"/>
    <col min="7" max="7" width="12.69921875" hidden="1" customWidth="1"/>
    <col min="8" max="9" width="14.3984375" customWidth="1"/>
    <col min="10" max="10" width="12.19921875" style="134" customWidth="1"/>
    <col min="11" max="11" width="16.3984375" customWidth="1"/>
  </cols>
  <sheetData>
    <row r="1" spans="1:13" ht="35.4" customHeight="1">
      <c r="A1" s="668" t="s">
        <v>729</v>
      </c>
      <c r="B1" s="668"/>
      <c r="C1" s="668"/>
      <c r="D1" s="668"/>
      <c r="E1" s="668"/>
      <c r="F1" s="668"/>
      <c r="G1" s="668"/>
      <c r="H1" s="668"/>
      <c r="I1" s="668"/>
      <c r="J1" s="668"/>
    </row>
    <row r="2" spans="1:13" ht="40.200000000000003" customHeight="1">
      <c r="A2" s="42" t="s">
        <v>97</v>
      </c>
      <c r="B2" s="42" t="s">
        <v>12</v>
      </c>
      <c r="C2" s="42" t="s">
        <v>103</v>
      </c>
      <c r="D2" s="42" t="s">
        <v>337</v>
      </c>
      <c r="E2" s="43" t="s">
        <v>474</v>
      </c>
      <c r="F2" s="44" t="s">
        <v>493</v>
      </c>
      <c r="G2" s="137" t="s">
        <v>492</v>
      </c>
      <c r="H2" s="45" t="s">
        <v>363</v>
      </c>
      <c r="I2" s="46" t="s">
        <v>408</v>
      </c>
      <c r="J2" s="133" t="s">
        <v>490</v>
      </c>
    </row>
    <row r="3" spans="1:13" ht="19.8" customHeight="1">
      <c r="A3" s="7">
        <v>8</v>
      </c>
      <c r="B3" s="4" t="s">
        <v>13</v>
      </c>
      <c r="C3" s="5" t="s">
        <v>105</v>
      </c>
      <c r="D3" s="4" t="s">
        <v>319</v>
      </c>
      <c r="E3" s="76" t="s">
        <v>579</v>
      </c>
      <c r="F3" s="76" t="s">
        <v>579</v>
      </c>
      <c r="G3" s="76" t="s">
        <v>579</v>
      </c>
      <c r="H3" s="76" t="s">
        <v>579</v>
      </c>
      <c r="I3" s="76" t="s">
        <v>579</v>
      </c>
      <c r="J3" s="186"/>
      <c r="K3" s="185"/>
      <c r="L3" s="185"/>
      <c r="M3" s="185"/>
    </row>
    <row r="4" spans="1:13" ht="15.75" customHeight="1">
      <c r="A4" s="7">
        <v>8</v>
      </c>
      <c r="B4" s="4" t="s">
        <v>13</v>
      </c>
      <c r="C4" s="5" t="s">
        <v>106</v>
      </c>
      <c r="D4" s="4" t="s">
        <v>3</v>
      </c>
      <c r="E4" s="76" t="s">
        <v>579</v>
      </c>
      <c r="F4" s="76" t="s">
        <v>579</v>
      </c>
      <c r="G4" s="76" t="s">
        <v>579</v>
      </c>
      <c r="H4" s="76" t="s">
        <v>579</v>
      </c>
      <c r="I4" s="76" t="s">
        <v>579</v>
      </c>
      <c r="J4" s="135"/>
    </row>
    <row r="5" spans="1:13" ht="15.75" customHeight="1">
      <c r="A5" s="7">
        <v>8</v>
      </c>
      <c r="B5" s="4" t="s">
        <v>13</v>
      </c>
      <c r="C5" s="5" t="s">
        <v>107</v>
      </c>
      <c r="D5" s="4" t="s">
        <v>1</v>
      </c>
      <c r="E5" s="76" t="s">
        <v>579</v>
      </c>
      <c r="F5" s="76" t="s">
        <v>579</v>
      </c>
      <c r="G5" s="76" t="s">
        <v>579</v>
      </c>
      <c r="H5" s="76" t="s">
        <v>579</v>
      </c>
      <c r="I5" s="76" t="s">
        <v>579</v>
      </c>
      <c r="J5" s="135"/>
    </row>
    <row r="6" spans="1:13" ht="15.75" customHeight="1">
      <c r="A6" s="7">
        <v>8</v>
      </c>
      <c r="B6" s="4" t="s">
        <v>13</v>
      </c>
      <c r="C6" s="5" t="s">
        <v>108</v>
      </c>
      <c r="D6" s="4" t="s">
        <v>5</v>
      </c>
      <c r="E6" s="76" t="s">
        <v>579</v>
      </c>
      <c r="F6" s="76" t="s">
        <v>579</v>
      </c>
      <c r="G6" s="76" t="s">
        <v>579</v>
      </c>
      <c r="H6" s="76" t="s">
        <v>579</v>
      </c>
      <c r="I6" s="76" t="s">
        <v>579</v>
      </c>
      <c r="J6" s="135"/>
    </row>
    <row r="7" spans="1:13" ht="15.75" customHeight="1">
      <c r="A7" s="7">
        <v>8</v>
      </c>
      <c r="B7" s="4" t="s">
        <v>13</v>
      </c>
      <c r="C7" s="5" t="s">
        <v>109</v>
      </c>
      <c r="D7" s="4" t="s">
        <v>4</v>
      </c>
      <c r="E7" s="76" t="s">
        <v>579</v>
      </c>
      <c r="F7" s="76" t="s">
        <v>579</v>
      </c>
      <c r="G7" s="76" t="s">
        <v>579</v>
      </c>
      <c r="H7" s="76" t="s">
        <v>579</v>
      </c>
      <c r="I7" s="76" t="s">
        <v>579</v>
      </c>
      <c r="J7" s="135"/>
    </row>
    <row r="8" spans="1:13" ht="15.75" customHeight="1">
      <c r="A8" s="7">
        <v>8</v>
      </c>
      <c r="B8" s="4" t="s">
        <v>13</v>
      </c>
      <c r="C8" s="5" t="s">
        <v>110</v>
      </c>
      <c r="D8" s="4" t="s">
        <v>2</v>
      </c>
      <c r="E8" s="76" t="s">
        <v>579</v>
      </c>
      <c r="F8" s="76" t="s">
        <v>579</v>
      </c>
      <c r="G8" s="76" t="s">
        <v>579</v>
      </c>
      <c r="H8" s="76" t="s">
        <v>579</v>
      </c>
      <c r="I8" s="76" t="s">
        <v>579</v>
      </c>
      <c r="J8" s="135"/>
    </row>
    <row r="9" spans="1:13" ht="15.75" customHeight="1">
      <c r="A9" s="7">
        <v>8</v>
      </c>
      <c r="B9" s="4" t="s">
        <v>13</v>
      </c>
      <c r="C9" s="5" t="s">
        <v>111</v>
      </c>
      <c r="D9" s="4" t="s">
        <v>8</v>
      </c>
      <c r="E9" s="76" t="s">
        <v>579</v>
      </c>
      <c r="F9" s="76" t="s">
        <v>579</v>
      </c>
      <c r="G9" s="76" t="s">
        <v>579</v>
      </c>
      <c r="H9" s="76" t="s">
        <v>579</v>
      </c>
      <c r="I9" s="76" t="s">
        <v>579</v>
      </c>
      <c r="J9" s="181"/>
    </row>
    <row r="10" spans="1:13" ht="15.75" customHeight="1">
      <c r="A10" s="7">
        <v>8</v>
      </c>
      <c r="B10" s="4" t="s">
        <v>13</v>
      </c>
      <c r="C10" s="5" t="s">
        <v>112</v>
      </c>
      <c r="D10" s="4" t="s">
        <v>9</v>
      </c>
      <c r="E10" s="76" t="s">
        <v>579</v>
      </c>
      <c r="F10" s="76" t="s">
        <v>579</v>
      </c>
      <c r="G10" s="76" t="s">
        <v>579</v>
      </c>
      <c r="H10" s="76" t="s">
        <v>579</v>
      </c>
      <c r="I10" s="76" t="s">
        <v>579</v>
      </c>
      <c r="J10" s="135"/>
    </row>
    <row r="11" spans="1:13" ht="15.75" customHeight="1">
      <c r="A11" s="7">
        <v>8</v>
      </c>
      <c r="B11" s="4" t="s">
        <v>13</v>
      </c>
      <c r="C11" s="5" t="s">
        <v>113</v>
      </c>
      <c r="D11" s="4" t="s">
        <v>0</v>
      </c>
      <c r="E11" s="76" t="s">
        <v>579</v>
      </c>
      <c r="F11" s="76" t="s">
        <v>579</v>
      </c>
      <c r="G11" s="76" t="s">
        <v>579</v>
      </c>
      <c r="H11" s="76" t="s">
        <v>579</v>
      </c>
      <c r="I11" s="76" t="s">
        <v>579</v>
      </c>
      <c r="J11" s="135"/>
    </row>
    <row r="12" spans="1:13" ht="15.75" customHeight="1">
      <c r="A12" s="7">
        <v>8</v>
      </c>
      <c r="B12" s="4" t="s">
        <v>13</v>
      </c>
      <c r="C12" s="5" t="s">
        <v>114</v>
      </c>
      <c r="D12" s="4" t="s">
        <v>10</v>
      </c>
      <c r="E12" s="76" t="s">
        <v>579</v>
      </c>
      <c r="F12" s="76" t="s">
        <v>579</v>
      </c>
      <c r="G12" s="76" t="s">
        <v>579</v>
      </c>
      <c r="H12" s="76" t="s">
        <v>579</v>
      </c>
      <c r="I12" s="76" t="s">
        <v>579</v>
      </c>
      <c r="J12" s="135"/>
    </row>
    <row r="13" spans="1:13" ht="15.75" customHeight="1">
      <c r="A13" s="7">
        <v>8</v>
      </c>
      <c r="B13" s="4" t="s">
        <v>13</v>
      </c>
      <c r="C13" s="5" t="s">
        <v>115</v>
      </c>
      <c r="D13" s="4" t="s">
        <v>6</v>
      </c>
      <c r="E13" s="76" t="s">
        <v>579</v>
      </c>
      <c r="F13" s="76" t="s">
        <v>579</v>
      </c>
      <c r="G13" s="76" t="s">
        <v>579</v>
      </c>
      <c r="H13" s="76" t="s">
        <v>579</v>
      </c>
      <c r="I13" s="76" t="s">
        <v>579</v>
      </c>
      <c r="J13" s="135"/>
    </row>
    <row r="14" spans="1:13" ht="15.75" customHeight="1">
      <c r="A14" s="7">
        <v>8</v>
      </c>
      <c r="B14" s="4" t="s">
        <v>13</v>
      </c>
      <c r="C14" s="5">
        <v>40840</v>
      </c>
      <c r="D14" s="5" t="s">
        <v>320</v>
      </c>
      <c r="E14" s="76" t="s">
        <v>579</v>
      </c>
      <c r="F14" s="76" t="s">
        <v>579</v>
      </c>
      <c r="G14" s="76" t="s">
        <v>579</v>
      </c>
      <c r="H14" s="76" t="s">
        <v>579</v>
      </c>
      <c r="I14" s="76" t="s">
        <v>579</v>
      </c>
      <c r="J14" s="135"/>
    </row>
    <row r="15" spans="1:13" ht="15.75" customHeight="1">
      <c r="A15" s="7">
        <v>8</v>
      </c>
      <c r="B15" s="4" t="s">
        <v>22</v>
      </c>
      <c r="C15" s="5" t="s">
        <v>117</v>
      </c>
      <c r="D15" s="4" t="s">
        <v>21</v>
      </c>
      <c r="E15" s="76" t="s">
        <v>579</v>
      </c>
      <c r="F15" s="76" t="s">
        <v>579</v>
      </c>
      <c r="G15" s="76" t="s">
        <v>579</v>
      </c>
      <c r="H15" s="76" t="s">
        <v>579</v>
      </c>
      <c r="I15" s="76" t="s">
        <v>579</v>
      </c>
      <c r="J15" s="135"/>
    </row>
    <row r="16" spans="1:13" ht="15.75" customHeight="1">
      <c r="A16" s="7">
        <v>8</v>
      </c>
      <c r="B16" s="4" t="s">
        <v>22</v>
      </c>
      <c r="C16" s="5" t="s">
        <v>118</v>
      </c>
      <c r="D16" s="4" t="s">
        <v>17</v>
      </c>
      <c r="E16" s="76" t="s">
        <v>579</v>
      </c>
      <c r="F16" s="76" t="s">
        <v>579</v>
      </c>
      <c r="G16" s="76" t="s">
        <v>579</v>
      </c>
      <c r="H16" s="76" t="s">
        <v>579</v>
      </c>
      <c r="I16" s="76" t="s">
        <v>579</v>
      </c>
      <c r="J16" s="135"/>
    </row>
    <row r="17" spans="1:10" ht="15.75" customHeight="1">
      <c r="A17" s="7">
        <v>8</v>
      </c>
      <c r="B17" s="4" t="s">
        <v>22</v>
      </c>
      <c r="C17" s="5" t="s">
        <v>119</v>
      </c>
      <c r="D17" s="4" t="s">
        <v>20</v>
      </c>
      <c r="E17" s="76" t="s">
        <v>579</v>
      </c>
      <c r="F17" s="76" t="s">
        <v>579</v>
      </c>
      <c r="G17" s="76" t="s">
        <v>579</v>
      </c>
      <c r="H17" s="76" t="s">
        <v>579</v>
      </c>
      <c r="I17" s="76" t="s">
        <v>579</v>
      </c>
      <c r="J17" s="135"/>
    </row>
    <row r="18" spans="1:10" ht="15.75" customHeight="1">
      <c r="A18" s="7">
        <v>8</v>
      </c>
      <c r="B18" s="4" t="s">
        <v>22</v>
      </c>
      <c r="C18" s="5" t="s">
        <v>120</v>
      </c>
      <c r="D18" s="4" t="s">
        <v>19</v>
      </c>
      <c r="E18" s="76" t="s">
        <v>579</v>
      </c>
      <c r="F18" s="76" t="s">
        <v>579</v>
      </c>
      <c r="G18" s="76" t="s">
        <v>579</v>
      </c>
      <c r="H18" s="76" t="s">
        <v>579</v>
      </c>
      <c r="I18" s="76" t="s">
        <v>579</v>
      </c>
      <c r="J18" s="135"/>
    </row>
    <row r="19" spans="1:10" ht="15.75" customHeight="1">
      <c r="A19" s="7">
        <v>8</v>
      </c>
      <c r="B19" s="4" t="s">
        <v>22</v>
      </c>
      <c r="C19" s="5" t="s">
        <v>121</v>
      </c>
      <c r="D19" s="4" t="s">
        <v>16</v>
      </c>
      <c r="E19" s="76" t="s">
        <v>579</v>
      </c>
      <c r="F19" s="76" t="s">
        <v>579</v>
      </c>
      <c r="G19" s="76" t="s">
        <v>579</v>
      </c>
      <c r="H19" s="76" t="s">
        <v>579</v>
      </c>
      <c r="I19" s="76" t="s">
        <v>579</v>
      </c>
      <c r="J19" s="135"/>
    </row>
    <row r="20" spans="1:10" ht="15.75" customHeight="1">
      <c r="A20" s="7">
        <v>8</v>
      </c>
      <c r="B20" s="4" t="s">
        <v>22</v>
      </c>
      <c r="C20" s="5" t="s">
        <v>122</v>
      </c>
      <c r="D20" s="4" t="s">
        <v>14</v>
      </c>
      <c r="E20" s="76" t="s">
        <v>579</v>
      </c>
      <c r="F20" s="76" t="s">
        <v>579</v>
      </c>
      <c r="G20" s="76" t="s">
        <v>579</v>
      </c>
      <c r="H20" s="76" t="s">
        <v>579</v>
      </c>
      <c r="I20" s="76" t="s">
        <v>579</v>
      </c>
      <c r="J20" s="135"/>
    </row>
    <row r="21" spans="1:10" ht="15.75" customHeight="1">
      <c r="A21" s="7">
        <v>8</v>
      </c>
      <c r="B21" s="4" t="s">
        <v>22</v>
      </c>
      <c r="C21" s="5" t="s">
        <v>123</v>
      </c>
      <c r="D21" s="4" t="s">
        <v>18</v>
      </c>
      <c r="E21" s="76" t="s">
        <v>579</v>
      </c>
      <c r="F21" s="76" t="s">
        <v>579</v>
      </c>
      <c r="G21" s="76" t="s">
        <v>579</v>
      </c>
      <c r="H21" s="76" t="s">
        <v>579</v>
      </c>
      <c r="I21" s="76" t="s">
        <v>579</v>
      </c>
      <c r="J21" s="135"/>
    </row>
    <row r="22" spans="1:10" ht="15.75" customHeight="1">
      <c r="A22" s="7">
        <v>8</v>
      </c>
      <c r="B22" s="4" t="s">
        <v>22</v>
      </c>
      <c r="C22" s="5" t="s">
        <v>124</v>
      </c>
      <c r="D22" s="4" t="s">
        <v>15</v>
      </c>
      <c r="E22" s="76" t="s">
        <v>579</v>
      </c>
      <c r="F22" s="76" t="s">
        <v>579</v>
      </c>
      <c r="G22" s="76" t="s">
        <v>579</v>
      </c>
      <c r="H22" s="76" t="s">
        <v>579</v>
      </c>
      <c r="I22" s="76" t="s">
        <v>579</v>
      </c>
      <c r="J22" s="135"/>
    </row>
    <row r="23" spans="1:10" ht="16.2" customHeight="1">
      <c r="A23" s="7">
        <v>8</v>
      </c>
      <c r="B23" s="4" t="s">
        <v>96</v>
      </c>
      <c r="C23" s="5" t="s">
        <v>125</v>
      </c>
      <c r="D23" s="4" t="s">
        <v>321</v>
      </c>
      <c r="E23" s="76" t="s">
        <v>579</v>
      </c>
      <c r="F23" s="76" t="s">
        <v>579</v>
      </c>
      <c r="G23" s="76" t="s">
        <v>579</v>
      </c>
      <c r="H23" s="76" t="s">
        <v>579</v>
      </c>
      <c r="I23" s="76" t="s">
        <v>579</v>
      </c>
      <c r="J23" s="135"/>
    </row>
    <row r="24" spans="1:10" ht="15.75" customHeight="1">
      <c r="A24" s="7">
        <v>8</v>
      </c>
      <c r="B24" s="4" t="s">
        <v>96</v>
      </c>
      <c r="C24" s="5" t="s">
        <v>126</v>
      </c>
      <c r="D24" s="4" t="s">
        <v>83</v>
      </c>
      <c r="E24" s="76" t="s">
        <v>579</v>
      </c>
      <c r="F24" s="76" t="s">
        <v>579</v>
      </c>
      <c r="G24" s="76" t="s">
        <v>579</v>
      </c>
      <c r="H24" s="76" t="s">
        <v>579</v>
      </c>
      <c r="I24" s="76" t="s">
        <v>579</v>
      </c>
      <c r="J24" s="135"/>
    </row>
    <row r="25" spans="1:10" ht="15.75" customHeight="1">
      <c r="A25" s="7">
        <v>8</v>
      </c>
      <c r="B25" s="4" t="s">
        <v>96</v>
      </c>
      <c r="C25" s="5" t="s">
        <v>127</v>
      </c>
      <c r="D25" s="4" t="s">
        <v>92</v>
      </c>
      <c r="E25" s="76" t="s">
        <v>579</v>
      </c>
      <c r="F25" s="76" t="s">
        <v>579</v>
      </c>
      <c r="G25" s="76" t="s">
        <v>579</v>
      </c>
      <c r="H25" s="76" t="s">
        <v>579</v>
      </c>
      <c r="I25" s="76" t="s">
        <v>579</v>
      </c>
      <c r="J25" s="135"/>
    </row>
    <row r="26" spans="1:10" ht="15.75" customHeight="1">
      <c r="A26" s="7">
        <v>8</v>
      </c>
      <c r="B26" s="4" t="s">
        <v>96</v>
      </c>
      <c r="C26" s="5" t="s">
        <v>128</v>
      </c>
      <c r="D26" s="4" t="s">
        <v>85</v>
      </c>
      <c r="E26" s="76" t="s">
        <v>579</v>
      </c>
      <c r="F26" s="76" t="s">
        <v>579</v>
      </c>
      <c r="G26" s="76" t="s">
        <v>579</v>
      </c>
      <c r="H26" s="76" t="s">
        <v>579</v>
      </c>
      <c r="I26" s="76" t="s">
        <v>579</v>
      </c>
      <c r="J26" s="135"/>
    </row>
    <row r="27" spans="1:10" ht="15.75" customHeight="1">
      <c r="A27" s="7">
        <v>8</v>
      </c>
      <c r="B27" s="4" t="s">
        <v>96</v>
      </c>
      <c r="C27" s="5" t="s">
        <v>129</v>
      </c>
      <c r="D27" s="4" t="s">
        <v>84</v>
      </c>
      <c r="E27" s="76" t="s">
        <v>579</v>
      </c>
      <c r="F27" s="76" t="s">
        <v>579</v>
      </c>
      <c r="G27" s="76" t="s">
        <v>579</v>
      </c>
      <c r="H27" s="76" t="s">
        <v>579</v>
      </c>
      <c r="I27" s="76" t="s">
        <v>579</v>
      </c>
      <c r="J27" s="135"/>
    </row>
    <row r="28" spans="1:10" ht="15.75" customHeight="1">
      <c r="A28" s="7">
        <v>8</v>
      </c>
      <c r="B28" s="4" t="s">
        <v>96</v>
      </c>
      <c r="C28" s="5" t="s">
        <v>130</v>
      </c>
      <c r="D28" s="4" t="s">
        <v>89</v>
      </c>
      <c r="E28" s="76" t="s">
        <v>579</v>
      </c>
      <c r="F28" s="76" t="s">
        <v>579</v>
      </c>
      <c r="G28" s="76" t="s">
        <v>579</v>
      </c>
      <c r="H28" s="76" t="s">
        <v>579</v>
      </c>
      <c r="I28" s="76" t="s">
        <v>579</v>
      </c>
      <c r="J28" s="135"/>
    </row>
    <row r="29" spans="1:10" ht="15.75" customHeight="1">
      <c r="A29" s="7">
        <v>8</v>
      </c>
      <c r="B29" s="4" t="s">
        <v>96</v>
      </c>
      <c r="C29" s="5" t="s">
        <v>131</v>
      </c>
      <c r="D29" s="4" t="s">
        <v>82</v>
      </c>
      <c r="E29" s="76" t="s">
        <v>579</v>
      </c>
      <c r="F29" s="76" t="s">
        <v>579</v>
      </c>
      <c r="G29" s="76" t="s">
        <v>579</v>
      </c>
      <c r="H29" s="76" t="s">
        <v>579</v>
      </c>
      <c r="I29" s="76" t="s">
        <v>579</v>
      </c>
      <c r="J29" s="135"/>
    </row>
    <row r="30" spans="1:10" ht="15.75" customHeight="1">
      <c r="A30" s="7">
        <v>8</v>
      </c>
      <c r="B30" s="4" t="s">
        <v>96</v>
      </c>
      <c r="C30" s="5" t="s">
        <v>132</v>
      </c>
      <c r="D30" s="4" t="s">
        <v>90</v>
      </c>
      <c r="E30" s="76" t="s">
        <v>579</v>
      </c>
      <c r="F30" s="76" t="s">
        <v>579</v>
      </c>
      <c r="G30" s="76" t="s">
        <v>579</v>
      </c>
      <c r="H30" s="76" t="s">
        <v>579</v>
      </c>
      <c r="I30" s="76" t="s">
        <v>579</v>
      </c>
      <c r="J30" s="135"/>
    </row>
    <row r="31" spans="1:10" ht="15.75" customHeight="1">
      <c r="A31" s="7">
        <v>8</v>
      </c>
      <c r="B31" s="4" t="s">
        <v>96</v>
      </c>
      <c r="C31" s="5" t="s">
        <v>133</v>
      </c>
      <c r="D31" s="4" t="s">
        <v>87</v>
      </c>
      <c r="E31" s="76" t="s">
        <v>579</v>
      </c>
      <c r="F31" s="76" t="s">
        <v>579</v>
      </c>
      <c r="G31" s="76" t="s">
        <v>579</v>
      </c>
      <c r="H31" s="76" t="s">
        <v>579</v>
      </c>
      <c r="I31" s="76" t="s">
        <v>579</v>
      </c>
      <c r="J31" s="135"/>
    </row>
    <row r="32" spans="1:10" ht="15.75" customHeight="1">
      <c r="A32" s="7">
        <v>8</v>
      </c>
      <c r="B32" s="4" t="s">
        <v>96</v>
      </c>
      <c r="C32" s="5" t="s">
        <v>134</v>
      </c>
      <c r="D32" s="4" t="s">
        <v>88</v>
      </c>
      <c r="E32" s="76" t="s">
        <v>579</v>
      </c>
      <c r="F32" s="76" t="s">
        <v>579</v>
      </c>
      <c r="G32" s="76" t="s">
        <v>579</v>
      </c>
      <c r="H32" s="76" t="s">
        <v>579</v>
      </c>
      <c r="I32" s="76" t="s">
        <v>579</v>
      </c>
      <c r="J32" s="135"/>
    </row>
    <row r="33" spans="1:10" ht="15.75" customHeight="1">
      <c r="A33" s="7">
        <v>8</v>
      </c>
      <c r="B33" s="4" t="s">
        <v>96</v>
      </c>
      <c r="C33" s="5" t="s">
        <v>135</v>
      </c>
      <c r="D33" s="4" t="s">
        <v>86</v>
      </c>
      <c r="E33" s="76" t="s">
        <v>579</v>
      </c>
      <c r="F33" s="76" t="s">
        <v>579</v>
      </c>
      <c r="G33" s="76" t="s">
        <v>579</v>
      </c>
      <c r="H33" s="76" t="s">
        <v>579</v>
      </c>
      <c r="I33" s="76" t="s">
        <v>579</v>
      </c>
      <c r="J33" s="135"/>
    </row>
    <row r="34" spans="1:10" ht="15.75" customHeight="1">
      <c r="A34" s="7">
        <v>8</v>
      </c>
      <c r="B34" s="4" t="s">
        <v>96</v>
      </c>
      <c r="C34" s="5" t="s">
        <v>136</v>
      </c>
      <c r="D34" s="4" t="s">
        <v>94</v>
      </c>
      <c r="E34" s="76" t="s">
        <v>579</v>
      </c>
      <c r="F34" s="76" t="s">
        <v>579</v>
      </c>
      <c r="G34" s="76" t="s">
        <v>579</v>
      </c>
      <c r="H34" s="76" t="s">
        <v>579</v>
      </c>
      <c r="I34" s="76" t="s">
        <v>579</v>
      </c>
      <c r="J34" s="135"/>
    </row>
    <row r="35" spans="1:10" ht="15.75" customHeight="1">
      <c r="A35" s="7">
        <v>8</v>
      </c>
      <c r="B35" s="4" t="s">
        <v>96</v>
      </c>
      <c r="C35" s="5" t="s">
        <v>137</v>
      </c>
      <c r="D35" s="4" t="s">
        <v>93</v>
      </c>
      <c r="E35" s="76" t="s">
        <v>579</v>
      </c>
      <c r="F35" s="76" t="s">
        <v>579</v>
      </c>
      <c r="G35" s="76" t="s">
        <v>579</v>
      </c>
      <c r="H35" s="76" t="s">
        <v>579</v>
      </c>
      <c r="I35" s="76" t="s">
        <v>579</v>
      </c>
      <c r="J35" s="135"/>
    </row>
    <row r="36" spans="1:10" ht="15.75" customHeight="1">
      <c r="A36" s="7">
        <v>8</v>
      </c>
      <c r="B36" s="4" t="s">
        <v>96</v>
      </c>
      <c r="C36" s="5" t="s">
        <v>138</v>
      </c>
      <c r="D36" s="4" t="s">
        <v>91</v>
      </c>
      <c r="E36" s="76" t="s">
        <v>579</v>
      </c>
      <c r="F36" s="76" t="s">
        <v>579</v>
      </c>
      <c r="G36" s="76" t="s">
        <v>579</v>
      </c>
      <c r="H36" s="76" t="s">
        <v>579</v>
      </c>
      <c r="I36" s="76" t="s">
        <v>579</v>
      </c>
      <c r="J36" s="135"/>
    </row>
    <row r="37" spans="1:10" ht="15.75" customHeight="1">
      <c r="A37" s="7">
        <v>8</v>
      </c>
      <c r="B37" s="4" t="s">
        <v>42</v>
      </c>
      <c r="C37" s="5" t="s">
        <v>139</v>
      </c>
      <c r="D37" s="4" t="s">
        <v>41</v>
      </c>
      <c r="E37" s="76" t="s">
        <v>579</v>
      </c>
      <c r="F37" s="76" t="s">
        <v>579</v>
      </c>
      <c r="G37" s="76" t="s">
        <v>579</v>
      </c>
      <c r="H37" s="76" t="s">
        <v>579</v>
      </c>
      <c r="I37" s="76" t="s">
        <v>579</v>
      </c>
      <c r="J37" s="135"/>
    </row>
    <row r="38" spans="1:10" ht="15.75" customHeight="1">
      <c r="A38" s="7">
        <v>8</v>
      </c>
      <c r="B38" s="4" t="s">
        <v>42</v>
      </c>
      <c r="C38" s="5" t="s">
        <v>140</v>
      </c>
      <c r="D38" s="4" t="s">
        <v>25</v>
      </c>
      <c r="E38" s="76" t="s">
        <v>579</v>
      </c>
      <c r="F38" s="76" t="s">
        <v>579</v>
      </c>
      <c r="G38" s="76" t="s">
        <v>579</v>
      </c>
      <c r="H38" s="76" t="s">
        <v>579</v>
      </c>
      <c r="I38" s="76" t="s">
        <v>579</v>
      </c>
      <c r="J38" s="135"/>
    </row>
    <row r="39" spans="1:10" ht="15.75" customHeight="1">
      <c r="A39" s="7">
        <v>8</v>
      </c>
      <c r="B39" s="4" t="s">
        <v>42</v>
      </c>
      <c r="C39" s="5" t="s">
        <v>141</v>
      </c>
      <c r="D39" s="4" t="s">
        <v>24</v>
      </c>
      <c r="E39" s="76" t="s">
        <v>579</v>
      </c>
      <c r="F39" s="76" t="s">
        <v>579</v>
      </c>
      <c r="G39" s="76" t="s">
        <v>579</v>
      </c>
      <c r="H39" s="76" t="s">
        <v>579</v>
      </c>
      <c r="I39" s="76" t="s">
        <v>579</v>
      </c>
      <c r="J39" s="135"/>
    </row>
    <row r="40" spans="1:10" ht="15.75" customHeight="1">
      <c r="A40" s="7">
        <v>8</v>
      </c>
      <c r="B40" s="4" t="s">
        <v>42</v>
      </c>
      <c r="C40" s="5" t="s">
        <v>142</v>
      </c>
      <c r="D40" s="4" t="s">
        <v>322</v>
      </c>
      <c r="E40" s="76" t="s">
        <v>579</v>
      </c>
      <c r="F40" s="76" t="s">
        <v>579</v>
      </c>
      <c r="G40" s="76" t="s">
        <v>579</v>
      </c>
      <c r="H40" s="76" t="s">
        <v>579</v>
      </c>
      <c r="I40" s="76" t="s">
        <v>579</v>
      </c>
      <c r="J40" s="135"/>
    </row>
    <row r="41" spans="1:10" ht="15.75" customHeight="1">
      <c r="A41" s="7">
        <v>8</v>
      </c>
      <c r="B41" s="4" t="s">
        <v>42</v>
      </c>
      <c r="C41" s="5" t="s">
        <v>143</v>
      </c>
      <c r="D41" s="4" t="s">
        <v>31</v>
      </c>
      <c r="E41" s="76" t="s">
        <v>579</v>
      </c>
      <c r="F41" s="76" t="s">
        <v>579</v>
      </c>
      <c r="G41" s="76" t="s">
        <v>579</v>
      </c>
      <c r="H41" s="76" t="s">
        <v>579</v>
      </c>
      <c r="I41" s="76" t="s">
        <v>579</v>
      </c>
      <c r="J41" s="135"/>
    </row>
    <row r="42" spans="1:10" ht="15.75" customHeight="1">
      <c r="A42" s="7">
        <v>8</v>
      </c>
      <c r="B42" s="4" t="s">
        <v>42</v>
      </c>
      <c r="C42" s="5" t="s">
        <v>144</v>
      </c>
      <c r="D42" s="4" t="s">
        <v>33</v>
      </c>
      <c r="E42" s="76" t="s">
        <v>579</v>
      </c>
      <c r="F42" s="76" t="s">
        <v>579</v>
      </c>
      <c r="G42" s="76" t="s">
        <v>579</v>
      </c>
      <c r="H42" s="76" t="s">
        <v>579</v>
      </c>
      <c r="I42" s="76" t="s">
        <v>579</v>
      </c>
      <c r="J42" s="135"/>
    </row>
    <row r="43" spans="1:10" ht="15.75" customHeight="1">
      <c r="A43" s="7">
        <v>8</v>
      </c>
      <c r="B43" s="4" t="s">
        <v>42</v>
      </c>
      <c r="C43" s="5" t="s">
        <v>145</v>
      </c>
      <c r="D43" s="4" t="s">
        <v>27</v>
      </c>
      <c r="E43" s="76" t="s">
        <v>579</v>
      </c>
      <c r="F43" s="76" t="s">
        <v>579</v>
      </c>
      <c r="G43" s="76" t="s">
        <v>579</v>
      </c>
      <c r="H43" s="76" t="s">
        <v>579</v>
      </c>
      <c r="I43" s="76" t="s">
        <v>579</v>
      </c>
      <c r="J43" s="135"/>
    </row>
    <row r="44" spans="1:10" ht="15.75" customHeight="1">
      <c r="A44" s="7">
        <v>8</v>
      </c>
      <c r="B44" s="4" t="s">
        <v>42</v>
      </c>
      <c r="C44" s="5" t="s">
        <v>146</v>
      </c>
      <c r="D44" s="4" t="s">
        <v>32</v>
      </c>
      <c r="E44" s="76" t="s">
        <v>579</v>
      </c>
      <c r="F44" s="76" t="s">
        <v>579</v>
      </c>
      <c r="G44" s="76" t="s">
        <v>579</v>
      </c>
      <c r="H44" s="76" t="s">
        <v>579</v>
      </c>
      <c r="I44" s="76" t="s">
        <v>579</v>
      </c>
      <c r="J44" s="135"/>
    </row>
    <row r="45" spans="1:10" ht="15.75" customHeight="1">
      <c r="A45" s="7">
        <v>8</v>
      </c>
      <c r="B45" s="4" t="s">
        <v>42</v>
      </c>
      <c r="C45" s="5" t="s">
        <v>147</v>
      </c>
      <c r="D45" s="4" t="s">
        <v>26</v>
      </c>
      <c r="E45" s="76" t="s">
        <v>579</v>
      </c>
      <c r="F45" s="76" t="s">
        <v>579</v>
      </c>
      <c r="G45" s="76" t="s">
        <v>579</v>
      </c>
      <c r="H45" s="76" t="s">
        <v>579</v>
      </c>
      <c r="I45" s="76" t="s">
        <v>579</v>
      </c>
      <c r="J45" s="135"/>
    </row>
    <row r="46" spans="1:10" ht="15.75" customHeight="1">
      <c r="A46" s="7">
        <v>8</v>
      </c>
      <c r="B46" s="4" t="s">
        <v>42</v>
      </c>
      <c r="C46" s="5" t="s">
        <v>148</v>
      </c>
      <c r="D46" s="4" t="s">
        <v>28</v>
      </c>
      <c r="E46" s="76" t="s">
        <v>579</v>
      </c>
      <c r="F46" s="76" t="s">
        <v>579</v>
      </c>
      <c r="G46" s="76" t="s">
        <v>579</v>
      </c>
      <c r="H46" s="76" t="s">
        <v>579</v>
      </c>
      <c r="I46" s="76" t="s">
        <v>579</v>
      </c>
      <c r="J46" s="135"/>
    </row>
    <row r="47" spans="1:10" ht="15.75" customHeight="1">
      <c r="A47" s="7">
        <v>8</v>
      </c>
      <c r="B47" s="4" t="s">
        <v>42</v>
      </c>
      <c r="C47" s="5" t="s">
        <v>149</v>
      </c>
      <c r="D47" s="4" t="s">
        <v>35</v>
      </c>
      <c r="E47" s="76" t="s">
        <v>579</v>
      </c>
      <c r="F47" s="76" t="s">
        <v>579</v>
      </c>
      <c r="G47" s="76" t="s">
        <v>579</v>
      </c>
      <c r="H47" s="76" t="s">
        <v>579</v>
      </c>
      <c r="I47" s="76" t="s">
        <v>579</v>
      </c>
      <c r="J47" s="135"/>
    </row>
    <row r="48" spans="1:10" ht="15.75" customHeight="1">
      <c r="A48" s="7">
        <v>8</v>
      </c>
      <c r="B48" s="4" t="s">
        <v>42</v>
      </c>
      <c r="C48" s="5" t="s">
        <v>150</v>
      </c>
      <c r="D48" s="4" t="s">
        <v>34</v>
      </c>
      <c r="E48" s="76" t="s">
        <v>579</v>
      </c>
      <c r="F48" s="76" t="s">
        <v>579</v>
      </c>
      <c r="G48" s="76" t="s">
        <v>579</v>
      </c>
      <c r="H48" s="76" t="s">
        <v>579</v>
      </c>
      <c r="I48" s="76" t="s">
        <v>579</v>
      </c>
      <c r="J48" s="135"/>
    </row>
    <row r="49" spans="1:10" ht="15.75" customHeight="1">
      <c r="A49" s="7">
        <v>8</v>
      </c>
      <c r="B49" s="4" t="s">
        <v>42</v>
      </c>
      <c r="C49" s="5" t="s">
        <v>151</v>
      </c>
      <c r="D49" s="4" t="s">
        <v>37</v>
      </c>
      <c r="E49" s="76" t="s">
        <v>579</v>
      </c>
      <c r="F49" s="76" t="s">
        <v>579</v>
      </c>
      <c r="G49" s="76" t="s">
        <v>579</v>
      </c>
      <c r="H49" s="76" t="s">
        <v>579</v>
      </c>
      <c r="I49" s="76" t="s">
        <v>579</v>
      </c>
      <c r="J49" s="135"/>
    </row>
    <row r="50" spans="1:10" ht="15.75" customHeight="1">
      <c r="A50" s="7">
        <v>8</v>
      </c>
      <c r="B50" s="4" t="s">
        <v>42</v>
      </c>
      <c r="C50" s="5" t="s">
        <v>152</v>
      </c>
      <c r="D50" s="4" t="s">
        <v>38</v>
      </c>
      <c r="E50" s="76" t="s">
        <v>579</v>
      </c>
      <c r="F50" s="76" t="s">
        <v>579</v>
      </c>
      <c r="G50" s="76" t="s">
        <v>579</v>
      </c>
      <c r="H50" s="76" t="s">
        <v>579</v>
      </c>
      <c r="I50" s="76" t="s">
        <v>579</v>
      </c>
      <c r="J50" s="135"/>
    </row>
    <row r="51" spans="1:10" ht="15.75" customHeight="1">
      <c r="A51" s="7">
        <v>8</v>
      </c>
      <c r="B51" s="4" t="s">
        <v>42</v>
      </c>
      <c r="C51" s="5" t="s">
        <v>153</v>
      </c>
      <c r="D51" s="4" t="s">
        <v>36</v>
      </c>
      <c r="E51" s="76" t="s">
        <v>579</v>
      </c>
      <c r="F51" s="76" t="s">
        <v>579</v>
      </c>
      <c r="G51" s="76" t="s">
        <v>579</v>
      </c>
      <c r="H51" s="76" t="s">
        <v>579</v>
      </c>
      <c r="I51" s="76" t="s">
        <v>579</v>
      </c>
      <c r="J51" s="181"/>
    </row>
    <row r="52" spans="1:10" ht="15.75" customHeight="1">
      <c r="A52" s="7">
        <v>8</v>
      </c>
      <c r="B52" s="4" t="s">
        <v>42</v>
      </c>
      <c r="C52" s="5" t="s">
        <v>154</v>
      </c>
      <c r="D52" s="4" t="s">
        <v>39</v>
      </c>
      <c r="E52" s="76" t="s">
        <v>579</v>
      </c>
      <c r="F52" s="76" t="s">
        <v>579</v>
      </c>
      <c r="G52" s="76" t="s">
        <v>579</v>
      </c>
      <c r="H52" s="76" t="s">
        <v>579</v>
      </c>
      <c r="I52" s="76" t="s">
        <v>579</v>
      </c>
      <c r="J52" s="181"/>
    </row>
    <row r="53" spans="1:10" ht="15.75" customHeight="1">
      <c r="A53" s="7">
        <v>8</v>
      </c>
      <c r="B53" s="4" t="s">
        <v>42</v>
      </c>
      <c r="C53" s="5" t="s">
        <v>155</v>
      </c>
      <c r="D53" s="4" t="s">
        <v>323</v>
      </c>
      <c r="E53" s="76" t="s">
        <v>579</v>
      </c>
      <c r="F53" s="76" t="s">
        <v>579</v>
      </c>
      <c r="G53" s="76" t="s">
        <v>579</v>
      </c>
      <c r="H53" s="76" t="s">
        <v>579</v>
      </c>
      <c r="I53" s="76" t="s">
        <v>579</v>
      </c>
      <c r="J53" s="136"/>
    </row>
    <row r="54" spans="1:10" ht="15.75" customHeight="1">
      <c r="A54" s="7">
        <v>8</v>
      </c>
      <c r="B54" s="4" t="s">
        <v>42</v>
      </c>
      <c r="C54" s="5" t="s">
        <v>156</v>
      </c>
      <c r="D54" s="4" t="s">
        <v>324</v>
      </c>
      <c r="E54" s="76" t="s">
        <v>579</v>
      </c>
      <c r="F54" s="76" t="s">
        <v>579</v>
      </c>
      <c r="G54" s="76" t="s">
        <v>579</v>
      </c>
      <c r="H54" s="76" t="s">
        <v>579</v>
      </c>
      <c r="I54" s="76" t="s">
        <v>579</v>
      </c>
      <c r="J54" s="135"/>
    </row>
    <row r="55" spans="1:10" ht="15.75" customHeight="1">
      <c r="A55" s="7">
        <v>8</v>
      </c>
      <c r="B55" s="4" t="s">
        <v>52</v>
      </c>
      <c r="C55" s="5" t="s">
        <v>157</v>
      </c>
      <c r="D55" s="4" t="s">
        <v>325</v>
      </c>
      <c r="E55" s="76" t="s">
        <v>579</v>
      </c>
      <c r="F55" s="76" t="s">
        <v>579</v>
      </c>
      <c r="G55" s="76" t="s">
        <v>579</v>
      </c>
      <c r="H55" s="76" t="s">
        <v>579</v>
      </c>
      <c r="I55" s="76" t="s">
        <v>579</v>
      </c>
      <c r="J55" s="135"/>
    </row>
    <row r="56" spans="1:10" ht="15.75" customHeight="1">
      <c r="A56" s="7">
        <v>8</v>
      </c>
      <c r="B56" s="4" t="s">
        <v>52</v>
      </c>
      <c r="C56" s="5" t="s">
        <v>158</v>
      </c>
      <c r="D56" s="4" t="s">
        <v>49</v>
      </c>
      <c r="E56" s="76" t="s">
        <v>579</v>
      </c>
      <c r="F56" s="76" t="s">
        <v>579</v>
      </c>
      <c r="G56" s="76" t="s">
        <v>579</v>
      </c>
      <c r="H56" s="76" t="s">
        <v>579</v>
      </c>
      <c r="I56" s="76" t="s">
        <v>579</v>
      </c>
      <c r="J56" s="135"/>
    </row>
    <row r="57" spans="1:10" ht="15.75" customHeight="1">
      <c r="A57" s="7">
        <v>8</v>
      </c>
      <c r="B57" s="4" t="s">
        <v>52</v>
      </c>
      <c r="C57" s="5" t="s">
        <v>159</v>
      </c>
      <c r="D57" s="4" t="s">
        <v>44</v>
      </c>
      <c r="E57" s="76" t="s">
        <v>579</v>
      </c>
      <c r="F57" s="76" t="s">
        <v>579</v>
      </c>
      <c r="G57" s="76" t="s">
        <v>579</v>
      </c>
      <c r="H57" s="76" t="s">
        <v>579</v>
      </c>
      <c r="I57" s="76" t="s">
        <v>579</v>
      </c>
      <c r="J57" s="135"/>
    </row>
    <row r="58" spans="1:10" ht="15.75" customHeight="1">
      <c r="A58" s="7">
        <v>8</v>
      </c>
      <c r="B58" s="4" t="s">
        <v>52</v>
      </c>
      <c r="C58" s="5" t="s">
        <v>160</v>
      </c>
      <c r="D58" s="4" t="s">
        <v>46</v>
      </c>
      <c r="E58" s="76" t="s">
        <v>579</v>
      </c>
      <c r="F58" s="76" t="s">
        <v>579</v>
      </c>
      <c r="G58" s="76" t="s">
        <v>579</v>
      </c>
      <c r="H58" s="76" t="s">
        <v>579</v>
      </c>
      <c r="I58" s="76" t="s">
        <v>579</v>
      </c>
      <c r="J58" s="181"/>
    </row>
    <row r="59" spans="1:10" ht="15.75" customHeight="1">
      <c r="A59" s="7">
        <v>8</v>
      </c>
      <c r="B59" s="4" t="s">
        <v>52</v>
      </c>
      <c r="C59" s="5" t="s">
        <v>161</v>
      </c>
      <c r="D59" s="4" t="s">
        <v>50</v>
      </c>
      <c r="E59" s="76" t="s">
        <v>579</v>
      </c>
      <c r="F59" s="76" t="s">
        <v>579</v>
      </c>
      <c r="G59" s="76" t="s">
        <v>579</v>
      </c>
      <c r="H59" s="76" t="s">
        <v>579</v>
      </c>
      <c r="I59" s="76" t="s">
        <v>579</v>
      </c>
      <c r="J59" s="135"/>
    </row>
    <row r="60" spans="1:10" ht="15.75" customHeight="1">
      <c r="A60" s="7">
        <v>8</v>
      </c>
      <c r="B60" s="4" t="s">
        <v>52</v>
      </c>
      <c r="C60" s="5" t="s">
        <v>162</v>
      </c>
      <c r="D60" s="4" t="s">
        <v>45</v>
      </c>
      <c r="E60" s="76" t="s">
        <v>579</v>
      </c>
      <c r="F60" s="76" t="s">
        <v>579</v>
      </c>
      <c r="G60" s="76" t="s">
        <v>579</v>
      </c>
      <c r="H60" s="76" t="s">
        <v>579</v>
      </c>
      <c r="I60" s="76" t="s">
        <v>579</v>
      </c>
      <c r="J60" s="135"/>
    </row>
    <row r="61" spans="1:10" ht="15.75" customHeight="1">
      <c r="A61" s="7">
        <v>8</v>
      </c>
      <c r="B61" s="4" t="s">
        <v>52</v>
      </c>
      <c r="C61" s="5" t="s">
        <v>163</v>
      </c>
      <c r="D61" s="4" t="s">
        <v>48</v>
      </c>
      <c r="E61" s="76" t="s">
        <v>579</v>
      </c>
      <c r="F61" s="76" t="s">
        <v>579</v>
      </c>
      <c r="G61" s="76" t="s">
        <v>579</v>
      </c>
      <c r="H61" s="76" t="s">
        <v>579</v>
      </c>
      <c r="I61" s="76" t="s">
        <v>579</v>
      </c>
      <c r="J61" s="135"/>
    </row>
    <row r="62" spans="1:10" ht="15.75" customHeight="1">
      <c r="A62" s="7">
        <v>8</v>
      </c>
      <c r="B62" s="4" t="s">
        <v>52</v>
      </c>
      <c r="C62" s="5" t="s">
        <v>164</v>
      </c>
      <c r="D62" s="4" t="s">
        <v>47</v>
      </c>
      <c r="E62" s="76" t="s">
        <v>579</v>
      </c>
      <c r="F62" s="76" t="s">
        <v>579</v>
      </c>
      <c r="G62" s="76" t="s">
        <v>579</v>
      </c>
      <c r="H62" s="76" t="s">
        <v>579</v>
      </c>
      <c r="I62" s="76" t="s">
        <v>579</v>
      </c>
      <c r="J62" s="181"/>
    </row>
    <row r="63" spans="1:10" ht="15.75" customHeight="1">
      <c r="A63" s="7">
        <v>8</v>
      </c>
      <c r="B63" s="4" t="s">
        <v>52</v>
      </c>
      <c r="C63" s="5" t="s">
        <v>165</v>
      </c>
      <c r="D63" s="4" t="s">
        <v>43</v>
      </c>
      <c r="E63" s="76" t="s">
        <v>579</v>
      </c>
      <c r="F63" s="76" t="s">
        <v>579</v>
      </c>
      <c r="G63" s="76" t="s">
        <v>579</v>
      </c>
      <c r="H63" s="76" t="s">
        <v>579</v>
      </c>
      <c r="I63" s="76" t="s">
        <v>579</v>
      </c>
      <c r="J63" s="135"/>
    </row>
    <row r="64" spans="1:10" ht="15.75" customHeight="1">
      <c r="A64" s="7">
        <v>8</v>
      </c>
      <c r="B64" s="4" t="s">
        <v>59</v>
      </c>
      <c r="C64" s="5" t="s">
        <v>166</v>
      </c>
      <c r="D64" s="4" t="s">
        <v>326</v>
      </c>
      <c r="E64" s="76" t="s">
        <v>579</v>
      </c>
      <c r="F64" s="76" t="s">
        <v>579</v>
      </c>
      <c r="G64" s="76" t="s">
        <v>579</v>
      </c>
      <c r="H64" s="76" t="s">
        <v>579</v>
      </c>
      <c r="I64" s="76" t="s">
        <v>579</v>
      </c>
      <c r="J64" s="135"/>
    </row>
    <row r="65" spans="1:10" ht="15.75" customHeight="1">
      <c r="A65" s="7">
        <v>8</v>
      </c>
      <c r="B65" s="4" t="s">
        <v>59</v>
      </c>
      <c r="C65" s="5" t="s">
        <v>167</v>
      </c>
      <c r="D65" s="4" t="s">
        <v>53</v>
      </c>
      <c r="E65" s="76" t="s">
        <v>579</v>
      </c>
      <c r="F65" s="76" t="s">
        <v>579</v>
      </c>
      <c r="G65" s="76" t="s">
        <v>579</v>
      </c>
      <c r="H65" s="76" t="s">
        <v>579</v>
      </c>
      <c r="I65" s="76" t="s">
        <v>579</v>
      </c>
      <c r="J65" s="135"/>
    </row>
    <row r="66" spans="1:10" ht="15.75" customHeight="1">
      <c r="A66" s="7">
        <v>8</v>
      </c>
      <c r="B66" s="4" t="s">
        <v>59</v>
      </c>
      <c r="C66" s="5" t="s">
        <v>168</v>
      </c>
      <c r="D66" s="4" t="s">
        <v>57</v>
      </c>
      <c r="E66" s="76" t="s">
        <v>579</v>
      </c>
      <c r="F66" s="76" t="s">
        <v>579</v>
      </c>
      <c r="G66" s="76" t="s">
        <v>579</v>
      </c>
      <c r="H66" s="76" t="s">
        <v>579</v>
      </c>
      <c r="I66" s="76" t="s">
        <v>579</v>
      </c>
      <c r="J66" s="135"/>
    </row>
    <row r="67" spans="1:10" ht="15.75" customHeight="1">
      <c r="A67" s="7">
        <v>8</v>
      </c>
      <c r="B67" s="4" t="s">
        <v>59</v>
      </c>
      <c r="C67" s="5" t="s">
        <v>169</v>
      </c>
      <c r="D67" s="4" t="s">
        <v>55</v>
      </c>
      <c r="E67" s="76" t="s">
        <v>579</v>
      </c>
      <c r="F67" s="76" t="s">
        <v>579</v>
      </c>
      <c r="G67" s="76" t="s">
        <v>579</v>
      </c>
      <c r="H67" s="76" t="s">
        <v>579</v>
      </c>
      <c r="I67" s="76" t="s">
        <v>579</v>
      </c>
      <c r="J67" s="135"/>
    </row>
    <row r="68" spans="1:10" ht="15.75" customHeight="1">
      <c r="A68" s="7">
        <v>8</v>
      </c>
      <c r="B68" s="4" t="s">
        <v>59</v>
      </c>
      <c r="C68" s="5" t="s">
        <v>170</v>
      </c>
      <c r="D68" s="4" t="s">
        <v>56</v>
      </c>
      <c r="E68" s="76" t="s">
        <v>579</v>
      </c>
      <c r="F68" s="76" t="s">
        <v>579</v>
      </c>
      <c r="G68" s="76" t="s">
        <v>579</v>
      </c>
      <c r="H68" s="76" t="s">
        <v>579</v>
      </c>
      <c r="I68" s="76" t="s">
        <v>579</v>
      </c>
      <c r="J68" s="135"/>
    </row>
    <row r="69" spans="1:10" ht="15.75" customHeight="1">
      <c r="A69" s="7">
        <v>8</v>
      </c>
      <c r="B69" s="4" t="s">
        <v>59</v>
      </c>
      <c r="C69" s="5" t="s">
        <v>171</v>
      </c>
      <c r="D69" s="4" t="s">
        <v>327</v>
      </c>
      <c r="E69" s="76" t="s">
        <v>579</v>
      </c>
      <c r="F69" s="76" t="s">
        <v>579</v>
      </c>
      <c r="G69" s="76" t="s">
        <v>579</v>
      </c>
      <c r="H69" s="76" t="s">
        <v>579</v>
      </c>
      <c r="I69" s="76" t="s">
        <v>579</v>
      </c>
      <c r="J69" s="135"/>
    </row>
    <row r="70" spans="1:10" ht="15.75" customHeight="1">
      <c r="A70" s="7">
        <v>8</v>
      </c>
      <c r="B70" s="4" t="s">
        <v>81</v>
      </c>
      <c r="C70" s="5" t="s">
        <v>172</v>
      </c>
      <c r="D70" s="4" t="s">
        <v>328</v>
      </c>
      <c r="E70" s="76" t="s">
        <v>579</v>
      </c>
      <c r="F70" s="76" t="s">
        <v>579</v>
      </c>
      <c r="G70" s="76" t="s">
        <v>579</v>
      </c>
      <c r="H70" s="76" t="s">
        <v>579</v>
      </c>
      <c r="I70" s="76" t="s">
        <v>579</v>
      </c>
      <c r="J70" s="135"/>
    </row>
    <row r="71" spans="1:10" ht="15.75" customHeight="1">
      <c r="A71" s="7">
        <v>8</v>
      </c>
      <c r="B71" s="4" t="s">
        <v>81</v>
      </c>
      <c r="C71" s="5" t="s">
        <v>173</v>
      </c>
      <c r="D71" s="4" t="s">
        <v>60</v>
      </c>
      <c r="E71" s="76" t="s">
        <v>579</v>
      </c>
      <c r="F71" s="76" t="s">
        <v>579</v>
      </c>
      <c r="G71" s="76" t="s">
        <v>579</v>
      </c>
      <c r="H71" s="76" t="s">
        <v>579</v>
      </c>
      <c r="I71" s="76" t="s">
        <v>579</v>
      </c>
      <c r="J71" s="135"/>
    </row>
    <row r="72" spans="1:10" ht="15.75" customHeight="1">
      <c r="A72" s="7">
        <v>8</v>
      </c>
      <c r="B72" s="4" t="s">
        <v>81</v>
      </c>
      <c r="C72" s="5" t="s">
        <v>174</v>
      </c>
      <c r="D72" s="4" t="s">
        <v>72</v>
      </c>
      <c r="E72" s="76" t="s">
        <v>579</v>
      </c>
      <c r="F72" s="76" t="s">
        <v>579</v>
      </c>
      <c r="G72" s="76" t="s">
        <v>579</v>
      </c>
      <c r="H72" s="76" t="s">
        <v>579</v>
      </c>
      <c r="I72" s="76" t="s">
        <v>579</v>
      </c>
      <c r="J72" s="135"/>
    </row>
    <row r="73" spans="1:10" ht="15.75" customHeight="1">
      <c r="A73" s="7">
        <v>8</v>
      </c>
      <c r="B73" s="4" t="s">
        <v>81</v>
      </c>
      <c r="C73" s="5" t="s">
        <v>175</v>
      </c>
      <c r="D73" s="4" t="s">
        <v>61</v>
      </c>
      <c r="E73" s="76" t="s">
        <v>579</v>
      </c>
      <c r="F73" s="76" t="s">
        <v>579</v>
      </c>
      <c r="G73" s="76" t="s">
        <v>579</v>
      </c>
      <c r="H73" s="76" t="s">
        <v>579</v>
      </c>
      <c r="I73" s="76" t="s">
        <v>579</v>
      </c>
      <c r="J73" s="135"/>
    </row>
    <row r="74" spans="1:10" ht="15.75" customHeight="1">
      <c r="A74" s="7">
        <v>8</v>
      </c>
      <c r="B74" s="4" t="s">
        <v>81</v>
      </c>
      <c r="C74" s="5" t="s">
        <v>176</v>
      </c>
      <c r="D74" s="4" t="s">
        <v>75</v>
      </c>
      <c r="E74" s="76" t="s">
        <v>579</v>
      </c>
      <c r="F74" s="76" t="s">
        <v>579</v>
      </c>
      <c r="G74" s="76" t="s">
        <v>579</v>
      </c>
      <c r="H74" s="76" t="s">
        <v>579</v>
      </c>
      <c r="I74" s="76" t="s">
        <v>579</v>
      </c>
      <c r="J74" s="181"/>
    </row>
    <row r="75" spans="1:10" ht="15.75" customHeight="1">
      <c r="A75" s="7">
        <v>8</v>
      </c>
      <c r="B75" s="4" t="s">
        <v>81</v>
      </c>
      <c r="C75" s="5" t="s">
        <v>177</v>
      </c>
      <c r="D75" s="4" t="s">
        <v>77</v>
      </c>
      <c r="E75" s="76" t="s">
        <v>579</v>
      </c>
      <c r="F75" s="76" t="s">
        <v>579</v>
      </c>
      <c r="G75" s="76" t="s">
        <v>579</v>
      </c>
      <c r="H75" s="76" t="s">
        <v>579</v>
      </c>
      <c r="I75" s="76" t="s">
        <v>579</v>
      </c>
      <c r="J75" s="135"/>
    </row>
    <row r="76" spans="1:10" ht="15.75" customHeight="1">
      <c r="A76" s="7">
        <v>8</v>
      </c>
      <c r="B76" s="4" t="s">
        <v>81</v>
      </c>
      <c r="C76" s="5" t="s">
        <v>178</v>
      </c>
      <c r="D76" s="4" t="s">
        <v>73</v>
      </c>
      <c r="E76" s="76" t="s">
        <v>579</v>
      </c>
      <c r="F76" s="76" t="s">
        <v>579</v>
      </c>
      <c r="G76" s="76" t="s">
        <v>579</v>
      </c>
      <c r="H76" s="76" t="s">
        <v>579</v>
      </c>
      <c r="I76" s="76" t="s">
        <v>579</v>
      </c>
      <c r="J76" s="135"/>
    </row>
    <row r="77" spans="1:10" ht="15.75" customHeight="1">
      <c r="A77" s="7">
        <v>8</v>
      </c>
      <c r="B77" s="4" t="s">
        <v>81</v>
      </c>
      <c r="C77" s="5" t="s">
        <v>179</v>
      </c>
      <c r="D77" s="4" t="s">
        <v>63</v>
      </c>
      <c r="E77" s="76" t="s">
        <v>579</v>
      </c>
      <c r="F77" s="76" t="s">
        <v>579</v>
      </c>
      <c r="G77" s="76" t="s">
        <v>579</v>
      </c>
      <c r="H77" s="76" t="s">
        <v>579</v>
      </c>
      <c r="I77" s="76" t="s">
        <v>579</v>
      </c>
      <c r="J77" s="135"/>
    </row>
    <row r="78" spans="1:10" ht="15.75" customHeight="1">
      <c r="A78" s="7">
        <v>8</v>
      </c>
      <c r="B78" s="4" t="s">
        <v>81</v>
      </c>
      <c r="C78" s="5" t="s">
        <v>180</v>
      </c>
      <c r="D78" s="4" t="s">
        <v>78</v>
      </c>
      <c r="E78" s="76" t="s">
        <v>579</v>
      </c>
      <c r="F78" s="76" t="s">
        <v>579</v>
      </c>
      <c r="G78" s="76" t="s">
        <v>579</v>
      </c>
      <c r="H78" s="76" t="s">
        <v>579</v>
      </c>
      <c r="I78" s="76" t="s">
        <v>579</v>
      </c>
      <c r="J78" s="135"/>
    </row>
    <row r="79" spans="1:10" ht="15.75" customHeight="1">
      <c r="A79" s="7">
        <v>8</v>
      </c>
      <c r="B79" s="4" t="s">
        <v>81</v>
      </c>
      <c r="C79" s="5" t="s">
        <v>181</v>
      </c>
      <c r="D79" s="4" t="s">
        <v>70</v>
      </c>
      <c r="E79" s="76" t="s">
        <v>579</v>
      </c>
      <c r="F79" s="76" t="s">
        <v>579</v>
      </c>
      <c r="G79" s="76" t="s">
        <v>579</v>
      </c>
      <c r="H79" s="76" t="s">
        <v>579</v>
      </c>
      <c r="I79" s="76" t="s">
        <v>579</v>
      </c>
      <c r="J79" s="135"/>
    </row>
    <row r="80" spans="1:10" ht="15.75" customHeight="1">
      <c r="A80" s="7">
        <v>8</v>
      </c>
      <c r="B80" s="4" t="s">
        <v>81</v>
      </c>
      <c r="C80" s="5" t="s">
        <v>182</v>
      </c>
      <c r="D80" s="4" t="s">
        <v>69</v>
      </c>
      <c r="E80" s="76" t="s">
        <v>579</v>
      </c>
      <c r="F80" s="76" t="s">
        <v>579</v>
      </c>
      <c r="G80" s="76" t="s">
        <v>579</v>
      </c>
      <c r="H80" s="76" t="s">
        <v>579</v>
      </c>
      <c r="I80" s="76" t="s">
        <v>579</v>
      </c>
      <c r="J80" s="135"/>
    </row>
    <row r="81" spans="1:10" ht="15.75" customHeight="1">
      <c r="A81" s="7">
        <v>8</v>
      </c>
      <c r="B81" s="4" t="s">
        <v>81</v>
      </c>
      <c r="C81" s="5" t="s">
        <v>183</v>
      </c>
      <c r="D81" s="4" t="s">
        <v>66</v>
      </c>
      <c r="E81" s="76" t="s">
        <v>579</v>
      </c>
      <c r="F81" s="76" t="s">
        <v>579</v>
      </c>
      <c r="G81" s="76" t="s">
        <v>579</v>
      </c>
      <c r="H81" s="76" t="s">
        <v>579</v>
      </c>
      <c r="I81" s="76" t="s">
        <v>579</v>
      </c>
      <c r="J81" s="135"/>
    </row>
    <row r="82" spans="1:10" ht="15.75" customHeight="1">
      <c r="A82" s="7">
        <v>8</v>
      </c>
      <c r="B82" s="4" t="s">
        <v>81</v>
      </c>
      <c r="C82" s="5" t="s">
        <v>184</v>
      </c>
      <c r="D82" s="4" t="s">
        <v>65</v>
      </c>
      <c r="E82" s="76" t="s">
        <v>579</v>
      </c>
      <c r="F82" s="76" t="s">
        <v>579</v>
      </c>
      <c r="G82" s="76" t="s">
        <v>579</v>
      </c>
      <c r="H82" s="76" t="s">
        <v>579</v>
      </c>
      <c r="I82" s="76" t="s">
        <v>579</v>
      </c>
      <c r="J82" s="181"/>
    </row>
    <row r="83" spans="1:10" ht="15.75" customHeight="1">
      <c r="A83" s="7">
        <v>8</v>
      </c>
      <c r="B83" s="4" t="s">
        <v>81</v>
      </c>
      <c r="C83" s="5" t="s">
        <v>185</v>
      </c>
      <c r="D83" s="4" t="s">
        <v>76</v>
      </c>
      <c r="E83" s="76" t="s">
        <v>579</v>
      </c>
      <c r="F83" s="76" t="s">
        <v>579</v>
      </c>
      <c r="G83" s="76" t="s">
        <v>579</v>
      </c>
      <c r="H83" s="76" t="s">
        <v>579</v>
      </c>
      <c r="I83" s="76" t="s">
        <v>579</v>
      </c>
      <c r="J83" s="135"/>
    </row>
    <row r="84" spans="1:10" ht="15.75" customHeight="1">
      <c r="A84" s="7">
        <v>8</v>
      </c>
      <c r="B84" s="4" t="s">
        <v>81</v>
      </c>
      <c r="C84" s="5" t="s">
        <v>186</v>
      </c>
      <c r="D84" s="4" t="s">
        <v>71</v>
      </c>
      <c r="E84" s="76" t="s">
        <v>579</v>
      </c>
      <c r="F84" s="76" t="s">
        <v>579</v>
      </c>
      <c r="G84" s="76" t="s">
        <v>579</v>
      </c>
      <c r="H84" s="76" t="s">
        <v>579</v>
      </c>
      <c r="I84" s="76" t="s">
        <v>579</v>
      </c>
      <c r="J84" s="135"/>
    </row>
    <row r="85" spans="1:10" ht="15.75" customHeight="1">
      <c r="A85" s="7">
        <v>8</v>
      </c>
      <c r="B85" s="4" t="s">
        <v>81</v>
      </c>
      <c r="C85" s="5" t="s">
        <v>187</v>
      </c>
      <c r="D85" s="4" t="s">
        <v>74</v>
      </c>
      <c r="E85" s="76" t="s">
        <v>579</v>
      </c>
      <c r="F85" s="76" t="s">
        <v>579</v>
      </c>
      <c r="G85" s="76" t="s">
        <v>579</v>
      </c>
      <c r="H85" s="76" t="s">
        <v>579</v>
      </c>
      <c r="I85" s="76" t="s">
        <v>579</v>
      </c>
      <c r="J85" s="135"/>
    </row>
    <row r="86" spans="1:10" ht="15.75" customHeight="1">
      <c r="A86" s="7">
        <v>8</v>
      </c>
      <c r="B86" s="4" t="s">
        <v>81</v>
      </c>
      <c r="C86" s="5" t="s">
        <v>188</v>
      </c>
      <c r="D86" s="4" t="s">
        <v>64</v>
      </c>
      <c r="E86" s="76" t="s">
        <v>579</v>
      </c>
      <c r="F86" s="76" t="s">
        <v>579</v>
      </c>
      <c r="G86" s="76" t="s">
        <v>579</v>
      </c>
      <c r="H86" s="76" t="s">
        <v>579</v>
      </c>
      <c r="I86" s="76" t="s">
        <v>579</v>
      </c>
      <c r="J86" s="135"/>
    </row>
    <row r="87" spans="1:10" ht="15.75" customHeight="1">
      <c r="A87" s="7">
        <v>8</v>
      </c>
      <c r="B87" s="4" t="s">
        <v>81</v>
      </c>
      <c r="C87" s="5" t="s">
        <v>189</v>
      </c>
      <c r="D87" s="4" t="s">
        <v>68</v>
      </c>
      <c r="E87" s="76" t="s">
        <v>579</v>
      </c>
      <c r="F87" s="76" t="s">
        <v>579</v>
      </c>
      <c r="G87" s="76" t="s">
        <v>579</v>
      </c>
      <c r="H87" s="76" t="s">
        <v>579</v>
      </c>
      <c r="I87" s="76" t="s">
        <v>579</v>
      </c>
      <c r="J87" s="135"/>
    </row>
    <row r="88" spans="1:10" ht="15.75" customHeight="1">
      <c r="A88" s="7">
        <v>8</v>
      </c>
      <c r="B88" s="4" t="s">
        <v>81</v>
      </c>
      <c r="C88" s="5" t="s">
        <v>190</v>
      </c>
      <c r="D88" s="4" t="s">
        <v>79</v>
      </c>
      <c r="E88" s="76" t="s">
        <v>579</v>
      </c>
      <c r="F88" s="76" t="s">
        <v>579</v>
      </c>
      <c r="G88" s="76" t="s">
        <v>579</v>
      </c>
      <c r="H88" s="76" t="s">
        <v>579</v>
      </c>
      <c r="I88" s="76" t="s">
        <v>579</v>
      </c>
      <c r="J88" s="135"/>
    </row>
    <row r="89" spans="1:10" ht="15.75" customHeight="1">
      <c r="A89" s="7">
        <v>8</v>
      </c>
      <c r="B89" s="4" t="s">
        <v>81</v>
      </c>
      <c r="C89" s="5" t="s">
        <v>191</v>
      </c>
      <c r="D89" s="4" t="s">
        <v>62</v>
      </c>
      <c r="E89" s="76" t="s">
        <v>579</v>
      </c>
      <c r="F89" s="76" t="s">
        <v>579</v>
      </c>
      <c r="G89" s="76" t="s">
        <v>579</v>
      </c>
      <c r="H89" s="76" t="s">
        <v>579</v>
      </c>
      <c r="I89" s="76" t="s">
        <v>579</v>
      </c>
      <c r="J89" s="135"/>
    </row>
    <row r="90" spans="1:10" ht="15.75" customHeight="1">
      <c r="A90" s="7">
        <v>8</v>
      </c>
      <c r="B90" s="4" t="s">
        <v>81</v>
      </c>
      <c r="C90" s="5" t="s">
        <v>192</v>
      </c>
      <c r="D90" s="4" t="s">
        <v>329</v>
      </c>
      <c r="E90" s="76" t="s">
        <v>579</v>
      </c>
      <c r="F90" s="76" t="s">
        <v>579</v>
      </c>
      <c r="G90" s="76" t="s">
        <v>579</v>
      </c>
      <c r="H90" s="76" t="s">
        <v>579</v>
      </c>
      <c r="I90" s="76" t="s">
        <v>579</v>
      </c>
      <c r="J90" s="181"/>
    </row>
  </sheetData>
  <mergeCells count="1">
    <mergeCell ref="A1:J1"/>
  </mergeCells>
  <phoneticPr fontId="63" type="noConversion"/>
  <dataValidations count="1">
    <dataValidation type="list" allowBlank="1" showInputMessage="1" showErrorMessage="1" errorTitle="คุณกรอกผิด กรุณาเลือกใหม่" error="เลือกเครื่องหมายผิด" promptTitle="กรอกเครื่องหมาย / เท่านั้น" sqref="E3:I90" xr:uid="{00000000-0002-0000-0600-000000000000}">
      <formula1>"/"</formula1>
    </dataValidation>
  </dataValidations>
  <pageMargins left="0.9055118110236221" right="0.70866141732283472" top="0.15748031496062992" bottom="0.15748031496062992" header="0.31496062992125984" footer="0.31496062992125984"/>
  <pageSetup paperSize="9" scale="78" orientation="portrait" r:id="rId1"/>
  <rowBreaks count="1" manualBreakCount="1">
    <brk id="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rgb="FF00B050"/>
  </sheetPr>
  <dimension ref="A1:S113"/>
  <sheetViews>
    <sheetView zoomScale="69" zoomScaleNormal="69" zoomScaleSheetLayoutView="80" workbookViewId="0">
      <pane ySplit="3" topLeftCell="A16" activePane="bottomLeft" state="frozen"/>
      <selection activeCell="J10" sqref="J10"/>
      <selection pane="bottomLeft" activeCell="K13" sqref="K13"/>
    </sheetView>
  </sheetViews>
  <sheetFormatPr defaultColWidth="9" defaultRowHeight="13.2"/>
  <cols>
    <col min="1" max="1" width="6.3984375" style="230" customWidth="1"/>
    <col min="2" max="2" width="8.69921875" style="230" customWidth="1"/>
    <col min="3" max="3" width="7" style="230" customWidth="1"/>
    <col min="4" max="4" width="12.09765625" style="230" customWidth="1"/>
    <col min="5" max="5" width="20.796875" style="230" bestFit="1" customWidth="1"/>
    <col min="6" max="6" width="8.59765625" style="231" customWidth="1"/>
    <col min="7" max="7" width="16" style="231" customWidth="1"/>
    <col min="8" max="8" width="20.5" style="231" customWidth="1"/>
    <col min="9" max="9" width="8" style="231" customWidth="1"/>
    <col min="10" max="11" width="9" style="231" customWidth="1"/>
    <col min="12" max="12" width="7.8984375" style="231" customWidth="1"/>
    <col min="13" max="13" width="8.19921875" style="116" customWidth="1"/>
    <col min="14" max="14" width="13" style="230" customWidth="1"/>
    <col min="15" max="15" width="15" style="232" customWidth="1"/>
    <col min="16" max="16" width="12.8984375" style="230" customWidth="1"/>
    <col min="17" max="17" width="14.69921875" style="230" customWidth="1"/>
    <col min="18" max="18" width="12.296875" style="230" customWidth="1"/>
    <col min="19" max="19" width="16.59765625" style="230" customWidth="1"/>
    <col min="20" max="16384" width="9" style="230"/>
  </cols>
  <sheetData>
    <row r="1" spans="1:19" ht="21" customHeight="1">
      <c r="M1" s="669" t="s">
        <v>435</v>
      </c>
      <c r="N1" s="669"/>
      <c r="O1" s="438"/>
    </row>
    <row r="2" spans="1:19" ht="24" customHeight="1">
      <c r="A2" s="670" t="s">
        <v>702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233"/>
    </row>
    <row r="3" spans="1:19" ht="79.2">
      <c r="A3" s="117" t="s">
        <v>424</v>
      </c>
      <c r="B3" s="117" t="s">
        <v>12</v>
      </c>
      <c r="C3" s="117" t="s">
        <v>103</v>
      </c>
      <c r="D3" s="117" t="s">
        <v>337</v>
      </c>
      <c r="E3" s="117" t="s">
        <v>646</v>
      </c>
      <c r="F3" s="118" t="s">
        <v>364</v>
      </c>
      <c r="G3" s="119" t="s">
        <v>703</v>
      </c>
      <c r="H3" s="119" t="s">
        <v>504</v>
      </c>
      <c r="I3" s="578" t="s">
        <v>367</v>
      </c>
      <c r="J3" s="234" t="s">
        <v>99</v>
      </c>
      <c r="K3" s="234" t="s">
        <v>100</v>
      </c>
      <c r="L3" s="234" t="s">
        <v>101</v>
      </c>
      <c r="M3" s="114" t="s">
        <v>102</v>
      </c>
      <c r="N3" s="115" t="s">
        <v>705</v>
      </c>
      <c r="O3" s="447" t="s">
        <v>704</v>
      </c>
    </row>
    <row r="4" spans="1:19" s="237" customFormat="1" ht="15.75" hidden="1" customHeight="1">
      <c r="A4" s="182">
        <v>1</v>
      </c>
      <c r="B4" s="109" t="s">
        <v>13</v>
      </c>
      <c r="C4" s="235" t="s">
        <v>105</v>
      </c>
      <c r="D4" s="109" t="s">
        <v>319</v>
      </c>
      <c r="E4" s="109" t="s">
        <v>647</v>
      </c>
      <c r="F4" s="110" t="s">
        <v>642</v>
      </c>
      <c r="G4" s="445">
        <f>'1ตรวจสอบความครบถ้วน7แผน'!E38</f>
        <v>3467741.9300000668</v>
      </c>
      <c r="H4" s="445">
        <f>'1ตรวจสอบความครบถ้วน7แผน'!E41</f>
        <v>646548.39</v>
      </c>
      <c r="I4" s="178">
        <f>'1ตรวจสอบความครบถ้วน7แผน'!E151</f>
        <v>2.7471893513331351</v>
      </c>
      <c r="J4" s="239" t="str">
        <f>IF(G4&gt;=0, "Normal", "Risk")</f>
        <v>Normal</v>
      </c>
      <c r="K4" s="239" t="str">
        <f>IF(H4&gt;=0, "Normal", "Risk")</f>
        <v>Normal</v>
      </c>
      <c r="L4" s="451" t="str">
        <f t="shared" ref="L4:L67" si="0">IF(I4&gt;1, "Normal", "Risk")</f>
        <v>Normal</v>
      </c>
      <c r="M4" s="48">
        <f>IF(AND(J4="Normal",K4="Normal",L4="Normal"),1,IF(AND(J4="Normal",K4="Normal",L4="Risk"),2,IF(AND(J4="Normal",K4="Risk",L4="Normal"),3,IF(AND(J4="Normal",K4="Risk",L4="Risk"),4,IF(AND(J4="Risk",K4="Normal",L4="Normal"),5,IF(AND(J4="Risk",K4="Normal",L4="Risk"),6,IF(AND(J4="Risk",K4="Risk",L4="Normal"),7,IF(AND(J4="Risk",K4="Risk",L4="Risk"),8, "Unknow"))))))))</f>
        <v>1</v>
      </c>
      <c r="N4" s="179">
        <v>2</v>
      </c>
      <c r="O4" s="357">
        <f>+'2.ตรวจแผนการลงทุน'!E4</f>
        <v>-61328189.560000002</v>
      </c>
      <c r="P4" s="569"/>
      <c r="Q4" s="567"/>
      <c r="S4" s="238"/>
    </row>
    <row r="5" spans="1:19" s="237" customFormat="1" ht="15.75" customHeight="1">
      <c r="A5" s="182">
        <v>2</v>
      </c>
      <c r="B5" s="109" t="s">
        <v>13</v>
      </c>
      <c r="C5" s="235" t="s">
        <v>106</v>
      </c>
      <c r="D5" s="579" t="s">
        <v>3</v>
      </c>
      <c r="E5" s="109" t="s">
        <v>648</v>
      </c>
      <c r="F5" s="110" t="s">
        <v>642</v>
      </c>
      <c r="G5" s="445">
        <f>'1ตรวจสอบความครบถ้วน7แผน'!F38</f>
        <v>2915059.5899999887</v>
      </c>
      <c r="H5" s="445">
        <f>'1ตรวจสอบความครบถ้วน7แผน'!F41</f>
        <v>-4822388.08</v>
      </c>
      <c r="I5" s="178">
        <f>'1ตรวจสอบความครบถ้วน7แผน'!F151</f>
        <v>6.048944019643633</v>
      </c>
      <c r="J5" s="239" t="str">
        <f t="shared" ref="J5:K68" si="1">IF(G5&gt;=0, "Normal", "Risk")</f>
        <v>Normal</v>
      </c>
      <c r="K5" s="239" t="str">
        <f>IF(H5&gt;=0, "Normal", "Risk")</f>
        <v>Risk</v>
      </c>
      <c r="L5" s="451" t="str">
        <f t="shared" si="0"/>
        <v>Normal</v>
      </c>
      <c r="M5" s="48">
        <f t="shared" ref="M5:M68" si="2">IF(AND(J5="Normal",K5="Normal",L5="Normal"),1,IF(AND(J5="Normal",K5="Normal",L5="Risk"),2,IF(AND(J5="Normal",K5="Risk",L5="Normal"),3,IF(AND(J5="Normal",K5="Risk",L5="Risk"),4,IF(AND(J5="Risk",K5="Normal",L5="Normal"),5,IF(AND(J5="Risk",K5="Normal",L5="Risk"),6,IF(AND(J5="Risk",K5="Risk",L5="Normal"),7,IF(AND(J5="Risk",K5="Risk",L5="Risk"),8, "Unknow"))))))))</f>
        <v>3</v>
      </c>
      <c r="N5" s="179">
        <v>1</v>
      </c>
      <c r="O5" s="357">
        <f>+'2.ตรวจแผนการลงทุน'!E5</f>
        <v>-25411466.829999998</v>
      </c>
      <c r="P5" s="569">
        <v>1</v>
      </c>
      <c r="Q5" s="567"/>
      <c r="S5" s="238"/>
    </row>
    <row r="6" spans="1:19" s="237" customFormat="1" ht="15.75" customHeight="1">
      <c r="A6" s="182">
        <v>3</v>
      </c>
      <c r="B6" s="109" t="s">
        <v>13</v>
      </c>
      <c r="C6" s="235" t="s">
        <v>107</v>
      </c>
      <c r="D6" s="579" t="s">
        <v>1</v>
      </c>
      <c r="E6" s="109" t="s">
        <v>648</v>
      </c>
      <c r="F6" s="110" t="s">
        <v>642</v>
      </c>
      <c r="G6" s="445">
        <f>'1ตรวจสอบความครบถ้วน7แผน'!G38</f>
        <v>2806075</v>
      </c>
      <c r="H6" s="445">
        <f>'1ตรวจสอบความครบถ้วน7แผน'!G41</f>
        <v>-3017685</v>
      </c>
      <c r="I6" s="178">
        <f>'1ตรวจสอบความครบถ้วน7แผน'!G151</f>
        <v>6.2273430602231503</v>
      </c>
      <c r="J6" s="239" t="str">
        <f t="shared" si="1"/>
        <v>Normal</v>
      </c>
      <c r="K6" s="239" t="str">
        <f t="shared" si="1"/>
        <v>Risk</v>
      </c>
      <c r="L6" s="451" t="str">
        <f t="shared" si="0"/>
        <v>Normal</v>
      </c>
      <c r="M6" s="48">
        <f t="shared" si="2"/>
        <v>3</v>
      </c>
      <c r="N6" s="179">
        <v>1</v>
      </c>
      <c r="O6" s="357">
        <f>+'2.ตรวจแผนการลงทุน'!E6</f>
        <v>-25154254.329999998</v>
      </c>
      <c r="P6" s="569">
        <v>1</v>
      </c>
      <c r="Q6" s="567"/>
      <c r="S6" s="238"/>
    </row>
    <row r="7" spans="1:19" s="237" customFormat="1" ht="15.75" hidden="1" customHeight="1">
      <c r="A7" s="182">
        <v>4</v>
      </c>
      <c r="B7" s="109" t="s">
        <v>13</v>
      </c>
      <c r="C7" s="235" t="s">
        <v>108</v>
      </c>
      <c r="D7" s="579" t="s">
        <v>5</v>
      </c>
      <c r="E7" s="109" t="s">
        <v>649</v>
      </c>
      <c r="F7" s="110" t="s">
        <v>642</v>
      </c>
      <c r="G7" s="445">
        <f>'1ตรวจสอบความครบถ้วน7แผน'!H38</f>
        <v>1829223.5300000161</v>
      </c>
      <c r="H7" s="445">
        <f>'1ตรวจสอบความครบถ้วน7แผน'!H41</f>
        <v>115844.71000000002</v>
      </c>
      <c r="I7" s="178">
        <f>'1ตรวจสอบความครบถ้วน7แผน'!H151</f>
        <v>4.6080964730463068</v>
      </c>
      <c r="J7" s="239" t="str">
        <f t="shared" si="1"/>
        <v>Normal</v>
      </c>
      <c r="K7" s="239" t="str">
        <f t="shared" si="1"/>
        <v>Normal</v>
      </c>
      <c r="L7" s="451" t="str">
        <f t="shared" si="0"/>
        <v>Normal</v>
      </c>
      <c r="M7" s="48">
        <f t="shared" si="2"/>
        <v>1</v>
      </c>
      <c r="N7" s="179">
        <v>1</v>
      </c>
      <c r="O7" s="357">
        <f>+'2.ตรวจแผนการลงทุน'!E7</f>
        <v>-18303326.309999999</v>
      </c>
      <c r="P7" s="569"/>
      <c r="Q7" s="567"/>
      <c r="S7" s="238"/>
    </row>
    <row r="8" spans="1:19" s="237" customFormat="1" ht="15.75" hidden="1" customHeight="1">
      <c r="A8" s="182">
        <v>5</v>
      </c>
      <c r="B8" s="109" t="s">
        <v>13</v>
      </c>
      <c r="C8" s="235" t="s">
        <v>109</v>
      </c>
      <c r="D8" s="579" t="s">
        <v>4</v>
      </c>
      <c r="E8" s="109" t="s">
        <v>649</v>
      </c>
      <c r="F8" s="110" t="s">
        <v>642</v>
      </c>
      <c r="G8" s="445">
        <f>'1ตรวจสอบความครบถ้วน7แผน'!I38</f>
        <v>4391678.5399999917</v>
      </c>
      <c r="H8" s="445">
        <f>'1ตรวจสอบความครบถ้วน7แผน'!I41</f>
        <v>41335.709999999963</v>
      </c>
      <c r="I8" s="178">
        <f>'1ตรวจสอบความครบถ้วน7แผน'!I151</f>
        <v>3.859464827764044</v>
      </c>
      <c r="J8" s="239" t="str">
        <f t="shared" si="1"/>
        <v>Normal</v>
      </c>
      <c r="K8" s="239" t="str">
        <f t="shared" si="1"/>
        <v>Normal</v>
      </c>
      <c r="L8" s="451" t="str">
        <f t="shared" si="0"/>
        <v>Normal</v>
      </c>
      <c r="M8" s="48">
        <f t="shared" si="2"/>
        <v>1</v>
      </c>
      <c r="N8" s="179">
        <v>1</v>
      </c>
      <c r="O8" s="357">
        <f>+'2.ตรวจแผนการลงทุน'!E8</f>
        <v>-9773062.5</v>
      </c>
      <c r="P8" s="569"/>
      <c r="Q8" s="567"/>
      <c r="S8" s="238"/>
    </row>
    <row r="9" spans="1:19" s="237" customFormat="1" ht="15.75" hidden="1" customHeight="1">
      <c r="A9" s="182">
        <v>6</v>
      </c>
      <c r="B9" s="109" t="s">
        <v>13</v>
      </c>
      <c r="C9" s="235" t="s">
        <v>110</v>
      </c>
      <c r="D9" s="579" t="s">
        <v>2</v>
      </c>
      <c r="E9" s="109" t="s">
        <v>648</v>
      </c>
      <c r="F9" s="110" t="s">
        <v>642</v>
      </c>
      <c r="G9" s="445">
        <f>'1ตรวจสอบความครบถ้วน7แผน'!J38</f>
        <v>11499850</v>
      </c>
      <c r="H9" s="445">
        <f>'1ตรวจสอบความครบถ้วน7แผน'!J41</f>
        <v>33720</v>
      </c>
      <c r="I9" s="178">
        <f>'1ตรวจสอบความครบถ้วน7แผน'!J151</f>
        <v>1.9044700362879303</v>
      </c>
      <c r="J9" s="239" t="str">
        <f t="shared" si="1"/>
        <v>Normal</v>
      </c>
      <c r="K9" s="239" t="str">
        <f t="shared" si="1"/>
        <v>Normal</v>
      </c>
      <c r="L9" s="451" t="str">
        <f t="shared" si="0"/>
        <v>Normal</v>
      </c>
      <c r="M9" s="48">
        <f t="shared" si="2"/>
        <v>1</v>
      </c>
      <c r="N9" s="179">
        <v>2</v>
      </c>
      <c r="O9" s="357">
        <f>+'2.ตรวจแผนการลงทุน'!E9</f>
        <v>-19297970.390000001</v>
      </c>
      <c r="P9" s="569"/>
      <c r="Q9" s="567"/>
      <c r="S9" s="238"/>
    </row>
    <row r="10" spans="1:19" s="237" customFormat="1" ht="15.75" customHeight="1">
      <c r="A10" s="182">
        <v>7</v>
      </c>
      <c r="B10" s="109" t="s">
        <v>13</v>
      </c>
      <c r="C10" s="235" t="s">
        <v>111</v>
      </c>
      <c r="D10" s="579" t="s">
        <v>8</v>
      </c>
      <c r="E10" s="109" t="s">
        <v>648</v>
      </c>
      <c r="F10" s="110" t="s">
        <v>642</v>
      </c>
      <c r="G10" s="445">
        <f>'1ตรวจสอบความครบถ้วน7แผน'!K38</f>
        <v>30075505.590000004</v>
      </c>
      <c r="H10" s="445">
        <f>'1ตรวจสอบความครบถ้วน7แผน'!K41</f>
        <v>-4124512.88</v>
      </c>
      <c r="I10" s="178">
        <f>'1ตรวจสอบความครบถ้วน7แผน'!K151</f>
        <v>4.5220625627800954</v>
      </c>
      <c r="J10" s="239" t="str">
        <f t="shared" si="1"/>
        <v>Normal</v>
      </c>
      <c r="K10" s="239" t="str">
        <f t="shared" si="1"/>
        <v>Risk</v>
      </c>
      <c r="L10" s="451" t="str">
        <f t="shared" si="0"/>
        <v>Normal</v>
      </c>
      <c r="M10" s="48">
        <f t="shared" si="2"/>
        <v>3</v>
      </c>
      <c r="N10" s="179">
        <v>1</v>
      </c>
      <c r="O10" s="357">
        <f>+'2.ตรวจแผนการลงทุน'!E10</f>
        <v>-28731680.719999999</v>
      </c>
      <c r="P10" s="569">
        <v>1</v>
      </c>
      <c r="Q10" s="567"/>
      <c r="S10" s="238"/>
    </row>
    <row r="11" spans="1:19" s="237" customFormat="1" ht="15.75" hidden="1" customHeight="1">
      <c r="A11" s="182">
        <v>8</v>
      </c>
      <c r="B11" s="109" t="s">
        <v>13</v>
      </c>
      <c r="C11" s="235" t="s">
        <v>112</v>
      </c>
      <c r="D11" s="579" t="s">
        <v>9</v>
      </c>
      <c r="E11" s="109" t="s">
        <v>650</v>
      </c>
      <c r="F11" s="110" t="s">
        <v>642</v>
      </c>
      <c r="G11" s="445">
        <f>'1ตรวจสอบความครบถ้วน7แผน'!L38</f>
        <v>7693259.4800000489</v>
      </c>
      <c r="H11" s="445">
        <f>'1ตรวจสอบความครบถ้วน7แผน'!L41</f>
        <v>1538651.9</v>
      </c>
      <c r="I11" s="178">
        <f>'1ตรวจสอบความครบถ้วน7แผน'!L151</f>
        <v>3.4644279714511712</v>
      </c>
      <c r="J11" s="239" t="str">
        <f t="shared" si="1"/>
        <v>Normal</v>
      </c>
      <c r="K11" s="239" t="str">
        <f t="shared" si="1"/>
        <v>Normal</v>
      </c>
      <c r="L11" s="451" t="str">
        <f t="shared" si="0"/>
        <v>Normal</v>
      </c>
      <c r="M11" s="48">
        <f t="shared" si="2"/>
        <v>1</v>
      </c>
      <c r="N11" s="179">
        <v>1</v>
      </c>
      <c r="O11" s="357">
        <f>+'2.ตรวจแผนการลงทุน'!E11</f>
        <v>-30480375.899999999</v>
      </c>
      <c r="P11" s="569"/>
      <c r="Q11" s="567"/>
      <c r="S11" s="238"/>
    </row>
    <row r="12" spans="1:19" s="237" customFormat="1" ht="15.75" customHeight="1">
      <c r="A12" s="182">
        <v>9</v>
      </c>
      <c r="B12" s="109" t="s">
        <v>13</v>
      </c>
      <c r="C12" s="235" t="s">
        <v>113</v>
      </c>
      <c r="D12" s="579" t="s">
        <v>0</v>
      </c>
      <c r="E12" s="109" t="s">
        <v>648</v>
      </c>
      <c r="F12" s="110" t="s">
        <v>642</v>
      </c>
      <c r="G12" s="445">
        <f>'1ตรวจสอบความครบถ้วน7แผน'!M38</f>
        <v>7043969</v>
      </c>
      <c r="H12" s="445">
        <f>'1ตรวจสอบความครบถ้วน7แผน'!M41</f>
        <v>-3267976.2</v>
      </c>
      <c r="I12" s="178">
        <f>'1ตรวจสอบความครบถ้วน7แผน'!M151</f>
        <v>5.1863926557199278</v>
      </c>
      <c r="J12" s="239" t="str">
        <f t="shared" si="1"/>
        <v>Normal</v>
      </c>
      <c r="K12" s="239" t="str">
        <f t="shared" si="1"/>
        <v>Risk</v>
      </c>
      <c r="L12" s="451" t="str">
        <f t="shared" si="0"/>
        <v>Normal</v>
      </c>
      <c r="M12" s="48">
        <f t="shared" si="2"/>
        <v>3</v>
      </c>
      <c r="N12" s="179">
        <v>1</v>
      </c>
      <c r="O12" s="357">
        <f>+'2.ตรวจแผนการลงทุน'!E12</f>
        <v>-11063651.43</v>
      </c>
      <c r="P12" s="569">
        <v>1</v>
      </c>
      <c r="Q12" s="567"/>
      <c r="S12" s="238"/>
    </row>
    <row r="13" spans="1:19" s="237" customFormat="1" ht="15.75" customHeight="1">
      <c r="A13" s="182">
        <v>10</v>
      </c>
      <c r="B13" s="109" t="s">
        <v>13</v>
      </c>
      <c r="C13" s="235" t="s">
        <v>114</v>
      </c>
      <c r="D13" s="579" t="s">
        <v>10</v>
      </c>
      <c r="E13" s="109" t="s">
        <v>648</v>
      </c>
      <c r="F13" s="110" t="s">
        <v>642</v>
      </c>
      <c r="G13" s="445">
        <f>'1ตรวจสอบความครบถ้วน7แผน'!N38</f>
        <v>31538488</v>
      </c>
      <c r="H13" s="445">
        <f>'1ตรวจสอบความครบถ้วน7แผน'!N41</f>
        <v>-2864072.4000000004</v>
      </c>
      <c r="I13" s="178">
        <f>'1ตรวจสอบความครบถ้วน7แผน'!N151</f>
        <v>5.1923192861268221</v>
      </c>
      <c r="J13" s="239" t="str">
        <f t="shared" si="1"/>
        <v>Normal</v>
      </c>
      <c r="K13" s="239" t="str">
        <f t="shared" si="1"/>
        <v>Risk</v>
      </c>
      <c r="L13" s="451" t="str">
        <f t="shared" si="0"/>
        <v>Normal</v>
      </c>
      <c r="M13" s="48">
        <f t="shared" si="2"/>
        <v>3</v>
      </c>
      <c r="N13" s="179">
        <v>1</v>
      </c>
      <c r="O13" s="357">
        <f>+'2.ตรวจแผนการลงทุน'!E13</f>
        <v>-35676436.420000002</v>
      </c>
      <c r="P13" s="569">
        <v>1</v>
      </c>
      <c r="Q13" s="567"/>
      <c r="S13" s="238"/>
    </row>
    <row r="14" spans="1:19" s="237" customFormat="1" ht="15.75" hidden="1" customHeight="1">
      <c r="A14" s="182">
        <v>11</v>
      </c>
      <c r="B14" s="109" t="s">
        <v>13</v>
      </c>
      <c r="C14" s="235" t="s">
        <v>115</v>
      </c>
      <c r="D14" s="579" t="s">
        <v>6</v>
      </c>
      <c r="E14" s="109" t="s">
        <v>651</v>
      </c>
      <c r="F14" s="110" t="s">
        <v>642</v>
      </c>
      <c r="G14" s="445">
        <f>'1ตรวจสอบความครบถ้วน7แผน'!O38</f>
        <v>28793648.930000007</v>
      </c>
      <c r="H14" s="445">
        <f>'1ตรวจสอบความครบถ้วน7แผน'!O41</f>
        <v>6029.7900000000373</v>
      </c>
      <c r="I14" s="178">
        <f>'1ตรวจสอบความครบถ้วน7แผน'!O151</f>
        <v>0.10614986641829008</v>
      </c>
      <c r="J14" s="239" t="str">
        <f t="shared" si="1"/>
        <v>Normal</v>
      </c>
      <c r="K14" s="239" t="str">
        <f t="shared" si="1"/>
        <v>Normal</v>
      </c>
      <c r="L14" s="451" t="str">
        <f t="shared" si="0"/>
        <v>Risk</v>
      </c>
      <c r="M14" s="48">
        <f t="shared" si="2"/>
        <v>2</v>
      </c>
      <c r="N14" s="179">
        <v>7</v>
      </c>
      <c r="O14" s="357">
        <f>+'2.ตรวจแผนการลงทุน'!E14</f>
        <v>-30188294.100000001</v>
      </c>
      <c r="P14" s="569"/>
      <c r="Q14" s="568"/>
      <c r="S14" s="238"/>
    </row>
    <row r="15" spans="1:19" s="237" customFormat="1" ht="15.75" hidden="1" customHeight="1">
      <c r="A15" s="182">
        <v>12</v>
      </c>
      <c r="B15" s="109" t="s">
        <v>13</v>
      </c>
      <c r="C15" s="235">
        <v>40840</v>
      </c>
      <c r="D15" s="580" t="s">
        <v>320</v>
      </c>
      <c r="E15" s="235" t="s">
        <v>652</v>
      </c>
      <c r="F15" s="110" t="s">
        <v>642</v>
      </c>
      <c r="G15" s="445">
        <f>'1ตรวจสอบความครบถ้วน7แผน'!P38</f>
        <v>101908.59000000358</v>
      </c>
      <c r="H15" s="445">
        <f>'1ตรวจสอบความครบถ้วน7แผน'!P41</f>
        <v>20381.719999999998</v>
      </c>
      <c r="I15" s="178">
        <f>'1ตรวจสอบความครบถ้วน7แผน'!P151</f>
        <v>1.4799966097003068</v>
      </c>
      <c r="J15" s="239" t="str">
        <f t="shared" si="1"/>
        <v>Normal</v>
      </c>
      <c r="K15" s="239" t="str">
        <f t="shared" si="1"/>
        <v>Normal</v>
      </c>
      <c r="L15" s="451" t="str">
        <f t="shared" si="0"/>
        <v>Normal</v>
      </c>
      <c r="M15" s="48">
        <f t="shared" si="2"/>
        <v>1</v>
      </c>
      <c r="N15" s="179">
        <v>6</v>
      </c>
      <c r="O15" s="357">
        <f>+'2.ตรวจแผนการลงทุน'!E15</f>
        <v>-5620398.5099999998</v>
      </c>
      <c r="P15" s="569"/>
      <c r="Q15" s="567"/>
      <c r="S15" s="238"/>
    </row>
    <row r="16" spans="1:19" s="237" customFormat="1" ht="15.75" customHeight="1">
      <c r="A16" s="182">
        <v>13</v>
      </c>
      <c r="B16" s="109" t="s">
        <v>22</v>
      </c>
      <c r="C16" s="235" t="s">
        <v>117</v>
      </c>
      <c r="D16" s="579" t="s">
        <v>21</v>
      </c>
      <c r="E16" s="109" t="s">
        <v>647</v>
      </c>
      <c r="F16" s="110" t="s">
        <v>642</v>
      </c>
      <c r="G16" s="445">
        <f>'1ตรวจสอบความครบถ้วน7แผน'!Q38</f>
        <v>39771536.410000086</v>
      </c>
      <c r="H16" s="445">
        <f>'1ตรวจสอบความครบถ้วน7แผน'!Q41</f>
        <v>-21831784.710000001</v>
      </c>
      <c r="I16" s="178">
        <f>'1ตรวจสอบความครบถ้วน7แผน'!Q151</f>
        <v>3.1537554319141652</v>
      </c>
      <c r="J16" s="239" t="str">
        <f t="shared" si="1"/>
        <v>Normal</v>
      </c>
      <c r="K16" s="239" t="str">
        <f t="shared" si="1"/>
        <v>Risk</v>
      </c>
      <c r="L16" s="451" t="str">
        <f t="shared" si="0"/>
        <v>Normal</v>
      </c>
      <c r="M16" s="48">
        <f t="shared" si="2"/>
        <v>3</v>
      </c>
      <c r="N16" s="179">
        <v>1</v>
      </c>
      <c r="O16" s="357">
        <f>+'2.ตรวจแผนการลงทุน'!E16</f>
        <v>-14753383.140000001</v>
      </c>
      <c r="P16" s="569">
        <v>1</v>
      </c>
      <c r="Q16" s="567"/>
      <c r="S16" s="238"/>
    </row>
    <row r="17" spans="1:19" s="237" customFormat="1" ht="15.75" hidden="1" customHeight="1">
      <c r="A17" s="182">
        <v>14</v>
      </c>
      <c r="B17" s="109" t="s">
        <v>22</v>
      </c>
      <c r="C17" s="235" t="s">
        <v>118</v>
      </c>
      <c r="D17" s="579" t="s">
        <v>17</v>
      </c>
      <c r="E17" s="109" t="s">
        <v>648</v>
      </c>
      <c r="F17" s="110" t="s">
        <v>642</v>
      </c>
      <c r="G17" s="445">
        <f>'1ตรวจสอบความครบถ้วน7แผน'!R38</f>
        <v>8264228.1999999732</v>
      </c>
      <c r="H17" s="445">
        <f>'1ตรวจสอบความครบถ้วน7แผน'!R41</f>
        <v>38029.219999999972</v>
      </c>
      <c r="I17" s="178">
        <f>'1ตรวจสอบความครบถ้วน7แผน'!R151</f>
        <v>4.3410426193240488</v>
      </c>
      <c r="J17" s="239" t="str">
        <f t="shared" si="1"/>
        <v>Normal</v>
      </c>
      <c r="K17" s="240" t="str">
        <f t="shared" si="1"/>
        <v>Normal</v>
      </c>
      <c r="L17" s="451" t="str">
        <f>IF(I17&gt;1, "Normal", "Risk")</f>
        <v>Normal</v>
      </c>
      <c r="M17" s="48">
        <f t="shared" si="2"/>
        <v>1</v>
      </c>
      <c r="N17" s="179">
        <v>1</v>
      </c>
      <c r="O17" s="357">
        <f>+'2.ตรวจแผนการลงทุน'!E17</f>
        <v>-28462170.34</v>
      </c>
      <c r="P17" s="569"/>
      <c r="Q17" s="567"/>
      <c r="S17" s="238"/>
    </row>
    <row r="18" spans="1:19" s="237" customFormat="1" ht="15.75" hidden="1" customHeight="1">
      <c r="A18" s="182">
        <v>15</v>
      </c>
      <c r="B18" s="109" t="s">
        <v>22</v>
      </c>
      <c r="C18" s="235" t="s">
        <v>119</v>
      </c>
      <c r="D18" s="579" t="s">
        <v>20</v>
      </c>
      <c r="E18" s="109" t="s">
        <v>648</v>
      </c>
      <c r="F18" s="110" t="s">
        <v>642</v>
      </c>
      <c r="G18" s="445">
        <f>'1ตรวจสอบความครบถ้วน7แผน'!S38</f>
        <v>29444058.50999999</v>
      </c>
      <c r="H18" s="445">
        <f>'1ตรวจสอบความครบถ้วน7แผน'!S41</f>
        <v>1609311.71</v>
      </c>
      <c r="I18" s="178">
        <f>'1ตรวจสอบความครบถ้วน7แผน'!S151</f>
        <v>1.6673190516665064</v>
      </c>
      <c r="J18" s="239" t="str">
        <f t="shared" si="1"/>
        <v>Normal</v>
      </c>
      <c r="K18" s="239" t="str">
        <f t="shared" si="1"/>
        <v>Normal</v>
      </c>
      <c r="L18" s="451" t="str">
        <f t="shared" si="0"/>
        <v>Normal</v>
      </c>
      <c r="M18" s="48">
        <f t="shared" si="2"/>
        <v>1</v>
      </c>
      <c r="N18" s="179">
        <v>3</v>
      </c>
      <c r="O18" s="357">
        <f>+'2.ตรวจแผนการลงทุน'!E18</f>
        <v>-23538237.539999999</v>
      </c>
      <c r="P18" s="569"/>
      <c r="Q18" s="567"/>
      <c r="S18" s="238"/>
    </row>
    <row r="19" spans="1:19" s="237" customFormat="1" ht="15.75" hidden="1" customHeight="1">
      <c r="A19" s="182">
        <v>16</v>
      </c>
      <c r="B19" s="109" t="s">
        <v>22</v>
      </c>
      <c r="C19" s="235" t="s">
        <v>120</v>
      </c>
      <c r="D19" s="579" t="s">
        <v>19</v>
      </c>
      <c r="E19" s="109" t="s">
        <v>651</v>
      </c>
      <c r="F19" s="110" t="s">
        <v>642</v>
      </c>
      <c r="G19" s="445">
        <f>'1ตรวจสอบความครบถ้วน7แผน'!T38</f>
        <v>18771947.400000006</v>
      </c>
      <c r="H19" s="445">
        <f>'1ตรวจสอบความครบถ้วน7แผน'!T41</f>
        <v>162439.47999999998</v>
      </c>
      <c r="I19" s="178">
        <f>'1ตรวจสอบความครบถ้วน7แผน'!T151</f>
        <v>4.1267391346357272</v>
      </c>
      <c r="J19" s="239" t="str">
        <f t="shared" si="1"/>
        <v>Normal</v>
      </c>
      <c r="K19" s="239" t="str">
        <f t="shared" si="1"/>
        <v>Normal</v>
      </c>
      <c r="L19" s="451" t="str">
        <f>IF(I19&gt;1, "Normal", "Risk")</f>
        <v>Normal</v>
      </c>
      <c r="M19" s="48">
        <f t="shared" si="2"/>
        <v>1</v>
      </c>
      <c r="N19" s="179">
        <v>0</v>
      </c>
      <c r="O19" s="357">
        <f>+'2.ตรวจแผนการลงทุน'!E19</f>
        <v>10675562.9</v>
      </c>
      <c r="P19" s="569"/>
      <c r="Q19" s="567"/>
      <c r="S19" s="238"/>
    </row>
    <row r="20" spans="1:19" s="237" customFormat="1" ht="15.75" hidden="1" customHeight="1">
      <c r="A20" s="182">
        <v>17</v>
      </c>
      <c r="B20" s="109" t="s">
        <v>22</v>
      </c>
      <c r="C20" s="235" t="s">
        <v>121</v>
      </c>
      <c r="D20" s="579" t="s">
        <v>16</v>
      </c>
      <c r="E20" s="109" t="s">
        <v>648</v>
      </c>
      <c r="F20" s="110" t="s">
        <v>642</v>
      </c>
      <c r="G20" s="445">
        <f>'1ตรวจสอบความครบถ้วน7แผน'!U38</f>
        <v>6489441.4399999976</v>
      </c>
      <c r="H20" s="445">
        <f>'1ตรวจสอบความครบถ้วน7แผน'!U41</f>
        <v>888.29000000003725</v>
      </c>
      <c r="I20" s="178">
        <f>'1ตรวจสอบความครบถ้วน7แผน'!U151</f>
        <v>4.0070547909114458</v>
      </c>
      <c r="J20" s="239" t="str">
        <f t="shared" si="1"/>
        <v>Normal</v>
      </c>
      <c r="K20" s="239" t="str">
        <f t="shared" si="1"/>
        <v>Normal</v>
      </c>
      <c r="L20" s="451" t="str">
        <f t="shared" si="0"/>
        <v>Normal</v>
      </c>
      <c r="M20" s="48">
        <f t="shared" si="2"/>
        <v>1</v>
      </c>
      <c r="N20" s="179">
        <v>1</v>
      </c>
      <c r="O20" s="357">
        <f>+'2.ตรวจแผนการลงทุน'!E20</f>
        <v>-23514245.710000001</v>
      </c>
      <c r="P20" s="569"/>
      <c r="Q20" s="567"/>
      <c r="S20" s="238"/>
    </row>
    <row r="21" spans="1:19" s="237" customFormat="1" ht="15.75" customHeight="1">
      <c r="A21" s="182">
        <v>18</v>
      </c>
      <c r="B21" s="109" t="s">
        <v>22</v>
      </c>
      <c r="C21" s="235" t="s">
        <v>122</v>
      </c>
      <c r="D21" s="579" t="s">
        <v>14</v>
      </c>
      <c r="E21" s="109" t="s">
        <v>648</v>
      </c>
      <c r="F21" s="110" t="s">
        <v>642</v>
      </c>
      <c r="G21" s="445">
        <f>'1ตรวจสอบความครบถ้วน7แผน'!V38</f>
        <v>25036427.269999996</v>
      </c>
      <c r="H21" s="445">
        <f>'1ตรวจสอบความครบถ้วน7แผน'!V41</f>
        <v>-5193514.54</v>
      </c>
      <c r="I21" s="178">
        <f>'1ตรวจสอบความครบถ้วน7แผน'!V151</f>
        <v>3.8389908472584535</v>
      </c>
      <c r="J21" s="239" t="str">
        <f t="shared" si="1"/>
        <v>Normal</v>
      </c>
      <c r="K21" s="239" t="str">
        <f t="shared" si="1"/>
        <v>Risk</v>
      </c>
      <c r="L21" s="451" t="str">
        <f t="shared" si="0"/>
        <v>Normal</v>
      </c>
      <c r="M21" s="48">
        <f t="shared" si="2"/>
        <v>3</v>
      </c>
      <c r="N21" s="179">
        <v>1</v>
      </c>
      <c r="O21" s="357">
        <f>+'2.ตรวจแผนการลงทุน'!E21</f>
        <v>-8658395.9199999999</v>
      </c>
      <c r="P21" s="569">
        <v>1</v>
      </c>
      <c r="Q21" s="567"/>
      <c r="S21" s="238"/>
    </row>
    <row r="22" spans="1:19" s="237" customFormat="1" ht="15.75" customHeight="1">
      <c r="A22" s="182">
        <v>19</v>
      </c>
      <c r="B22" s="109" t="s">
        <v>22</v>
      </c>
      <c r="C22" s="235" t="s">
        <v>123</v>
      </c>
      <c r="D22" s="579" t="s">
        <v>18</v>
      </c>
      <c r="E22" s="109" t="s">
        <v>648</v>
      </c>
      <c r="F22" s="110" t="s">
        <v>642</v>
      </c>
      <c r="G22" s="445">
        <f>'1ตรวจสอบความครบถ้วน7แผน'!W38</f>
        <v>3837511.9300000072</v>
      </c>
      <c r="H22" s="445">
        <f>'1ตรวจสอบความครบถ้วน7แผน'!W41</f>
        <v>-2932497.61</v>
      </c>
      <c r="I22" s="178">
        <f>'1ตรวจสอบความครบถ้วน7แผน'!W151</f>
        <v>4.3911815654656889</v>
      </c>
      <c r="J22" s="239" t="str">
        <f t="shared" si="1"/>
        <v>Normal</v>
      </c>
      <c r="K22" s="239" t="str">
        <f t="shared" si="1"/>
        <v>Risk</v>
      </c>
      <c r="L22" s="451" t="str">
        <f t="shared" si="0"/>
        <v>Normal</v>
      </c>
      <c r="M22" s="48">
        <f t="shared" si="2"/>
        <v>3</v>
      </c>
      <c r="N22" s="179">
        <v>1</v>
      </c>
      <c r="O22" s="357">
        <f>+'2.ตรวจแผนการลงทุน'!E22</f>
        <v>-24980202.59</v>
      </c>
      <c r="P22" s="569">
        <v>1</v>
      </c>
      <c r="Q22" s="567"/>
      <c r="S22" s="238"/>
    </row>
    <row r="23" spans="1:19" s="237" customFormat="1" ht="15.75" hidden="1" customHeight="1">
      <c r="A23" s="182">
        <v>20</v>
      </c>
      <c r="B23" s="109" t="s">
        <v>22</v>
      </c>
      <c r="C23" s="235" t="s">
        <v>124</v>
      </c>
      <c r="D23" s="579" t="s">
        <v>15</v>
      </c>
      <c r="E23" s="109" t="s">
        <v>652</v>
      </c>
      <c r="F23" s="110" t="s">
        <v>642</v>
      </c>
      <c r="G23" s="445">
        <f>'1ตรวจสอบความครบถ้วน7แผน'!X38</f>
        <v>4367500.4600000083</v>
      </c>
      <c r="H23" s="445">
        <f>'1ตรวจสอบความครบถ้วน7แผน'!X41</f>
        <v>114550.09999999998</v>
      </c>
      <c r="I23" s="178">
        <f>'1ตรวจสอบความครบถ้วน7แผน'!X151</f>
        <v>1.616588684466721</v>
      </c>
      <c r="J23" s="239" t="str">
        <f t="shared" si="1"/>
        <v>Normal</v>
      </c>
      <c r="K23" s="239" t="str">
        <f t="shared" si="1"/>
        <v>Normal</v>
      </c>
      <c r="L23" s="451" t="str">
        <f t="shared" si="0"/>
        <v>Normal</v>
      </c>
      <c r="M23" s="48">
        <f t="shared" si="2"/>
        <v>1</v>
      </c>
      <c r="N23" s="179">
        <v>6</v>
      </c>
      <c r="O23" s="357">
        <f>+'2.ตรวจแผนการลงทุน'!E23</f>
        <v>-17551288.140000001</v>
      </c>
      <c r="P23" s="569"/>
      <c r="Q23" s="567"/>
      <c r="S23" s="238"/>
    </row>
    <row r="24" spans="1:19" s="237" customFormat="1" ht="15.75" hidden="1" customHeight="1">
      <c r="A24" s="182">
        <v>21</v>
      </c>
      <c r="B24" s="109" t="s">
        <v>96</v>
      </c>
      <c r="C24" s="235" t="s">
        <v>125</v>
      </c>
      <c r="D24" s="579" t="s">
        <v>321</v>
      </c>
      <c r="E24" s="109" t="s">
        <v>653</v>
      </c>
      <c r="F24" s="110" t="s">
        <v>642</v>
      </c>
      <c r="G24" s="445">
        <f>'1ตรวจสอบความครบถ้วน7แผน'!Y38</f>
        <v>573400000</v>
      </c>
      <c r="H24" s="445">
        <f>'1ตรวจสอบความครบถ้วน7แผน'!Y41</f>
        <v>100680000</v>
      </c>
      <c r="I24" s="178">
        <f>'1ตรวจสอบความครบถ้วน7แผน'!Y151</f>
        <v>1.8768117563579276</v>
      </c>
      <c r="J24" s="239" t="str">
        <f t="shared" si="1"/>
        <v>Normal</v>
      </c>
      <c r="K24" s="239" t="str">
        <f t="shared" si="1"/>
        <v>Normal</v>
      </c>
      <c r="L24" s="451" t="str">
        <f t="shared" si="0"/>
        <v>Normal</v>
      </c>
      <c r="M24" s="48">
        <f t="shared" si="2"/>
        <v>1</v>
      </c>
      <c r="N24" s="179">
        <v>1</v>
      </c>
      <c r="O24" s="357">
        <f>+'2.ตรวจแผนการลงทุน'!E24</f>
        <v>100629155.48</v>
      </c>
      <c r="P24" s="569"/>
      <c r="Q24" s="567"/>
      <c r="S24" s="238"/>
    </row>
    <row r="25" spans="1:19" s="237" customFormat="1" ht="15.75" customHeight="1">
      <c r="A25" s="182">
        <v>22</v>
      </c>
      <c r="B25" s="109" t="s">
        <v>96</v>
      </c>
      <c r="C25" s="235" t="s">
        <v>126</v>
      </c>
      <c r="D25" s="579" t="s">
        <v>83</v>
      </c>
      <c r="E25" s="109" t="s">
        <v>649</v>
      </c>
      <c r="F25" s="110" t="s">
        <v>642</v>
      </c>
      <c r="G25" s="445">
        <f>'1ตรวจสอบความครบถ้วน7แผน'!Z38</f>
        <v>14089249.280000001</v>
      </c>
      <c r="H25" s="445">
        <f>'1ตรวจสอบความครบถ้วน7แผน'!Z41</f>
        <v>-16863545.140000001</v>
      </c>
      <c r="I25" s="178">
        <f>'1ตรวจสอบความครบถ้วน7แผน'!Z151</f>
        <v>6.827107671581067</v>
      </c>
      <c r="J25" s="239" t="str">
        <f t="shared" si="1"/>
        <v>Normal</v>
      </c>
      <c r="K25" s="240" t="str">
        <f t="shared" si="1"/>
        <v>Risk</v>
      </c>
      <c r="L25" s="451" t="str">
        <f t="shared" si="0"/>
        <v>Normal</v>
      </c>
      <c r="M25" s="48">
        <f t="shared" si="2"/>
        <v>3</v>
      </c>
      <c r="N25" s="179">
        <v>1</v>
      </c>
      <c r="O25" s="357">
        <f>+'2.ตรวจแผนการลงทุน'!E25</f>
        <v>-9017733.5800000001</v>
      </c>
      <c r="P25" s="569">
        <v>1</v>
      </c>
      <c r="Q25" s="567"/>
      <c r="S25" s="238"/>
    </row>
    <row r="26" spans="1:19" s="237" customFormat="1" ht="15.75" hidden="1" customHeight="1">
      <c r="A26" s="182">
        <v>23</v>
      </c>
      <c r="B26" s="109" t="s">
        <v>96</v>
      </c>
      <c r="C26" s="235" t="s">
        <v>127</v>
      </c>
      <c r="D26" s="579" t="s">
        <v>92</v>
      </c>
      <c r="E26" s="109" t="s">
        <v>648</v>
      </c>
      <c r="F26" s="110" t="s">
        <v>642</v>
      </c>
      <c r="G26" s="445">
        <f>'1ตรวจสอบความครบถ้วน7แผน'!AA38</f>
        <v>37639615.210000008</v>
      </c>
      <c r="H26" s="445">
        <f>'1ตรวจสอบความครบถ้วน7แผน'!AA41</f>
        <v>282423.04999999981</v>
      </c>
      <c r="I26" s="178">
        <f>'1ตรวจสอบความครบถ้วน7แผน'!AA151</f>
        <v>1.4357937220630785</v>
      </c>
      <c r="J26" s="239" t="str">
        <f t="shared" si="1"/>
        <v>Normal</v>
      </c>
      <c r="K26" s="240" t="str">
        <f t="shared" si="1"/>
        <v>Normal</v>
      </c>
      <c r="L26" s="451" t="str">
        <f t="shared" si="0"/>
        <v>Normal</v>
      </c>
      <c r="M26" s="48">
        <f t="shared" si="2"/>
        <v>1</v>
      </c>
      <c r="N26" s="179">
        <v>6</v>
      </c>
      <c r="O26" s="357">
        <f>+'2.ตรวจแผนการลงทุน'!E26</f>
        <v>-23211968.870000001</v>
      </c>
      <c r="P26" s="569"/>
      <c r="Q26" s="567"/>
      <c r="S26" s="238"/>
    </row>
    <row r="27" spans="1:19" s="237" customFormat="1" ht="15.75" hidden="1" customHeight="1">
      <c r="A27" s="182">
        <v>24</v>
      </c>
      <c r="B27" s="109" t="s">
        <v>96</v>
      </c>
      <c r="C27" s="235" t="s">
        <v>128</v>
      </c>
      <c r="D27" s="579" t="s">
        <v>85</v>
      </c>
      <c r="E27" s="109" t="s">
        <v>648</v>
      </c>
      <c r="F27" s="110" t="s">
        <v>642</v>
      </c>
      <c r="G27" s="445">
        <f>'1ตรวจสอบความครบถ้วน7แผน'!AB38</f>
        <v>9199576.6200000048</v>
      </c>
      <c r="H27" s="445">
        <f>'1ตรวจสอบความครบถ้วน7แผน'!AB41</f>
        <v>1839915.33</v>
      </c>
      <c r="I27" s="178">
        <f>'1ตรวจสอบความครบถ้วน7แผน'!AB151</f>
        <v>2.5895574979211236</v>
      </c>
      <c r="J27" s="239" t="str">
        <f t="shared" si="1"/>
        <v>Normal</v>
      </c>
      <c r="K27" s="240" t="str">
        <f t="shared" si="1"/>
        <v>Normal</v>
      </c>
      <c r="L27" s="451" t="str">
        <f t="shared" si="0"/>
        <v>Normal</v>
      </c>
      <c r="M27" s="48">
        <f t="shared" si="2"/>
        <v>1</v>
      </c>
      <c r="N27" s="179">
        <v>1</v>
      </c>
      <c r="O27" s="357">
        <f>+'2.ตรวจแผนการลงทุน'!E27</f>
        <v>-5267630.34</v>
      </c>
      <c r="P27" s="569"/>
      <c r="Q27" s="567"/>
      <c r="S27" s="238"/>
    </row>
    <row r="28" spans="1:19" s="237" customFormat="1" ht="15.75" hidden="1" customHeight="1">
      <c r="A28" s="182">
        <v>25</v>
      </c>
      <c r="B28" s="109" t="s">
        <v>96</v>
      </c>
      <c r="C28" s="235" t="s">
        <v>129</v>
      </c>
      <c r="D28" s="109" t="s">
        <v>84</v>
      </c>
      <c r="E28" s="109" t="s">
        <v>652</v>
      </c>
      <c r="F28" s="110" t="s">
        <v>642</v>
      </c>
      <c r="G28" s="445">
        <f>'1ตรวจสอบความครบถ้วน7แผน'!AC38</f>
        <v>140893.51999999583</v>
      </c>
      <c r="H28" s="445">
        <f>'1ตรวจสอบความครบถ้วน7แผน'!AC41</f>
        <v>28178.71</v>
      </c>
      <c r="I28" s="178">
        <f>'1ตรวจสอบความครบถ้วน7แผน'!AC151</f>
        <v>1.2966927555086558</v>
      </c>
      <c r="J28" s="239" t="str">
        <f t="shared" si="1"/>
        <v>Normal</v>
      </c>
      <c r="K28" s="239" t="str">
        <f t="shared" si="1"/>
        <v>Normal</v>
      </c>
      <c r="L28" s="451" t="str">
        <f t="shared" si="0"/>
        <v>Normal</v>
      </c>
      <c r="M28" s="48">
        <f t="shared" si="2"/>
        <v>1</v>
      </c>
      <c r="N28" s="179">
        <v>6</v>
      </c>
      <c r="O28" s="357">
        <f>+'2.ตรวจแผนการลงทุน'!E28</f>
        <v>-13961542.039999999</v>
      </c>
      <c r="P28" s="569"/>
      <c r="Q28" s="567"/>
      <c r="S28" s="238"/>
    </row>
    <row r="29" spans="1:19" s="237" customFormat="1" ht="15.75" hidden="1" customHeight="1">
      <c r="A29" s="182">
        <v>26</v>
      </c>
      <c r="B29" s="109" t="s">
        <v>96</v>
      </c>
      <c r="C29" s="235" t="s">
        <v>130</v>
      </c>
      <c r="D29" s="109" t="s">
        <v>89</v>
      </c>
      <c r="E29" s="109" t="s">
        <v>649</v>
      </c>
      <c r="F29" s="110" t="s">
        <v>642</v>
      </c>
      <c r="G29" s="445">
        <f>'1ตรวจสอบความครบถ้วน7แผน'!AD38</f>
        <v>6870118.0100000054</v>
      </c>
      <c r="H29" s="445">
        <f>'1ตรวจสอบความครบถ้วน7แผน'!AD41</f>
        <v>3523.6100000001024</v>
      </c>
      <c r="I29" s="178">
        <f>'1ตรวจสอบความครบถ้วน7แผน'!AD151</f>
        <v>2.8108956985541393</v>
      </c>
      <c r="J29" s="239" t="str">
        <f t="shared" si="1"/>
        <v>Normal</v>
      </c>
      <c r="K29" s="240" t="str">
        <f t="shared" si="1"/>
        <v>Normal</v>
      </c>
      <c r="L29" s="451" t="str">
        <f t="shared" si="0"/>
        <v>Normal</v>
      </c>
      <c r="M29" s="48">
        <f t="shared" si="2"/>
        <v>1</v>
      </c>
      <c r="N29" s="179">
        <v>1</v>
      </c>
      <c r="O29" s="357">
        <f>+'2.ตรวจแผนการลงทุน'!E29</f>
        <v>-10579603.98</v>
      </c>
      <c r="P29" s="569"/>
      <c r="Q29" s="567"/>
      <c r="S29" s="238"/>
    </row>
    <row r="30" spans="1:19" s="237" customFormat="1" ht="15.75" hidden="1" customHeight="1">
      <c r="A30" s="182">
        <v>27</v>
      </c>
      <c r="B30" s="109" t="s">
        <v>96</v>
      </c>
      <c r="C30" s="235" t="s">
        <v>131</v>
      </c>
      <c r="D30" s="109" t="s">
        <v>82</v>
      </c>
      <c r="E30" s="109" t="s">
        <v>649</v>
      </c>
      <c r="F30" s="110" t="s">
        <v>642</v>
      </c>
      <c r="G30" s="445">
        <f>'1ตรวจสอบความครบถ้วน7แผน'!AE38</f>
        <v>8550000</v>
      </c>
      <c r="H30" s="445">
        <f>'1ตรวจสอบความครบถ้วน7แผน'!AE41</f>
        <v>10000</v>
      </c>
      <c r="I30" s="178">
        <f>'1ตรวจสอบความครบถ้วน7แผน'!AE151</f>
        <v>3.5617062739956089</v>
      </c>
      <c r="J30" s="239" t="str">
        <f t="shared" si="1"/>
        <v>Normal</v>
      </c>
      <c r="K30" s="239" t="str">
        <f t="shared" si="1"/>
        <v>Normal</v>
      </c>
      <c r="L30" s="451" t="str">
        <f t="shared" si="0"/>
        <v>Normal</v>
      </c>
      <c r="M30" s="48">
        <f t="shared" si="2"/>
        <v>1</v>
      </c>
      <c r="N30" s="179">
        <v>0</v>
      </c>
      <c r="O30" s="357">
        <f>+'2.ตรวจแผนการลงทุน'!E30</f>
        <v>1394908.4</v>
      </c>
      <c r="P30" s="569"/>
      <c r="Q30" s="567"/>
      <c r="S30" s="238"/>
    </row>
    <row r="31" spans="1:19" s="237" customFormat="1" ht="15.75" hidden="1" customHeight="1">
      <c r="A31" s="182">
        <v>28</v>
      </c>
      <c r="B31" s="109" t="s">
        <v>96</v>
      </c>
      <c r="C31" s="235" t="s">
        <v>132</v>
      </c>
      <c r="D31" s="109" t="s">
        <v>90</v>
      </c>
      <c r="E31" s="109" t="s">
        <v>651</v>
      </c>
      <c r="F31" s="110" t="s">
        <v>642</v>
      </c>
      <c r="G31" s="445">
        <f>'1ตรวจสอบความครบถ้วน7แผน'!AF38</f>
        <v>6500000</v>
      </c>
      <c r="H31" s="445">
        <f>'1ตรวจสอบความครบถ้วน7แผน'!AF41</f>
        <v>6897</v>
      </c>
      <c r="I31" s="178">
        <f>'1ตรวจสอบความครบถ้วน7แผน'!AF151</f>
        <v>0.34492351427705359</v>
      </c>
      <c r="J31" s="239" t="str">
        <f t="shared" si="1"/>
        <v>Normal</v>
      </c>
      <c r="K31" s="239" t="str">
        <f t="shared" si="1"/>
        <v>Normal</v>
      </c>
      <c r="L31" s="451" t="str">
        <f t="shared" si="0"/>
        <v>Risk</v>
      </c>
      <c r="M31" s="48">
        <f t="shared" si="2"/>
        <v>2</v>
      </c>
      <c r="N31" s="179">
        <v>5</v>
      </c>
      <c r="O31" s="357">
        <f>+'2.ตรวจแผนการลงทุน'!E31</f>
        <v>-31510506.140000001</v>
      </c>
      <c r="P31" s="569"/>
      <c r="Q31" s="567"/>
      <c r="S31" s="238"/>
    </row>
    <row r="32" spans="1:19" s="237" customFormat="1" ht="15.75" hidden="1" customHeight="1">
      <c r="A32" s="182">
        <v>29</v>
      </c>
      <c r="B32" s="109" t="s">
        <v>96</v>
      </c>
      <c r="C32" s="235" t="s">
        <v>133</v>
      </c>
      <c r="D32" s="579" t="s">
        <v>87</v>
      </c>
      <c r="E32" s="109" t="s">
        <v>649</v>
      </c>
      <c r="F32" s="110" t="s">
        <v>642</v>
      </c>
      <c r="G32" s="445">
        <f>'1ตรวจสอบความครบถ้วน7แผน'!AG38</f>
        <v>4280000</v>
      </c>
      <c r="H32" s="445">
        <f>'1ตรวจสอบความครบถ้วน7แผน'!AG41</f>
        <v>99999</v>
      </c>
      <c r="I32" s="178">
        <f>'1ตรวจสอบความครบถ้วน7แผน'!AG151</f>
        <v>2.3873766631299733</v>
      </c>
      <c r="J32" s="239" t="str">
        <f t="shared" si="1"/>
        <v>Normal</v>
      </c>
      <c r="K32" s="452" t="str">
        <f t="shared" si="1"/>
        <v>Normal</v>
      </c>
      <c r="L32" s="451" t="str">
        <f t="shared" si="0"/>
        <v>Normal</v>
      </c>
      <c r="M32" s="48">
        <f t="shared" si="2"/>
        <v>1</v>
      </c>
      <c r="N32" s="179">
        <v>2</v>
      </c>
      <c r="O32" s="357">
        <f>+'2.ตรวจแผนการลงทุน'!E32</f>
        <v>-5301655.38</v>
      </c>
      <c r="P32" s="569"/>
      <c r="Q32" s="236"/>
      <c r="S32" s="238"/>
    </row>
    <row r="33" spans="1:19" s="237" customFormat="1" ht="15.75" hidden="1" customHeight="1">
      <c r="A33" s="182">
        <v>30</v>
      </c>
      <c r="B33" s="109" t="s">
        <v>96</v>
      </c>
      <c r="C33" s="235" t="s">
        <v>134</v>
      </c>
      <c r="D33" s="579" t="s">
        <v>88</v>
      </c>
      <c r="E33" s="109" t="s">
        <v>649</v>
      </c>
      <c r="F33" s="110" t="s">
        <v>642</v>
      </c>
      <c r="G33" s="445">
        <f>'1ตรวจสอบความครบถ้วน7แผน'!AH38</f>
        <v>7795779.6599999964</v>
      </c>
      <c r="H33" s="445">
        <f>'1ตรวจสอบความครบถ้วน7แผน'!AH41</f>
        <v>1.0000000009313226E-2</v>
      </c>
      <c r="I33" s="178">
        <f>'1ตรวจสอบความครบถ้วน7แผน'!AH151</f>
        <v>1.6521451183900364</v>
      </c>
      <c r="J33" s="239" t="str">
        <f t="shared" si="1"/>
        <v>Normal</v>
      </c>
      <c r="K33" s="239" t="str">
        <f t="shared" si="1"/>
        <v>Normal</v>
      </c>
      <c r="L33" s="451" t="str">
        <f t="shared" si="0"/>
        <v>Normal</v>
      </c>
      <c r="M33" s="48">
        <f t="shared" si="2"/>
        <v>1</v>
      </c>
      <c r="N33" s="179">
        <v>2</v>
      </c>
      <c r="O33" s="357">
        <f>+'2.ตรวจแผนการลงทุน'!E33</f>
        <v>-15606782.699999999</v>
      </c>
      <c r="P33" s="569"/>
      <c r="Q33" s="236"/>
      <c r="S33" s="238"/>
    </row>
    <row r="34" spans="1:19" s="237" customFormat="1" ht="15.75" hidden="1" customHeight="1">
      <c r="A34" s="182">
        <v>31</v>
      </c>
      <c r="B34" s="109" t="s">
        <v>96</v>
      </c>
      <c r="C34" s="235" t="s">
        <v>135</v>
      </c>
      <c r="D34" s="579" t="s">
        <v>86</v>
      </c>
      <c r="E34" s="109" t="s">
        <v>648</v>
      </c>
      <c r="F34" s="110" t="s">
        <v>642</v>
      </c>
      <c r="G34" s="445">
        <f>'1ตรวจสอบความครบถ้วน7แผน'!AI38</f>
        <v>1000023.5399999917</v>
      </c>
      <c r="H34" s="445">
        <f>'1ตรวจสอบความครบถ้วน7แผน'!AI41</f>
        <v>200004.71000000002</v>
      </c>
      <c r="I34" s="178">
        <f>'1ตรวจสอบความครบถ้วน7แผน'!AI151</f>
        <v>0.92298749468241303</v>
      </c>
      <c r="J34" s="239" t="str">
        <f t="shared" si="1"/>
        <v>Normal</v>
      </c>
      <c r="K34" s="240" t="str">
        <f t="shared" si="1"/>
        <v>Normal</v>
      </c>
      <c r="L34" s="451" t="str">
        <f t="shared" si="0"/>
        <v>Risk</v>
      </c>
      <c r="M34" s="48">
        <f t="shared" si="2"/>
        <v>2</v>
      </c>
      <c r="N34" s="179">
        <v>6</v>
      </c>
      <c r="O34" s="357">
        <f>+'2.ตรวจแผนการลงทุน'!E34</f>
        <v>-22469652.780000001</v>
      </c>
      <c r="P34" s="569"/>
      <c r="Q34" s="236"/>
      <c r="S34" s="238"/>
    </row>
    <row r="35" spans="1:19" s="237" customFormat="1" ht="15.75" hidden="1" customHeight="1">
      <c r="A35" s="182">
        <v>32</v>
      </c>
      <c r="B35" s="109" t="s">
        <v>96</v>
      </c>
      <c r="C35" s="235" t="s">
        <v>136</v>
      </c>
      <c r="D35" s="579" t="s">
        <v>94</v>
      </c>
      <c r="E35" s="109" t="s">
        <v>654</v>
      </c>
      <c r="F35" s="110" t="s">
        <v>642</v>
      </c>
      <c r="G35" s="445">
        <f>'1ตรวจสอบความครบถ้วน7แผน'!AJ38</f>
        <v>8005731.2800000012</v>
      </c>
      <c r="H35" s="445">
        <f>'1ตรวจสอบความครบถ้วน7แผน'!AJ41</f>
        <v>325945.26</v>
      </c>
      <c r="I35" s="178">
        <f>'1ตรวจสอบความครบถ้วน7แผน'!AJ151</f>
        <v>0.83518099912319455</v>
      </c>
      <c r="J35" s="239" t="str">
        <f t="shared" si="1"/>
        <v>Normal</v>
      </c>
      <c r="K35" s="240" t="str">
        <f t="shared" si="1"/>
        <v>Normal</v>
      </c>
      <c r="L35" s="451" t="str">
        <f t="shared" si="0"/>
        <v>Risk</v>
      </c>
      <c r="M35" s="48">
        <f t="shared" si="2"/>
        <v>2</v>
      </c>
      <c r="N35" s="179">
        <v>3</v>
      </c>
      <c r="O35" s="357">
        <f>+'2.ตรวจแผนการลงทุน'!E35</f>
        <v>-4698521.55</v>
      </c>
      <c r="P35" s="569"/>
      <c r="Q35" s="236"/>
      <c r="S35" s="238"/>
    </row>
    <row r="36" spans="1:19" s="237" customFormat="1" ht="15.75" customHeight="1">
      <c r="A36" s="182">
        <v>33</v>
      </c>
      <c r="B36" s="109" t="s">
        <v>96</v>
      </c>
      <c r="C36" s="235" t="s">
        <v>137</v>
      </c>
      <c r="D36" s="579" t="s">
        <v>93</v>
      </c>
      <c r="E36" s="109" t="s">
        <v>648</v>
      </c>
      <c r="F36" s="110" t="s">
        <v>642</v>
      </c>
      <c r="G36" s="445">
        <f>'1ตรวจสอบความครบถ้วน7แผน'!AK38</f>
        <v>4748811.8599999994</v>
      </c>
      <c r="H36" s="445">
        <f>'1ตรวจสอบความครบถ้วน7แผน'!AK41</f>
        <v>-11812037.619999999</v>
      </c>
      <c r="I36" s="178">
        <f>'1ตรวจสอบความครบถ้วน7แผน'!AK151</f>
        <v>5.8880544874911047</v>
      </c>
      <c r="J36" s="239" t="str">
        <f t="shared" si="1"/>
        <v>Normal</v>
      </c>
      <c r="K36" s="240" t="str">
        <f t="shared" si="1"/>
        <v>Risk</v>
      </c>
      <c r="L36" s="451" t="str">
        <f t="shared" si="0"/>
        <v>Normal</v>
      </c>
      <c r="M36" s="48">
        <f t="shared" si="2"/>
        <v>3</v>
      </c>
      <c r="N36" s="179">
        <v>0</v>
      </c>
      <c r="O36" s="357">
        <f>+'2.ตรวจแผนการลงทุน'!E36</f>
        <v>5090921.4000000004</v>
      </c>
      <c r="P36" s="569">
        <v>1</v>
      </c>
      <c r="Q36" s="236"/>
      <c r="S36" s="238"/>
    </row>
    <row r="37" spans="1:19" s="237" customFormat="1" ht="15.75" hidden="1" customHeight="1">
      <c r="A37" s="182">
        <v>34</v>
      </c>
      <c r="B37" s="109" t="s">
        <v>96</v>
      </c>
      <c r="C37" s="235" t="s">
        <v>138</v>
      </c>
      <c r="D37" s="579" t="s">
        <v>91</v>
      </c>
      <c r="E37" s="109" t="s">
        <v>649</v>
      </c>
      <c r="F37" s="110" t="s">
        <v>642</v>
      </c>
      <c r="G37" s="445">
        <f>'1ตรวจสอบความครบถ้วน7แผน'!AL38</f>
        <v>5460526.0399999917</v>
      </c>
      <c r="H37" s="445">
        <f>'1ตรวจสอบความครบถ้วน7แผน'!AL41</f>
        <v>1605.2099999999627</v>
      </c>
      <c r="I37" s="178">
        <f>'1ตรวจสอบความครบถ้วน7แผน'!AL151</f>
        <v>2.8913401578533686</v>
      </c>
      <c r="J37" s="239" t="str">
        <f t="shared" si="1"/>
        <v>Normal</v>
      </c>
      <c r="K37" s="239" t="str">
        <f t="shared" si="1"/>
        <v>Normal</v>
      </c>
      <c r="L37" s="451" t="str">
        <f t="shared" si="0"/>
        <v>Normal</v>
      </c>
      <c r="M37" s="48">
        <f t="shared" si="2"/>
        <v>1</v>
      </c>
      <c r="N37" s="179">
        <v>0</v>
      </c>
      <c r="O37" s="357">
        <f>+'2.ตรวจแผนการลงทุน'!E37</f>
        <v>270001.17</v>
      </c>
      <c r="P37" s="569"/>
      <c r="Q37" s="236"/>
      <c r="S37" s="238"/>
    </row>
    <row r="38" spans="1:19" s="237" customFormat="1" ht="15.75" hidden="1" customHeight="1">
      <c r="A38" s="182">
        <v>35</v>
      </c>
      <c r="B38" s="109" t="s">
        <v>42</v>
      </c>
      <c r="C38" s="235" t="s">
        <v>139</v>
      </c>
      <c r="D38" s="579" t="s">
        <v>41</v>
      </c>
      <c r="E38" s="109" t="s">
        <v>655</v>
      </c>
      <c r="F38" s="110" t="s">
        <v>642</v>
      </c>
      <c r="G38" s="445">
        <f>'1ตรวจสอบความครบถ้วน7แผน'!AM38</f>
        <v>368027534.28000069</v>
      </c>
      <c r="H38" s="445">
        <f>'1ตรวจสอบความครบถ้วน7แผน'!AM41</f>
        <v>9074459.7899999991</v>
      </c>
      <c r="I38" s="178">
        <f>'1ตรวจสอบความครบถ้วน7แผน'!AM151</f>
        <v>2.0986159974975775</v>
      </c>
      <c r="J38" s="239" t="str">
        <f t="shared" si="1"/>
        <v>Normal</v>
      </c>
      <c r="K38" s="239" t="str">
        <f t="shared" si="1"/>
        <v>Normal</v>
      </c>
      <c r="L38" s="451" t="str">
        <f t="shared" si="0"/>
        <v>Normal</v>
      </c>
      <c r="M38" s="48">
        <f t="shared" si="2"/>
        <v>1</v>
      </c>
      <c r="N38" s="179">
        <v>1</v>
      </c>
      <c r="O38" s="357">
        <f>+'2.ตรวจแผนการลงทุน'!E38</f>
        <v>352355852.79000002</v>
      </c>
      <c r="P38" s="569"/>
      <c r="Q38" s="236"/>
      <c r="S38" s="238"/>
    </row>
    <row r="39" spans="1:19" s="237" customFormat="1" ht="15.75" customHeight="1">
      <c r="A39" s="182">
        <v>36</v>
      </c>
      <c r="B39" s="109" t="s">
        <v>42</v>
      </c>
      <c r="C39" s="235" t="s">
        <v>140</v>
      </c>
      <c r="D39" s="579" t="s">
        <v>25</v>
      </c>
      <c r="E39" s="109" t="s">
        <v>648</v>
      </c>
      <c r="F39" s="110" t="s">
        <v>642</v>
      </c>
      <c r="G39" s="445">
        <f>'1ตรวจสอบความครบถ้วน7แผน'!AN38</f>
        <v>5979295.1800000072</v>
      </c>
      <c r="H39" s="445">
        <f>'1ตรวจสอบความครบถ้วน7แผน'!AN41</f>
        <v>-9222990.9600000009</v>
      </c>
      <c r="I39" s="178">
        <f>'1ตรวจสอบความครบถ้วน7แผน'!AN151</f>
        <v>4.9731606281290768</v>
      </c>
      <c r="J39" s="239" t="str">
        <f t="shared" si="1"/>
        <v>Normal</v>
      </c>
      <c r="K39" s="240" t="str">
        <f t="shared" si="1"/>
        <v>Risk</v>
      </c>
      <c r="L39" s="451" t="str">
        <f t="shared" si="0"/>
        <v>Normal</v>
      </c>
      <c r="M39" s="48">
        <f t="shared" si="2"/>
        <v>3</v>
      </c>
      <c r="N39" s="179">
        <v>1</v>
      </c>
      <c r="O39" s="357">
        <f>+'2.ตรวจแผนการลงทุน'!E39</f>
        <v>-14775254.68</v>
      </c>
      <c r="P39" s="569">
        <v>1</v>
      </c>
      <c r="Q39" s="236"/>
      <c r="S39" s="238"/>
    </row>
    <row r="40" spans="1:19" s="237" customFormat="1" ht="15.75" customHeight="1">
      <c r="A40" s="182">
        <v>37</v>
      </c>
      <c r="B40" s="109" t="s">
        <v>42</v>
      </c>
      <c r="C40" s="235" t="s">
        <v>141</v>
      </c>
      <c r="D40" s="579" t="s">
        <v>24</v>
      </c>
      <c r="E40" s="109" t="s">
        <v>649</v>
      </c>
      <c r="F40" s="110" t="s">
        <v>642</v>
      </c>
      <c r="G40" s="445">
        <f>'1ตรวจสอบความครบถ้วน7แผน'!AO38</f>
        <v>6481160.4300000072</v>
      </c>
      <c r="H40" s="445">
        <f>'1ตรวจสอบความครบถ้วน7แผน'!AO41</f>
        <v>-350767.90999999992</v>
      </c>
      <c r="I40" s="178">
        <f>'1ตรวจสอบความครบถ้วน7แผน'!AO151</f>
        <v>5.2464719168657545</v>
      </c>
      <c r="J40" s="239" t="str">
        <f t="shared" si="1"/>
        <v>Normal</v>
      </c>
      <c r="K40" s="239" t="str">
        <f t="shared" si="1"/>
        <v>Risk</v>
      </c>
      <c r="L40" s="451" t="str">
        <f t="shared" si="0"/>
        <v>Normal</v>
      </c>
      <c r="M40" s="48">
        <f t="shared" si="2"/>
        <v>3</v>
      </c>
      <c r="N40" s="179">
        <v>1</v>
      </c>
      <c r="O40" s="357">
        <f>+'2.ตรวจแผนการลงทุน'!E40</f>
        <v>-10939739.210000001</v>
      </c>
      <c r="P40" s="569">
        <v>1</v>
      </c>
      <c r="Q40" s="236"/>
      <c r="S40" s="238"/>
    </row>
    <row r="41" spans="1:19" s="237" customFormat="1" ht="15.75" hidden="1" customHeight="1">
      <c r="A41" s="182">
        <v>38</v>
      </c>
      <c r="B41" s="109" t="s">
        <v>42</v>
      </c>
      <c r="C41" s="235" t="s">
        <v>142</v>
      </c>
      <c r="D41" s="579" t="s">
        <v>322</v>
      </c>
      <c r="E41" s="109" t="s">
        <v>648</v>
      </c>
      <c r="F41" s="110" t="s">
        <v>642</v>
      </c>
      <c r="G41" s="445">
        <f>'1ตรวจสอบความครบถ้วน7แผน'!AP38</f>
        <v>4785097.8399999738</v>
      </c>
      <c r="H41" s="445">
        <f>'1ตรวจสอบความครบถ้วน7แผน'!AP41</f>
        <v>7019.5700000000652</v>
      </c>
      <c r="I41" s="178">
        <f>'1ตรวจสอบความครบถ้วน7แผน'!AP151</f>
        <v>2.5898904344539009</v>
      </c>
      <c r="J41" s="239" t="str">
        <f t="shared" si="1"/>
        <v>Normal</v>
      </c>
      <c r="K41" s="239" t="str">
        <f t="shared" si="1"/>
        <v>Normal</v>
      </c>
      <c r="L41" s="451" t="str">
        <f t="shared" si="0"/>
        <v>Normal</v>
      </c>
      <c r="M41" s="48">
        <f t="shared" si="2"/>
        <v>1</v>
      </c>
      <c r="N41" s="179">
        <v>2</v>
      </c>
      <c r="O41" s="357">
        <f>+'2.ตรวจแผนการลงทุน'!E41</f>
        <v>-10551741.01</v>
      </c>
      <c r="P41" s="569"/>
      <c r="Q41" s="236"/>
      <c r="S41" s="238"/>
    </row>
    <row r="42" spans="1:19" s="237" customFormat="1" ht="15.75" hidden="1" customHeight="1">
      <c r="A42" s="182">
        <v>39</v>
      </c>
      <c r="B42" s="109" t="s">
        <v>42</v>
      </c>
      <c r="C42" s="235" t="s">
        <v>143</v>
      </c>
      <c r="D42" s="579" t="s">
        <v>31</v>
      </c>
      <c r="E42" s="109" t="s">
        <v>656</v>
      </c>
      <c r="F42" s="110" t="s">
        <v>642</v>
      </c>
      <c r="G42" s="445">
        <f>'1ตรวจสอบความครบถ้วน7แผน'!AQ38</f>
        <v>11317587.580000013</v>
      </c>
      <c r="H42" s="445">
        <f>'1ตรวจสอบความครบถ้วน7แผน'!AQ41</f>
        <v>2263517.5199999996</v>
      </c>
      <c r="I42" s="178">
        <f>'1ตรวจสอบความครบถ้วน7แผน'!AQ151</f>
        <v>2.1773381409087902</v>
      </c>
      <c r="J42" s="239" t="str">
        <f t="shared" si="1"/>
        <v>Normal</v>
      </c>
      <c r="K42" s="239" t="str">
        <f t="shared" si="1"/>
        <v>Normal</v>
      </c>
      <c r="L42" s="451" t="str">
        <f t="shared" si="0"/>
        <v>Normal</v>
      </c>
      <c r="M42" s="48">
        <f t="shared" si="2"/>
        <v>1</v>
      </c>
      <c r="N42" s="179">
        <v>1</v>
      </c>
      <c r="O42" s="357">
        <f>+'2.ตรวจแผนการลงทุน'!E42</f>
        <v>-9223652.9100000001</v>
      </c>
      <c r="P42" s="569"/>
      <c r="Q42" s="236"/>
      <c r="S42" s="238"/>
    </row>
    <row r="43" spans="1:19" s="237" customFormat="1" ht="15.75" hidden="1" customHeight="1">
      <c r="A43" s="182">
        <v>40</v>
      </c>
      <c r="B43" s="109" t="s">
        <v>42</v>
      </c>
      <c r="C43" s="235" t="s">
        <v>144</v>
      </c>
      <c r="D43" s="579" t="s">
        <v>33</v>
      </c>
      <c r="E43" s="109" t="s">
        <v>648</v>
      </c>
      <c r="F43" s="110" t="s">
        <v>642</v>
      </c>
      <c r="G43" s="445">
        <f>'1ตรวจสอบความครบถ้วน7แผน'!AR38</f>
        <v>1509891.0700000226</v>
      </c>
      <c r="H43" s="445">
        <f>'1ตรวจสอบความครบถ้วน7แผน'!AR41</f>
        <v>301978.22000000003</v>
      </c>
      <c r="I43" s="178">
        <f>'1ตรวจสอบความครบถ้วน7แผน'!AR151</f>
        <v>2.7829567747837238</v>
      </c>
      <c r="J43" s="239" t="str">
        <f t="shared" si="1"/>
        <v>Normal</v>
      </c>
      <c r="K43" s="239" t="str">
        <f t="shared" si="1"/>
        <v>Normal</v>
      </c>
      <c r="L43" s="451" t="str">
        <f t="shared" si="0"/>
        <v>Normal</v>
      </c>
      <c r="M43" s="48">
        <f t="shared" si="2"/>
        <v>1</v>
      </c>
      <c r="N43" s="179">
        <v>1</v>
      </c>
      <c r="O43" s="357">
        <f>+'2.ตรวจแผนการลงทุน'!E43</f>
        <v>-14966702.84</v>
      </c>
      <c r="P43" s="569"/>
      <c r="Q43" s="236"/>
      <c r="S43" s="238"/>
    </row>
    <row r="44" spans="1:19" s="237" customFormat="1" ht="15.75" customHeight="1">
      <c r="A44" s="182">
        <v>41</v>
      </c>
      <c r="B44" s="109" t="s">
        <v>42</v>
      </c>
      <c r="C44" s="235" t="s">
        <v>145</v>
      </c>
      <c r="D44" s="579" t="s">
        <v>27</v>
      </c>
      <c r="E44" s="109" t="s">
        <v>652</v>
      </c>
      <c r="F44" s="110" t="s">
        <v>642</v>
      </c>
      <c r="G44" s="445">
        <f>'1ตรวจสอบความครบถ้วน7แผน'!AS38</f>
        <v>91678.329999983311</v>
      </c>
      <c r="H44" s="445">
        <f>'1ตรวจสอบความครบถ้วน7แผน'!AS41</f>
        <v>-3502664.33</v>
      </c>
      <c r="I44" s="178">
        <f>'1ตรวจสอบความครบถ้วน7แผน'!AS151</f>
        <v>3.411172867667585</v>
      </c>
      <c r="J44" s="239" t="str">
        <f t="shared" si="1"/>
        <v>Normal</v>
      </c>
      <c r="K44" s="239" t="str">
        <f t="shared" si="1"/>
        <v>Risk</v>
      </c>
      <c r="L44" s="451" t="str">
        <f t="shared" si="0"/>
        <v>Normal</v>
      </c>
      <c r="M44" s="48">
        <f t="shared" si="2"/>
        <v>3</v>
      </c>
      <c r="N44" s="179">
        <v>1</v>
      </c>
      <c r="O44" s="357">
        <f>+'2.ตรวจแผนการลงทุน'!E44</f>
        <v>-3634515.36</v>
      </c>
      <c r="P44" s="569">
        <v>1</v>
      </c>
      <c r="Q44" s="236"/>
      <c r="S44" s="238"/>
    </row>
    <row r="45" spans="1:19" s="237" customFormat="1" ht="15.75" hidden="1" customHeight="1">
      <c r="A45" s="182">
        <v>42</v>
      </c>
      <c r="B45" s="109" t="s">
        <v>42</v>
      </c>
      <c r="C45" s="235" t="s">
        <v>146</v>
      </c>
      <c r="D45" s="579" t="s">
        <v>32</v>
      </c>
      <c r="E45" s="109" t="s">
        <v>657</v>
      </c>
      <c r="F45" s="110" t="s">
        <v>642</v>
      </c>
      <c r="G45" s="445">
        <f>'1ตรวจสอบความครบถ้วน7แผน'!AT38</f>
        <v>41463787.070000052</v>
      </c>
      <c r="H45" s="445">
        <f>'1ตรวจสอบความครบถ้วน7แผน'!AT41</f>
        <v>6302757.4199999999</v>
      </c>
      <c r="I45" s="178">
        <f>'1ตรวจสอบความครบถ้วน7แผน'!AT151</f>
        <v>1.7003382170399413</v>
      </c>
      <c r="J45" s="239" t="str">
        <f t="shared" si="1"/>
        <v>Normal</v>
      </c>
      <c r="K45" s="239" t="str">
        <f t="shared" si="1"/>
        <v>Normal</v>
      </c>
      <c r="L45" s="451" t="str">
        <f t="shared" si="0"/>
        <v>Normal</v>
      </c>
      <c r="M45" s="48">
        <f t="shared" si="2"/>
        <v>1</v>
      </c>
      <c r="N45" s="179">
        <v>2</v>
      </c>
      <c r="O45" s="357">
        <f>+'2.ตรวจแผนการลงทุน'!E45</f>
        <v>-24163049.27</v>
      </c>
      <c r="P45" s="569"/>
      <c r="Q45" s="236"/>
      <c r="S45" s="238"/>
    </row>
    <row r="46" spans="1:19" s="237" customFormat="1" ht="15.75" customHeight="1">
      <c r="A46" s="182">
        <v>43</v>
      </c>
      <c r="B46" s="109" t="s">
        <v>42</v>
      </c>
      <c r="C46" s="235" t="s">
        <v>147</v>
      </c>
      <c r="D46" s="579" t="s">
        <v>26</v>
      </c>
      <c r="E46" s="109" t="s">
        <v>648</v>
      </c>
      <c r="F46" s="110" t="s">
        <v>642</v>
      </c>
      <c r="G46" s="445">
        <f>'1ตรวจสอบความครบถ้วน7แผน'!AU38</f>
        <v>9088242.4799999893</v>
      </c>
      <c r="H46" s="445">
        <f>'1ตรวจสอบความครบถ้วน7แผน'!AU41</f>
        <v>-6566834.5</v>
      </c>
      <c r="I46" s="178">
        <f>'1ตรวจสอบความครบถ้วน7แผน'!AU151</f>
        <v>5.0650487363193779</v>
      </c>
      <c r="J46" s="239" t="str">
        <f t="shared" si="1"/>
        <v>Normal</v>
      </c>
      <c r="K46" s="240" t="str">
        <f t="shared" si="1"/>
        <v>Risk</v>
      </c>
      <c r="L46" s="451" t="str">
        <f t="shared" si="0"/>
        <v>Normal</v>
      </c>
      <c r="M46" s="48">
        <f t="shared" si="2"/>
        <v>3</v>
      </c>
      <c r="N46" s="179">
        <v>1</v>
      </c>
      <c r="O46" s="357">
        <f>+'2.ตรวจแผนการลงทุน'!E46</f>
        <v>-12626707.130000001</v>
      </c>
      <c r="P46" s="569">
        <v>1</v>
      </c>
      <c r="Q46" s="236"/>
      <c r="S46" s="238"/>
    </row>
    <row r="47" spans="1:19" s="237" customFormat="1" ht="15.75" hidden="1" customHeight="1">
      <c r="A47" s="182">
        <v>44</v>
      </c>
      <c r="B47" s="109" t="s">
        <v>42</v>
      </c>
      <c r="C47" s="235" t="s">
        <v>148</v>
      </c>
      <c r="D47" s="579" t="s">
        <v>28</v>
      </c>
      <c r="E47" s="109" t="s">
        <v>650</v>
      </c>
      <c r="F47" s="110" t="s">
        <v>642</v>
      </c>
      <c r="G47" s="445">
        <f>'1ตรวจสอบความครบถ้วน7แผน'!AV38</f>
        <v>21455402.179999977</v>
      </c>
      <c r="H47" s="445">
        <f>'1ตรวจสอบความครบถ้วน7แผน'!AV41</f>
        <v>791080.43999999948</v>
      </c>
      <c r="I47" s="178">
        <f>'1ตรวจสอบความครบถ้วน7แผน'!AV151</f>
        <v>0.89303343613091624</v>
      </c>
      <c r="J47" s="239" t="str">
        <f t="shared" si="1"/>
        <v>Normal</v>
      </c>
      <c r="K47" s="239" t="str">
        <f t="shared" si="1"/>
        <v>Normal</v>
      </c>
      <c r="L47" s="451" t="str">
        <f t="shared" si="0"/>
        <v>Risk</v>
      </c>
      <c r="M47" s="48">
        <f t="shared" si="2"/>
        <v>2</v>
      </c>
      <c r="N47" s="179">
        <v>2</v>
      </c>
      <c r="O47" s="357">
        <f>+'2.ตรวจแผนการลงทุน'!E47</f>
        <v>9091130.7400000002</v>
      </c>
      <c r="P47" s="569"/>
      <c r="Q47" s="236"/>
      <c r="S47" s="238"/>
    </row>
    <row r="48" spans="1:19" s="237" customFormat="1" ht="15.75" hidden="1" customHeight="1">
      <c r="A48" s="182">
        <v>45</v>
      </c>
      <c r="B48" s="109" t="s">
        <v>42</v>
      </c>
      <c r="C48" s="235" t="s">
        <v>149</v>
      </c>
      <c r="D48" s="579" t="s">
        <v>35</v>
      </c>
      <c r="E48" s="109" t="s">
        <v>650</v>
      </c>
      <c r="F48" s="110" t="s">
        <v>642</v>
      </c>
      <c r="G48" s="445">
        <f>'1ตรวจสอบความครบถ้วน7แผน'!AW38</f>
        <v>9117823.6200000048</v>
      </c>
      <c r="H48" s="445">
        <f>'1ตรวจสอบความครบถ้วน7แผน'!AW41</f>
        <v>64.729999999981374</v>
      </c>
      <c r="I48" s="178">
        <f>'1ตรวจสอบความครบถ้วน7แผน'!AW151</f>
        <v>0.75749910557360434</v>
      </c>
      <c r="J48" s="239" t="str">
        <f t="shared" si="1"/>
        <v>Normal</v>
      </c>
      <c r="K48" s="239" t="str">
        <f t="shared" si="1"/>
        <v>Normal</v>
      </c>
      <c r="L48" s="451" t="str">
        <f t="shared" si="0"/>
        <v>Risk</v>
      </c>
      <c r="M48" s="48">
        <f t="shared" si="2"/>
        <v>2</v>
      </c>
      <c r="N48" s="179">
        <v>3</v>
      </c>
      <c r="O48" s="357">
        <f>+'2.ตรวจแผนการลงทุน'!E48</f>
        <v>-22628361.289999999</v>
      </c>
      <c r="P48" s="569"/>
      <c r="Q48" s="236"/>
      <c r="S48" s="238"/>
    </row>
    <row r="49" spans="1:19" s="237" customFormat="1" ht="15.75" customHeight="1">
      <c r="A49" s="182">
        <v>46</v>
      </c>
      <c r="B49" s="109" t="s">
        <v>42</v>
      </c>
      <c r="C49" s="235" t="s">
        <v>150</v>
      </c>
      <c r="D49" s="579" t="s">
        <v>34</v>
      </c>
      <c r="E49" s="109" t="s">
        <v>649</v>
      </c>
      <c r="F49" s="110" t="s">
        <v>642</v>
      </c>
      <c r="G49" s="445">
        <f>'1ตรวจสอบความครบถ้วน7แผน'!AX38</f>
        <v>13049999.999999985</v>
      </c>
      <c r="H49" s="445">
        <f>'1ตรวจสอบความครบถ้วน7แผน'!AX41</f>
        <v>-8375800</v>
      </c>
      <c r="I49" s="178">
        <f>'1ตรวจสอบความครบถ้วน7แผน'!AX151</f>
        <v>4.2841864471523374</v>
      </c>
      <c r="J49" s="239" t="str">
        <f t="shared" si="1"/>
        <v>Normal</v>
      </c>
      <c r="K49" s="239" t="str">
        <f t="shared" si="1"/>
        <v>Risk</v>
      </c>
      <c r="L49" s="451" t="str">
        <f t="shared" si="0"/>
        <v>Normal</v>
      </c>
      <c r="M49" s="48">
        <f t="shared" si="2"/>
        <v>3</v>
      </c>
      <c r="N49" s="179">
        <v>0</v>
      </c>
      <c r="O49" s="357">
        <f>+'2.ตรวจแผนการลงทุน'!E49</f>
        <v>2599651.1800000002</v>
      </c>
      <c r="P49" s="569">
        <v>1</v>
      </c>
      <c r="Q49" s="236"/>
      <c r="S49" s="238"/>
    </row>
    <row r="50" spans="1:19" s="237" customFormat="1" ht="15.75" hidden="1" customHeight="1">
      <c r="A50" s="182">
        <v>47</v>
      </c>
      <c r="B50" s="109" t="s">
        <v>42</v>
      </c>
      <c r="C50" s="235" t="s">
        <v>151</v>
      </c>
      <c r="D50" s="579" t="s">
        <v>37</v>
      </c>
      <c r="E50" s="109" t="s">
        <v>649</v>
      </c>
      <c r="F50" s="110" t="s">
        <v>642</v>
      </c>
      <c r="G50" s="445">
        <f>'1ตรวจสอบความครบถ้วน7แผน'!AY38</f>
        <v>632.83999998867512</v>
      </c>
      <c r="H50" s="445">
        <f>'1ตรวจสอบความครบถ้วน7แผน'!AY41</f>
        <v>126.57000000000001</v>
      </c>
      <c r="I50" s="178">
        <f>'1ตรวจสอบความครบถ้วน7แผน'!AY151</f>
        <v>2.5954739441695369</v>
      </c>
      <c r="J50" s="239" t="str">
        <f t="shared" si="1"/>
        <v>Normal</v>
      </c>
      <c r="K50" s="239" t="str">
        <f t="shared" si="1"/>
        <v>Normal</v>
      </c>
      <c r="L50" s="451" t="str">
        <f t="shared" si="0"/>
        <v>Normal</v>
      </c>
      <c r="M50" s="48">
        <f t="shared" si="2"/>
        <v>1</v>
      </c>
      <c r="N50" s="179">
        <v>1</v>
      </c>
      <c r="O50" s="357">
        <f>+'2.ตรวจแผนการลงทุน'!E50</f>
        <v>-10324877.98</v>
      </c>
      <c r="P50" s="569"/>
      <c r="Q50" s="236"/>
      <c r="S50" s="238"/>
    </row>
    <row r="51" spans="1:19" s="237" customFormat="1" ht="15.75" hidden="1" customHeight="1">
      <c r="A51" s="182">
        <v>48</v>
      </c>
      <c r="B51" s="109" t="s">
        <v>42</v>
      </c>
      <c r="C51" s="235" t="s">
        <v>152</v>
      </c>
      <c r="D51" s="579" t="s">
        <v>38</v>
      </c>
      <c r="E51" s="109" t="s">
        <v>649</v>
      </c>
      <c r="F51" s="110" t="s">
        <v>642</v>
      </c>
      <c r="G51" s="445">
        <f>'1ตรวจสอบความครบถ้วน7แผน'!AZ38</f>
        <v>7975819.3700000048</v>
      </c>
      <c r="H51" s="445">
        <f>'1ตรวจสอบความครบถ้วน7แผน'!AZ41</f>
        <v>95163.880000000121</v>
      </c>
      <c r="I51" s="178">
        <f>'1ตรวจสอบความครบถ้วน7แผน'!AZ151</f>
        <v>3.6286084211394849</v>
      </c>
      <c r="J51" s="239" t="str">
        <f t="shared" si="1"/>
        <v>Normal</v>
      </c>
      <c r="K51" s="239" t="str">
        <f t="shared" si="1"/>
        <v>Normal</v>
      </c>
      <c r="L51" s="451" t="str">
        <f t="shared" si="0"/>
        <v>Normal</v>
      </c>
      <c r="M51" s="48">
        <f t="shared" si="2"/>
        <v>1</v>
      </c>
      <c r="N51" s="179">
        <v>1</v>
      </c>
      <c r="O51" s="357">
        <f>+'2.ตรวจแผนการลงทุน'!E51</f>
        <v>-5458373.5499999998</v>
      </c>
      <c r="P51" s="569"/>
      <c r="Q51" s="236"/>
      <c r="S51" s="238"/>
    </row>
    <row r="52" spans="1:19" s="237" customFormat="1" ht="15.75" hidden="1" customHeight="1">
      <c r="A52" s="182">
        <v>49</v>
      </c>
      <c r="B52" s="109" t="s">
        <v>42</v>
      </c>
      <c r="C52" s="235" t="s">
        <v>153</v>
      </c>
      <c r="D52" s="579" t="s">
        <v>36</v>
      </c>
      <c r="E52" s="109" t="s">
        <v>648</v>
      </c>
      <c r="F52" s="110" t="s">
        <v>642</v>
      </c>
      <c r="G52" s="445">
        <f>'1ตรวจสอบความครบถ้วน7แผน'!BA38</f>
        <v>3339056.5100000054</v>
      </c>
      <c r="H52" s="445">
        <f>'1ตรวจสอบความครบถ้วน7แผน'!BA41</f>
        <v>11.310000000055879</v>
      </c>
      <c r="I52" s="178">
        <f>'1ตรวจสอบความครบถ้วน7แผน'!BA151</f>
        <v>2.2056960129436356</v>
      </c>
      <c r="J52" s="239" t="str">
        <f t="shared" si="1"/>
        <v>Normal</v>
      </c>
      <c r="K52" s="239" t="str">
        <f t="shared" si="1"/>
        <v>Normal</v>
      </c>
      <c r="L52" s="451" t="str">
        <f t="shared" si="0"/>
        <v>Normal</v>
      </c>
      <c r="M52" s="48">
        <f t="shared" si="2"/>
        <v>1</v>
      </c>
      <c r="N52" s="179">
        <v>1</v>
      </c>
      <c r="O52" s="357">
        <f>+'2.ตรวจแผนการลงทุน'!E52</f>
        <v>-8539355.2300000004</v>
      </c>
      <c r="P52" s="569"/>
      <c r="Q52" s="236"/>
      <c r="S52" s="238"/>
    </row>
    <row r="53" spans="1:19" s="237" customFormat="1" ht="15.75" customHeight="1">
      <c r="A53" s="182">
        <v>50</v>
      </c>
      <c r="B53" s="109" t="s">
        <v>42</v>
      </c>
      <c r="C53" s="235" t="s">
        <v>154</v>
      </c>
      <c r="D53" s="579" t="s">
        <v>39</v>
      </c>
      <c r="E53" s="109" t="s">
        <v>649</v>
      </c>
      <c r="F53" s="110" t="s">
        <v>642</v>
      </c>
      <c r="G53" s="445">
        <f>'1ตรวจสอบความครบถ้วน7แผน'!BB38</f>
        <v>7116268.4300000072</v>
      </c>
      <c r="H53" s="445">
        <f>'1ตรวจสอบความครบถ้วน7แผน'!BB41</f>
        <v>-19177286.309999999</v>
      </c>
      <c r="I53" s="178">
        <f>'1ตรวจสอบความครบถ้วน7แผน'!BB151</f>
        <v>6.8827842791908926</v>
      </c>
      <c r="J53" s="239" t="str">
        <f t="shared" si="1"/>
        <v>Normal</v>
      </c>
      <c r="K53" s="240" t="str">
        <f t="shared" si="1"/>
        <v>Risk</v>
      </c>
      <c r="L53" s="451" t="str">
        <f t="shared" si="0"/>
        <v>Normal</v>
      </c>
      <c r="M53" s="48">
        <f t="shared" si="2"/>
        <v>3</v>
      </c>
      <c r="N53" s="179">
        <v>1</v>
      </c>
      <c r="O53" s="357">
        <f>+'2.ตรวจแผนการลงทุน'!E53</f>
        <v>-13545476.92</v>
      </c>
      <c r="P53" s="569">
        <v>1</v>
      </c>
      <c r="Q53" s="236"/>
      <c r="S53" s="238"/>
    </row>
    <row r="54" spans="1:19" s="237" customFormat="1" ht="15.75" customHeight="1">
      <c r="A54" s="182">
        <v>51</v>
      </c>
      <c r="B54" s="109" t="s">
        <v>42</v>
      </c>
      <c r="C54" s="235" t="s">
        <v>155</v>
      </c>
      <c r="D54" s="579" t="s">
        <v>323</v>
      </c>
      <c r="E54" s="109" t="s">
        <v>657</v>
      </c>
      <c r="F54" s="110" t="s">
        <v>642</v>
      </c>
      <c r="G54" s="445">
        <f>'1ตรวจสอบความครบถ้วน7แผน'!BC38</f>
        <v>100774613.18000007</v>
      </c>
      <c r="H54" s="445">
        <f>'1ตรวจสอบความครบถ้วน7แผน'!BC41</f>
        <v>-35446279.359999999</v>
      </c>
      <c r="I54" s="178">
        <f>'1ตรวจสอบความครบถ้วน7แผน'!BC151</f>
        <v>4.1679741456622228</v>
      </c>
      <c r="J54" s="239" t="str">
        <f t="shared" si="1"/>
        <v>Normal</v>
      </c>
      <c r="K54" s="240" t="str">
        <f t="shared" si="1"/>
        <v>Risk</v>
      </c>
      <c r="L54" s="451" t="str">
        <f t="shared" si="0"/>
        <v>Normal</v>
      </c>
      <c r="M54" s="48">
        <f t="shared" si="2"/>
        <v>3</v>
      </c>
      <c r="N54" s="179">
        <v>1</v>
      </c>
      <c r="O54" s="357">
        <f>+'2.ตรวจแผนการลงทุน'!E54</f>
        <v>-6621097.0300000003</v>
      </c>
      <c r="P54" s="569">
        <v>1</v>
      </c>
      <c r="Q54" s="236"/>
      <c r="S54" s="238"/>
    </row>
    <row r="55" spans="1:19" s="237" customFormat="1" ht="15.75" customHeight="1">
      <c r="A55" s="182">
        <v>52</v>
      </c>
      <c r="B55" s="109" t="s">
        <v>42</v>
      </c>
      <c r="C55" s="235" t="s">
        <v>156</v>
      </c>
      <c r="D55" s="579" t="s">
        <v>324</v>
      </c>
      <c r="E55" s="109" t="s">
        <v>649</v>
      </c>
      <c r="F55" s="110" t="s">
        <v>642</v>
      </c>
      <c r="G55" s="445">
        <f>'1ตรวจสอบความครบถ้วน7แผน'!BD38</f>
        <v>6511389.1700000018</v>
      </c>
      <c r="H55" s="445">
        <f>'1ตรวจสอบความครบถ้วน7แผน'!BD41</f>
        <v>-19269908.16</v>
      </c>
      <c r="I55" s="178">
        <f>'1ตรวจสอบความครบถ้วน7แผน'!BD151</f>
        <v>7.2041017499096727</v>
      </c>
      <c r="J55" s="239" t="str">
        <f t="shared" si="1"/>
        <v>Normal</v>
      </c>
      <c r="K55" s="240" t="str">
        <f t="shared" si="1"/>
        <v>Risk</v>
      </c>
      <c r="L55" s="451" t="str">
        <f t="shared" si="0"/>
        <v>Normal</v>
      </c>
      <c r="M55" s="48">
        <f t="shared" si="2"/>
        <v>3</v>
      </c>
      <c r="N55" s="179">
        <v>0</v>
      </c>
      <c r="O55" s="357">
        <f>+'2.ตรวจแผนการลงทุน'!E55</f>
        <v>129107.96</v>
      </c>
      <c r="P55" s="569">
        <v>1</v>
      </c>
      <c r="Q55" s="236"/>
      <c r="S55" s="238"/>
    </row>
    <row r="56" spans="1:19" s="237" customFormat="1" ht="15.75" customHeight="1">
      <c r="A56" s="182">
        <v>53</v>
      </c>
      <c r="B56" s="109" t="s">
        <v>52</v>
      </c>
      <c r="C56" s="235" t="s">
        <v>157</v>
      </c>
      <c r="D56" s="579" t="s">
        <v>325</v>
      </c>
      <c r="E56" s="109" t="s">
        <v>653</v>
      </c>
      <c r="F56" s="110" t="s">
        <v>642</v>
      </c>
      <c r="G56" s="445">
        <f>'1ตรวจสอบความครบถ้วน7แผน'!BE38</f>
        <v>171580000</v>
      </c>
      <c r="H56" s="445">
        <f>'1ตรวจสอบความครบถ้วน7แผน'!BE41</f>
        <v>-118545620</v>
      </c>
      <c r="I56" s="178">
        <f>'1ตรวจสอบความครบถ้วน7แผน'!BE151</f>
        <v>6.4710141504145637</v>
      </c>
      <c r="J56" s="239" t="str">
        <f t="shared" si="1"/>
        <v>Normal</v>
      </c>
      <c r="K56" s="240" t="str">
        <f t="shared" si="1"/>
        <v>Risk</v>
      </c>
      <c r="L56" s="451" t="str">
        <f t="shared" si="0"/>
        <v>Normal</v>
      </c>
      <c r="M56" s="48">
        <f t="shared" si="2"/>
        <v>3</v>
      </c>
      <c r="N56" s="179">
        <v>0</v>
      </c>
      <c r="O56" s="357">
        <f>+'2.ตรวจแผนการลงทุน'!E56</f>
        <v>109434033.55</v>
      </c>
      <c r="P56" s="569">
        <v>1</v>
      </c>
      <c r="Q56" s="236"/>
      <c r="S56" s="238"/>
    </row>
    <row r="57" spans="1:19" s="237" customFormat="1" ht="15.75" customHeight="1">
      <c r="A57" s="182">
        <v>54</v>
      </c>
      <c r="B57" s="109" t="s">
        <v>52</v>
      </c>
      <c r="C57" s="235" t="s">
        <v>158</v>
      </c>
      <c r="D57" s="579" t="s">
        <v>49</v>
      </c>
      <c r="E57" s="109" t="s">
        <v>651</v>
      </c>
      <c r="F57" s="110" t="s">
        <v>642</v>
      </c>
      <c r="G57" s="445">
        <f>'1ตรวจสอบความครบถ้วน7แผน'!BF38</f>
        <v>22977484.23999995</v>
      </c>
      <c r="H57" s="445">
        <f>'1ตรวจสอบความครบถ้วน7แผน'!BF41</f>
        <v>-1473104.1500000004</v>
      </c>
      <c r="I57" s="178">
        <f>'1ตรวจสอบความครบถ้วน7แผน'!BF151</f>
        <v>2.4463816606995294</v>
      </c>
      <c r="J57" s="239" t="str">
        <f t="shared" si="1"/>
        <v>Normal</v>
      </c>
      <c r="K57" s="239" t="str">
        <f t="shared" si="1"/>
        <v>Risk</v>
      </c>
      <c r="L57" s="451" t="str">
        <f t="shared" si="0"/>
        <v>Normal</v>
      </c>
      <c r="M57" s="48">
        <f t="shared" si="2"/>
        <v>3</v>
      </c>
      <c r="N57" s="179">
        <v>2</v>
      </c>
      <c r="O57" s="357">
        <f>+'2.ตรวจแผนการลงทุน'!E57</f>
        <v>-30426058.690000001</v>
      </c>
      <c r="P57" s="569">
        <v>1</v>
      </c>
      <c r="Q57" s="236"/>
      <c r="S57" s="238"/>
    </row>
    <row r="58" spans="1:19" s="237" customFormat="1" ht="15.75" hidden="1" customHeight="1">
      <c r="A58" s="182">
        <v>55</v>
      </c>
      <c r="B58" s="109" t="s">
        <v>52</v>
      </c>
      <c r="C58" s="235" t="s">
        <v>159</v>
      </c>
      <c r="D58" s="579" t="s">
        <v>44</v>
      </c>
      <c r="E58" s="109" t="s">
        <v>649</v>
      </c>
      <c r="F58" s="110" t="s">
        <v>642</v>
      </c>
      <c r="G58" s="445">
        <f>'1ตรวจสอบความครบถ้วน7แผน'!BG38</f>
        <v>2942711.6800000072</v>
      </c>
      <c r="H58" s="445">
        <f>'1ตรวจสอบความครบถ้วน7แผน'!BG41</f>
        <v>588542.34</v>
      </c>
      <c r="I58" s="178">
        <f>'1ตรวจสอบความครบถ้วน7แผน'!BG151</f>
        <v>0.58338072761812731</v>
      </c>
      <c r="J58" s="239" t="str">
        <f t="shared" si="1"/>
        <v>Normal</v>
      </c>
      <c r="K58" s="239" t="str">
        <f t="shared" si="1"/>
        <v>Normal</v>
      </c>
      <c r="L58" s="451" t="str">
        <f t="shared" si="0"/>
        <v>Risk</v>
      </c>
      <c r="M58" s="48">
        <f t="shared" si="2"/>
        <v>2</v>
      </c>
      <c r="N58" s="179">
        <v>4</v>
      </c>
      <c r="O58" s="357">
        <f>+'2.ตรวจแผนการลงทุน'!E58</f>
        <v>-7288471.5700000003</v>
      </c>
      <c r="P58" s="569"/>
      <c r="Q58" s="236"/>
      <c r="S58" s="238"/>
    </row>
    <row r="59" spans="1:19" s="237" customFormat="1" ht="15.75" hidden="1" customHeight="1">
      <c r="A59" s="182">
        <v>56</v>
      </c>
      <c r="B59" s="109" t="s">
        <v>52</v>
      </c>
      <c r="C59" s="235" t="s">
        <v>160</v>
      </c>
      <c r="D59" s="579" t="s">
        <v>46</v>
      </c>
      <c r="E59" s="109" t="s">
        <v>649</v>
      </c>
      <c r="F59" s="110" t="s">
        <v>642</v>
      </c>
      <c r="G59" s="445">
        <f>'1ตรวจสอบความครบถ้วน7แผน'!BH38</f>
        <v>17846333.840000018</v>
      </c>
      <c r="H59" s="445">
        <f>'1ตรวจสอบความครบถ้วน7แผน'!BH41</f>
        <v>4266.769999999553</v>
      </c>
      <c r="I59" s="178">
        <f>'1ตรวจสอบความครบถ้วน7แผน'!BH151</f>
        <v>2.0318570281222454</v>
      </c>
      <c r="J59" s="239" t="str">
        <f t="shared" si="1"/>
        <v>Normal</v>
      </c>
      <c r="K59" s="239" t="str">
        <f t="shared" si="1"/>
        <v>Normal</v>
      </c>
      <c r="L59" s="451" t="str">
        <f t="shared" si="0"/>
        <v>Normal</v>
      </c>
      <c r="M59" s="48">
        <f t="shared" si="2"/>
        <v>1</v>
      </c>
      <c r="N59" s="179">
        <v>2</v>
      </c>
      <c r="O59" s="357">
        <f>+'2.ตรวจแผนการลงทุน'!E59</f>
        <v>-1628936.94</v>
      </c>
      <c r="P59" s="569"/>
      <c r="Q59" s="236"/>
      <c r="S59" s="238"/>
    </row>
    <row r="60" spans="1:19" s="237" customFormat="1" ht="15.75" hidden="1" customHeight="1">
      <c r="A60" s="182">
        <v>57</v>
      </c>
      <c r="B60" s="109" t="s">
        <v>52</v>
      </c>
      <c r="C60" s="235" t="s">
        <v>161</v>
      </c>
      <c r="D60" s="579" t="s">
        <v>50</v>
      </c>
      <c r="E60" s="109" t="s">
        <v>657</v>
      </c>
      <c r="F60" s="110" t="s">
        <v>642</v>
      </c>
      <c r="G60" s="445">
        <f>'1ตรวจสอบความครบถ้วน7แผน'!BI38</f>
        <v>62435474.230000019</v>
      </c>
      <c r="H60" s="445">
        <f>'1ตรวจสอบความครบถ้วน7แผน'!BI41</f>
        <v>563312.84999999963</v>
      </c>
      <c r="I60" s="178">
        <f>'1ตรวจสอบความครบถ้วน7แผน'!BI151</f>
        <v>0.44621812123841281</v>
      </c>
      <c r="J60" s="239" t="str">
        <f t="shared" si="1"/>
        <v>Normal</v>
      </c>
      <c r="K60" s="239" t="str">
        <f t="shared" si="1"/>
        <v>Normal</v>
      </c>
      <c r="L60" s="180" t="str">
        <f t="shared" si="0"/>
        <v>Risk</v>
      </c>
      <c r="M60" s="48">
        <f t="shared" si="2"/>
        <v>2</v>
      </c>
      <c r="N60" s="179">
        <v>5</v>
      </c>
      <c r="O60" s="357">
        <f>+'2.ตรวจแผนการลงทุน'!E60</f>
        <v>46416664.829999998</v>
      </c>
      <c r="P60" s="569"/>
      <c r="Q60" s="236"/>
      <c r="S60" s="238"/>
    </row>
    <row r="61" spans="1:19" s="237" customFormat="1" ht="15.75" customHeight="1">
      <c r="A61" s="182">
        <v>58</v>
      </c>
      <c r="B61" s="109" t="s">
        <v>52</v>
      </c>
      <c r="C61" s="235" t="s">
        <v>162</v>
      </c>
      <c r="D61" s="579" t="s">
        <v>45</v>
      </c>
      <c r="E61" s="109" t="s">
        <v>658</v>
      </c>
      <c r="F61" s="110" t="s">
        <v>642</v>
      </c>
      <c r="G61" s="445">
        <f>'1ตรวจสอบความครบถ้วน7แผน'!BJ38</f>
        <v>1204809.9100000113</v>
      </c>
      <c r="H61" s="445">
        <f>'1ตรวจสอบความครบถ้วน7แผน'!BJ41</f>
        <v>-11239939.01</v>
      </c>
      <c r="I61" s="178">
        <f>'1ตรวจสอบความครบถ้วน7แผน'!BJ151</f>
        <v>4.7916475785327153</v>
      </c>
      <c r="J61" s="239" t="str">
        <f t="shared" si="1"/>
        <v>Normal</v>
      </c>
      <c r="K61" s="240" t="str">
        <f t="shared" si="1"/>
        <v>Risk</v>
      </c>
      <c r="L61" s="451" t="str">
        <f t="shared" si="0"/>
        <v>Normal</v>
      </c>
      <c r="M61" s="48">
        <f t="shared" si="2"/>
        <v>3</v>
      </c>
      <c r="N61" s="179">
        <v>1</v>
      </c>
      <c r="O61" s="357">
        <f>+'2.ตรวจแผนการลงทุน'!E61</f>
        <v>-4837100.3600000003</v>
      </c>
      <c r="P61" s="569">
        <v>1</v>
      </c>
      <c r="Q61" s="236"/>
      <c r="S61" s="238"/>
    </row>
    <row r="62" spans="1:19" s="237" customFormat="1" ht="15.75" hidden="1" customHeight="1">
      <c r="A62" s="182">
        <v>59</v>
      </c>
      <c r="B62" s="109" t="s">
        <v>52</v>
      </c>
      <c r="C62" s="235" t="s">
        <v>163</v>
      </c>
      <c r="D62" s="579" t="s">
        <v>48</v>
      </c>
      <c r="E62" s="109" t="s">
        <v>652</v>
      </c>
      <c r="F62" s="110" t="s">
        <v>642</v>
      </c>
      <c r="G62" s="445">
        <f>'1ตรวจสอบความครบถ้วน7แผน'!BK38</f>
        <v>6570124.9400000051</v>
      </c>
      <c r="H62" s="445">
        <f>'1ตรวจสอบความครบถ้วน7แผน'!BK41</f>
        <v>114023.98999999999</v>
      </c>
      <c r="I62" s="178">
        <f>'1ตรวจสอบความครบถ้วน7แผน'!BK151</f>
        <v>0.23751813413462819</v>
      </c>
      <c r="J62" s="239" t="str">
        <f t="shared" si="1"/>
        <v>Normal</v>
      </c>
      <c r="K62" s="240" t="str">
        <f t="shared" si="1"/>
        <v>Normal</v>
      </c>
      <c r="L62" s="180" t="str">
        <f>IF(I62&gt;1, "Normal", "Risk")</f>
        <v>Risk</v>
      </c>
      <c r="M62" s="48">
        <f t="shared" si="2"/>
        <v>2</v>
      </c>
      <c r="N62" s="179">
        <v>4</v>
      </c>
      <c r="O62" s="357">
        <f>+'2.ตรวจแผนการลงทุน'!E62</f>
        <v>-2420778.64</v>
      </c>
      <c r="P62" s="569"/>
      <c r="Q62" s="236"/>
      <c r="S62" s="238"/>
    </row>
    <row r="63" spans="1:19" s="237" customFormat="1" ht="15.75" customHeight="1">
      <c r="A63" s="182">
        <v>60</v>
      </c>
      <c r="B63" s="109" t="s">
        <v>52</v>
      </c>
      <c r="C63" s="235" t="s">
        <v>164</v>
      </c>
      <c r="D63" s="579" t="s">
        <v>47</v>
      </c>
      <c r="E63" s="109" t="s">
        <v>648</v>
      </c>
      <c r="F63" s="110" t="s">
        <v>642</v>
      </c>
      <c r="G63" s="445">
        <f>'1ตรวจสอบความครบถ้วน7แผน'!BL38</f>
        <v>2470681.2700000107</v>
      </c>
      <c r="H63" s="445">
        <f>'1ตรวจสอบความครบถ้วน7แผน'!BL41</f>
        <v>-7836663.7400000002</v>
      </c>
      <c r="I63" s="178">
        <f>'1ตรวจสอบความครบถ้วน7แผน'!BL151</f>
        <v>3.4244113161588592</v>
      </c>
      <c r="J63" s="239" t="str">
        <f t="shared" si="1"/>
        <v>Normal</v>
      </c>
      <c r="K63" s="239" t="str">
        <f t="shared" si="1"/>
        <v>Risk</v>
      </c>
      <c r="L63" s="451" t="str">
        <f t="shared" si="0"/>
        <v>Normal</v>
      </c>
      <c r="M63" s="48">
        <f t="shared" si="2"/>
        <v>3</v>
      </c>
      <c r="N63" s="179">
        <v>1</v>
      </c>
      <c r="O63" s="357">
        <f>+'2.ตรวจแผนการลงทุน'!E63</f>
        <v>-9380259.8000000007</v>
      </c>
      <c r="P63" s="569">
        <v>1</v>
      </c>
      <c r="Q63" s="236"/>
      <c r="S63" s="238"/>
    </row>
    <row r="64" spans="1:19" s="237" customFormat="1" ht="15.75" customHeight="1">
      <c r="A64" s="182">
        <v>61</v>
      </c>
      <c r="B64" s="109" t="s">
        <v>52</v>
      </c>
      <c r="C64" s="235" t="s">
        <v>165</v>
      </c>
      <c r="D64" s="579" t="s">
        <v>43</v>
      </c>
      <c r="E64" s="109" t="s">
        <v>659</v>
      </c>
      <c r="F64" s="110" t="s">
        <v>642</v>
      </c>
      <c r="G64" s="445">
        <f>'1ตรวจสอบความครบถ้วน7แผน'!BM38</f>
        <v>2337479.8200000077</v>
      </c>
      <c r="H64" s="445">
        <f>'1ตรวจสอบความครบถ้วน7แผน'!BM41</f>
        <v>-4711705.03</v>
      </c>
      <c r="I64" s="178">
        <f>'1ตรวจสอบความครบถ้วน7แผน'!BM151</f>
        <v>3.0343814861252012</v>
      </c>
      <c r="J64" s="239" t="str">
        <f t="shared" si="1"/>
        <v>Normal</v>
      </c>
      <c r="K64" s="239" t="str">
        <f t="shared" si="1"/>
        <v>Risk</v>
      </c>
      <c r="L64" s="451" t="str">
        <f t="shared" si="0"/>
        <v>Normal</v>
      </c>
      <c r="M64" s="48">
        <f t="shared" si="2"/>
        <v>3</v>
      </c>
      <c r="N64" s="179">
        <v>1</v>
      </c>
      <c r="O64" s="357">
        <f>+'2.ตรวจแผนการลงทุน'!E64</f>
        <v>-7469256.2300000004</v>
      </c>
      <c r="P64" s="569">
        <v>1</v>
      </c>
      <c r="Q64" s="236"/>
      <c r="S64" s="238"/>
    </row>
    <row r="65" spans="1:19" s="237" customFormat="1" ht="15.75" customHeight="1">
      <c r="A65" s="182">
        <v>62</v>
      </c>
      <c r="B65" s="109" t="s">
        <v>59</v>
      </c>
      <c r="C65" s="235" t="s">
        <v>166</v>
      </c>
      <c r="D65" s="579" t="s">
        <v>326</v>
      </c>
      <c r="E65" s="109" t="s">
        <v>647</v>
      </c>
      <c r="F65" s="110" t="s">
        <v>642</v>
      </c>
      <c r="G65" s="445">
        <f>'1ตรวจสอบความครบถ้วน7แผน'!BN38</f>
        <v>86500000</v>
      </c>
      <c r="H65" s="445">
        <f>'1ตรวจสอบความครบถ้วน7แผน'!BN41</f>
        <v>-22700000</v>
      </c>
      <c r="I65" s="178">
        <f>'1ตรวจสอบความครบถ้วน7แผน'!BN151</f>
        <v>6.1387573787499994</v>
      </c>
      <c r="J65" s="239" t="str">
        <f t="shared" si="1"/>
        <v>Normal</v>
      </c>
      <c r="K65" s="239" t="str">
        <f t="shared" si="1"/>
        <v>Risk</v>
      </c>
      <c r="L65" s="451" t="str">
        <f t="shared" si="0"/>
        <v>Normal</v>
      </c>
      <c r="M65" s="48">
        <f t="shared" si="2"/>
        <v>3</v>
      </c>
      <c r="N65" s="179">
        <v>0</v>
      </c>
      <c r="O65" s="357">
        <f>+'2.ตรวจแผนการลงทุน'!E65</f>
        <v>11854953.33</v>
      </c>
      <c r="P65" s="569">
        <v>1</v>
      </c>
      <c r="Q65" s="236"/>
      <c r="S65" s="238"/>
    </row>
    <row r="66" spans="1:19" s="237" customFormat="1" ht="15.75" hidden="1" customHeight="1">
      <c r="A66" s="182">
        <v>63</v>
      </c>
      <c r="B66" s="109" t="s">
        <v>59</v>
      </c>
      <c r="C66" s="235" t="s">
        <v>167</v>
      </c>
      <c r="D66" s="579" t="s">
        <v>53</v>
      </c>
      <c r="E66" s="109" t="s">
        <v>650</v>
      </c>
      <c r="F66" s="110" t="s">
        <v>642</v>
      </c>
      <c r="G66" s="445">
        <f>'1ตรวจสอบความครบถ้วน7แผน'!BO38</f>
        <v>17894907.400000006</v>
      </c>
      <c r="H66" s="445">
        <f>'1ตรวจสอบความครบถ้วน7แผน'!BO41</f>
        <v>10981.479999999981</v>
      </c>
      <c r="I66" s="178">
        <f>'1ตรวจสอบความครบถ้วน7แผน'!BO151</f>
        <v>3.2847296528740024</v>
      </c>
      <c r="J66" s="239" t="str">
        <f t="shared" si="1"/>
        <v>Normal</v>
      </c>
      <c r="K66" s="239" t="str">
        <f t="shared" si="1"/>
        <v>Normal</v>
      </c>
      <c r="L66" s="451" t="str">
        <f t="shared" si="0"/>
        <v>Normal</v>
      </c>
      <c r="M66" s="48">
        <f t="shared" si="2"/>
        <v>1</v>
      </c>
      <c r="N66" s="179">
        <v>1</v>
      </c>
      <c r="O66" s="357">
        <f>+'2.ตรวจแผนการลงทุน'!E66</f>
        <v>-20828877.190000001</v>
      </c>
      <c r="P66" s="569"/>
      <c r="Q66" s="236"/>
      <c r="S66" s="238"/>
    </row>
    <row r="67" spans="1:19" s="237" customFormat="1" ht="15.75" hidden="1" customHeight="1">
      <c r="A67" s="182">
        <v>64</v>
      </c>
      <c r="B67" s="109" t="s">
        <v>59</v>
      </c>
      <c r="C67" s="235" t="s">
        <v>168</v>
      </c>
      <c r="D67" s="579" t="s">
        <v>57</v>
      </c>
      <c r="E67" s="109" t="s">
        <v>648</v>
      </c>
      <c r="F67" s="110" t="s">
        <v>642</v>
      </c>
      <c r="G67" s="445">
        <f>'1ตรวจสอบความครบถ้วน7แผน'!BP38</f>
        <v>4941382.0700000077</v>
      </c>
      <c r="H67" s="445">
        <f>'1ตรวจสอบความครบถ้วน7แผน'!BP41</f>
        <v>8276.4200000000419</v>
      </c>
      <c r="I67" s="178">
        <f>'1ตรวจสอบความครบถ้วน7แผน'!BP151</f>
        <v>3.8118841959669165</v>
      </c>
      <c r="J67" s="239" t="str">
        <f t="shared" si="1"/>
        <v>Normal</v>
      </c>
      <c r="K67" s="239" t="str">
        <f t="shared" si="1"/>
        <v>Normal</v>
      </c>
      <c r="L67" s="451" t="str">
        <f t="shared" si="0"/>
        <v>Normal</v>
      </c>
      <c r="M67" s="48">
        <f t="shared" si="2"/>
        <v>1</v>
      </c>
      <c r="N67" s="179">
        <v>1</v>
      </c>
      <c r="O67" s="357">
        <f>+'2.ตรวจแผนการลงทุน'!E67</f>
        <v>-10140221.33</v>
      </c>
      <c r="P67" s="569"/>
      <c r="Q67" s="236"/>
      <c r="S67" s="238"/>
    </row>
    <row r="68" spans="1:19" s="237" customFormat="1" ht="15.75" hidden="1" customHeight="1">
      <c r="A68" s="182">
        <v>65</v>
      </c>
      <c r="B68" s="109" t="s">
        <v>59</v>
      </c>
      <c r="C68" s="235" t="s">
        <v>169</v>
      </c>
      <c r="D68" s="579" t="s">
        <v>55</v>
      </c>
      <c r="E68" s="109" t="s">
        <v>650</v>
      </c>
      <c r="F68" s="110" t="s">
        <v>642</v>
      </c>
      <c r="G68" s="445">
        <f>'1ตรวจสอบความครบถ้วน7แผน'!BQ38</f>
        <v>17844962.129999995</v>
      </c>
      <c r="H68" s="445">
        <f>'1ตรวจสอบความครบถ้วน7แผน'!BQ41</f>
        <v>968992.4299999997</v>
      </c>
      <c r="I68" s="178">
        <f>'1ตรวจสอบความครบถ้วน7แผน'!BQ151</f>
        <v>2.3218735003272446</v>
      </c>
      <c r="J68" s="239" t="str">
        <f t="shared" si="1"/>
        <v>Normal</v>
      </c>
      <c r="K68" s="239" t="str">
        <f t="shared" si="1"/>
        <v>Normal</v>
      </c>
      <c r="L68" s="451" t="str">
        <f t="shared" ref="L68:L91" si="3">IF(I68&gt;1, "Normal", "Risk")</f>
        <v>Normal</v>
      </c>
      <c r="M68" s="48">
        <f t="shared" si="2"/>
        <v>1</v>
      </c>
      <c r="N68" s="179">
        <v>1</v>
      </c>
      <c r="O68" s="357">
        <f>+'2.ตรวจแผนการลงทุน'!E68</f>
        <v>2315414.9900000002</v>
      </c>
      <c r="P68" s="569"/>
      <c r="Q68" s="236"/>
      <c r="S68" s="238"/>
    </row>
    <row r="69" spans="1:19" s="237" customFormat="1" ht="15.75" customHeight="1">
      <c r="A69" s="182">
        <v>66</v>
      </c>
      <c r="B69" s="109" t="s">
        <v>59</v>
      </c>
      <c r="C69" s="235" t="s">
        <v>170</v>
      </c>
      <c r="D69" s="579" t="s">
        <v>56</v>
      </c>
      <c r="E69" s="109" t="s">
        <v>648</v>
      </c>
      <c r="F69" s="110" t="s">
        <v>642</v>
      </c>
      <c r="G69" s="445">
        <f>'1ตรวจสอบความครบถ้วน7แผน'!BR38</f>
        <v>8488057.8500000238</v>
      </c>
      <c r="H69" s="445">
        <f>'1ตรวจสอบความครบถ้วน7แผน'!BR41</f>
        <v>-4778973.8499999996</v>
      </c>
      <c r="I69" s="178">
        <f>'1ตรวจสอบความครบถ้วน7แผน'!BR151</f>
        <v>3.2554362321238215</v>
      </c>
      <c r="J69" s="239" t="str">
        <f t="shared" ref="J69:K91" si="4">IF(G69&gt;=0, "Normal", "Risk")</f>
        <v>Normal</v>
      </c>
      <c r="K69" s="239" t="str">
        <f t="shared" si="4"/>
        <v>Risk</v>
      </c>
      <c r="L69" s="451" t="str">
        <f t="shared" si="3"/>
        <v>Normal</v>
      </c>
      <c r="M69" s="48">
        <f t="shared" ref="M69:M91" si="5">IF(AND(J69="Normal",K69="Normal",L69="Normal"),1,IF(AND(J69="Normal",K69="Normal",L69="Risk"),2,IF(AND(J69="Normal",K69="Risk",L69="Normal"),3,IF(AND(J69="Normal",K69="Risk",L69="Risk"),4,IF(AND(J69="Risk",K69="Normal",L69="Normal"),5,IF(AND(J69="Risk",K69="Normal",L69="Risk"),6,IF(AND(J69="Risk",K69="Risk",L69="Normal"),7,IF(AND(J69="Risk",K69="Risk",L69="Risk"),8, "Unknow"))))))))</f>
        <v>3</v>
      </c>
      <c r="N69" s="179">
        <v>1</v>
      </c>
      <c r="O69" s="357">
        <f>+'2.ตรวจแผนการลงทุน'!E69</f>
        <v>-4254199.72</v>
      </c>
      <c r="P69" s="569">
        <v>1</v>
      </c>
      <c r="Q69" s="236"/>
      <c r="S69" s="238"/>
    </row>
    <row r="70" spans="1:19" s="237" customFormat="1" ht="15.75" hidden="1" customHeight="1">
      <c r="A70" s="182">
        <v>67</v>
      </c>
      <c r="B70" s="109" t="s">
        <v>59</v>
      </c>
      <c r="C70" s="235" t="s">
        <v>171</v>
      </c>
      <c r="D70" s="579" t="s">
        <v>327</v>
      </c>
      <c r="E70" s="109" t="s">
        <v>649</v>
      </c>
      <c r="F70" s="110" t="s">
        <v>642</v>
      </c>
      <c r="G70" s="445">
        <f>'1ตรวจสอบความครบถ้วน7แผน'!BS38</f>
        <v>633948.90999998152</v>
      </c>
      <c r="H70" s="445">
        <f>'1ตรวจสอบความครบถ้วน7แผน'!BS41</f>
        <v>126789.79</v>
      </c>
      <c r="I70" s="178">
        <f>'1ตรวจสอบความครบถ้วน7แผน'!BS151</f>
        <v>3.1297532226058826</v>
      </c>
      <c r="J70" s="239" t="str">
        <f t="shared" si="4"/>
        <v>Normal</v>
      </c>
      <c r="K70" s="239" t="str">
        <f t="shared" si="4"/>
        <v>Normal</v>
      </c>
      <c r="L70" s="451" t="str">
        <f t="shared" si="3"/>
        <v>Normal</v>
      </c>
      <c r="M70" s="48">
        <f t="shared" si="5"/>
        <v>1</v>
      </c>
      <c r="N70" s="179">
        <v>1</v>
      </c>
      <c r="O70" s="357">
        <f>+'2.ตรวจแผนการลงทุน'!E70</f>
        <v>-14408708.84</v>
      </c>
      <c r="P70" s="569"/>
      <c r="Q70" s="236"/>
      <c r="S70" s="238"/>
    </row>
    <row r="71" spans="1:19" ht="15.75" customHeight="1">
      <c r="A71" s="182">
        <v>68</v>
      </c>
      <c r="B71" s="109" t="s">
        <v>81</v>
      </c>
      <c r="C71" s="235" t="s">
        <v>172</v>
      </c>
      <c r="D71" s="579" t="s">
        <v>328</v>
      </c>
      <c r="E71" s="109" t="s">
        <v>660</v>
      </c>
      <c r="F71" s="110" t="s">
        <v>642</v>
      </c>
      <c r="G71" s="445">
        <f>'1ตรวจสอบความครบถ้วน7แผน'!BT38</f>
        <v>438329306.88000011</v>
      </c>
      <c r="H71" s="445">
        <f>'1ตรวจสอบความครบถ้วน7แผน'!BT41</f>
        <v>-101065086.61999999</v>
      </c>
      <c r="I71" s="178">
        <f>'1ตรวจสอบความครบถ้วน7แผน'!BT151</f>
        <v>5.5666794772159101</v>
      </c>
      <c r="J71" s="239" t="str">
        <f t="shared" si="4"/>
        <v>Normal</v>
      </c>
      <c r="K71" s="240" t="str">
        <f t="shared" si="4"/>
        <v>Risk</v>
      </c>
      <c r="L71" s="451" t="str">
        <f t="shared" si="3"/>
        <v>Normal</v>
      </c>
      <c r="M71" s="48">
        <f t="shared" si="5"/>
        <v>3</v>
      </c>
      <c r="N71" s="453">
        <v>0</v>
      </c>
      <c r="O71" s="357">
        <f>+'2.ตรวจแผนการลงทุน'!E71</f>
        <v>140020891.87</v>
      </c>
      <c r="P71" s="569">
        <v>1</v>
      </c>
      <c r="Q71" s="241"/>
      <c r="S71" s="238"/>
    </row>
    <row r="72" spans="1:19" ht="15.75" hidden="1" customHeight="1">
      <c r="A72" s="182">
        <v>69</v>
      </c>
      <c r="B72" s="109" t="s">
        <v>81</v>
      </c>
      <c r="C72" s="235" t="s">
        <v>173</v>
      </c>
      <c r="D72" s="579" t="s">
        <v>60</v>
      </c>
      <c r="E72" s="109" t="s">
        <v>648</v>
      </c>
      <c r="F72" s="110" t="s">
        <v>642</v>
      </c>
      <c r="G72" s="445">
        <f>'1ตรวจสอบความครบถ้วน7แผน'!BU38</f>
        <v>5854826.0199999809</v>
      </c>
      <c r="H72" s="445">
        <f>'1ตรวจสอบความครบถ้วน7แผน'!BU41</f>
        <v>0.2099999999627471</v>
      </c>
      <c r="I72" s="178">
        <f>'1ตรวจสอบความครบถ้วน7แผน'!BU151</f>
        <v>0.7205051775574971</v>
      </c>
      <c r="J72" s="239" t="str">
        <f t="shared" si="4"/>
        <v>Normal</v>
      </c>
      <c r="K72" s="239" t="str">
        <f t="shared" si="4"/>
        <v>Normal</v>
      </c>
      <c r="L72" s="451" t="str">
        <f t="shared" si="3"/>
        <v>Risk</v>
      </c>
      <c r="M72" s="48">
        <f t="shared" si="5"/>
        <v>2</v>
      </c>
      <c r="N72" s="453">
        <v>4</v>
      </c>
      <c r="O72" s="357">
        <f>+'2.ตรวจแผนการลงทุน'!E72</f>
        <v>-12521138.84</v>
      </c>
      <c r="P72" s="569"/>
      <c r="Q72" s="241"/>
      <c r="S72" s="238"/>
    </row>
    <row r="73" spans="1:19" ht="15.75" hidden="1" customHeight="1">
      <c r="A73" s="182">
        <v>70</v>
      </c>
      <c r="B73" s="109" t="s">
        <v>81</v>
      </c>
      <c r="C73" s="235" t="s">
        <v>174</v>
      </c>
      <c r="D73" s="579" t="s">
        <v>72</v>
      </c>
      <c r="E73" s="109" t="s">
        <v>648</v>
      </c>
      <c r="F73" s="110" t="s">
        <v>642</v>
      </c>
      <c r="G73" s="445">
        <f>'1ตรวจสอบความครบถ้วน7แผน'!BV38</f>
        <v>25816174.069999993</v>
      </c>
      <c r="H73" s="445">
        <f>'1ตรวจสอบความครบถ้วน7แผน'!BV41</f>
        <v>5163234.8199999994</v>
      </c>
      <c r="I73" s="178">
        <f>'1ตรวจสอบความครบถ้วน7แผน'!BV151</f>
        <v>0.48905305657023801</v>
      </c>
      <c r="J73" s="239" t="str">
        <f t="shared" si="4"/>
        <v>Normal</v>
      </c>
      <c r="K73" s="240" t="str">
        <f t="shared" si="4"/>
        <v>Normal</v>
      </c>
      <c r="L73" s="451" t="str">
        <f t="shared" si="3"/>
        <v>Risk</v>
      </c>
      <c r="M73" s="48">
        <f t="shared" si="5"/>
        <v>2</v>
      </c>
      <c r="N73" s="453">
        <v>5</v>
      </c>
      <c r="O73" s="357">
        <f>+'2.ตรวจแผนการลงทุน'!E73</f>
        <v>4930683.43</v>
      </c>
      <c r="P73" s="569"/>
      <c r="Q73" s="241"/>
      <c r="S73" s="238"/>
    </row>
    <row r="74" spans="1:19" ht="15.75" hidden="1" customHeight="1">
      <c r="A74" s="182">
        <v>71</v>
      </c>
      <c r="B74" s="109" t="s">
        <v>81</v>
      </c>
      <c r="C74" s="235" t="s">
        <v>175</v>
      </c>
      <c r="D74" s="579" t="s">
        <v>61</v>
      </c>
      <c r="E74" s="109" t="s">
        <v>657</v>
      </c>
      <c r="F74" s="110" t="s">
        <v>642</v>
      </c>
      <c r="G74" s="445">
        <f>'1ตรวจสอบความครบถ้วน7แผน'!BW38</f>
        <v>65129076.590000153</v>
      </c>
      <c r="H74" s="445">
        <f>'1ตรวจสอบความครบถ้วน7แผน'!BW41</f>
        <v>25815.320000000298</v>
      </c>
      <c r="I74" s="178">
        <f>'1ตรวจสอบความครบถ้วน7แผน'!BW151</f>
        <v>3.0241005657577302</v>
      </c>
      <c r="J74" s="239" t="str">
        <f t="shared" si="4"/>
        <v>Normal</v>
      </c>
      <c r="K74" s="239" t="str">
        <f t="shared" si="4"/>
        <v>Normal</v>
      </c>
      <c r="L74" s="451" t="str">
        <f t="shared" si="3"/>
        <v>Normal</v>
      </c>
      <c r="M74" s="48">
        <f t="shared" si="5"/>
        <v>1</v>
      </c>
      <c r="N74" s="453">
        <v>1</v>
      </c>
      <c r="O74" s="357">
        <f>+'2.ตรวจแผนการลงทุน'!E74</f>
        <v>7766450.5099999998</v>
      </c>
      <c r="P74" s="569"/>
      <c r="Q74" s="242"/>
      <c r="S74" s="238"/>
    </row>
    <row r="75" spans="1:19" ht="15.75" customHeight="1">
      <c r="A75" s="182">
        <v>72</v>
      </c>
      <c r="B75" s="109" t="s">
        <v>81</v>
      </c>
      <c r="C75" s="235" t="s">
        <v>176</v>
      </c>
      <c r="D75" s="579" t="s">
        <v>75</v>
      </c>
      <c r="E75" s="109" t="s">
        <v>652</v>
      </c>
      <c r="F75" s="110" t="s">
        <v>642</v>
      </c>
      <c r="G75" s="445">
        <f>'1ตรวจสอบความครบถ้วน7แผน'!BX38</f>
        <v>3938530.9099999964</v>
      </c>
      <c r="H75" s="445">
        <f>'1ตรวจสอบความครบถ้วน7แผน'!BX41</f>
        <v>-9335811.8100000005</v>
      </c>
      <c r="I75" s="178">
        <f>'1ตรวจสอบความครบถ้วน7แผน'!BX151</f>
        <v>5.4268429601313386</v>
      </c>
      <c r="J75" s="239" t="str">
        <f t="shared" si="4"/>
        <v>Normal</v>
      </c>
      <c r="K75" s="240" t="str">
        <f t="shared" si="4"/>
        <v>Risk</v>
      </c>
      <c r="L75" s="451" t="str">
        <f t="shared" si="3"/>
        <v>Normal</v>
      </c>
      <c r="M75" s="48">
        <f t="shared" si="5"/>
        <v>3</v>
      </c>
      <c r="N75" s="453">
        <v>1</v>
      </c>
      <c r="O75" s="357">
        <f>+'2.ตรวจแผนการลงทุน'!E75</f>
        <v>-1523719.96</v>
      </c>
      <c r="P75" s="569">
        <v>1</v>
      </c>
      <c r="Q75" s="242"/>
      <c r="S75" s="238"/>
    </row>
    <row r="76" spans="1:19" ht="15.75" hidden="1" customHeight="1">
      <c r="A76" s="182">
        <v>73</v>
      </c>
      <c r="B76" s="109" t="s">
        <v>81</v>
      </c>
      <c r="C76" s="235" t="s">
        <v>177</v>
      </c>
      <c r="D76" s="579" t="s">
        <v>77</v>
      </c>
      <c r="E76" s="109" t="s">
        <v>648</v>
      </c>
      <c r="F76" s="110" t="s">
        <v>642</v>
      </c>
      <c r="G76" s="445">
        <f>'1ตรวจสอบความครบถ้วน7แผน'!BY38</f>
        <v>6721155.9300000072</v>
      </c>
      <c r="H76" s="445">
        <f>'1ตรวจสอบความครบถ้วน7แผน'!BY41</f>
        <v>434231.18999999994</v>
      </c>
      <c r="I76" s="178">
        <f>'1ตรวจสอบความครบถ้วน7แผน'!BY151</f>
        <v>0.5305341851837414</v>
      </c>
      <c r="J76" s="239" t="str">
        <f t="shared" si="4"/>
        <v>Normal</v>
      </c>
      <c r="K76" s="239" t="str">
        <f t="shared" si="4"/>
        <v>Normal</v>
      </c>
      <c r="L76" s="451" t="str">
        <f t="shared" si="3"/>
        <v>Risk</v>
      </c>
      <c r="M76" s="48">
        <f t="shared" si="5"/>
        <v>2</v>
      </c>
      <c r="N76" s="453">
        <v>3</v>
      </c>
      <c r="O76" s="357">
        <f>+'2.ตรวจแผนการลงทุน'!E76</f>
        <v>470039.73</v>
      </c>
      <c r="P76" s="569"/>
      <c r="Q76" s="241"/>
      <c r="S76" s="238"/>
    </row>
    <row r="77" spans="1:19" ht="15.75" customHeight="1">
      <c r="A77" s="182">
        <v>74</v>
      </c>
      <c r="B77" s="109" t="s">
        <v>81</v>
      </c>
      <c r="C77" s="235" t="s">
        <v>178</v>
      </c>
      <c r="D77" s="579" t="s">
        <v>73</v>
      </c>
      <c r="E77" s="109" t="s">
        <v>651</v>
      </c>
      <c r="F77" s="110" t="s">
        <v>642</v>
      </c>
      <c r="G77" s="445">
        <f>'1ตรวจสอบความครบถ้วน7แผน'!BZ38</f>
        <v>24433879.979999959</v>
      </c>
      <c r="H77" s="445">
        <f>'1ตรวจสอบความครบถ้วน7แผน'!BZ41</f>
        <v>-5507224</v>
      </c>
      <c r="I77" s="178">
        <f>'1ตรวจสอบความครบถ้วน7แผน'!BZ151</f>
        <v>0.85894200857872927</v>
      </c>
      <c r="J77" s="239" t="str">
        <f t="shared" si="4"/>
        <v>Normal</v>
      </c>
      <c r="K77" s="240" t="str">
        <f t="shared" si="4"/>
        <v>Risk</v>
      </c>
      <c r="L77" s="451" t="str">
        <f t="shared" si="3"/>
        <v>Risk</v>
      </c>
      <c r="M77" s="575">
        <f t="shared" si="5"/>
        <v>4</v>
      </c>
      <c r="N77" s="453">
        <v>6</v>
      </c>
      <c r="O77" s="357">
        <f>+'2.ตรวจแผนการลงทุน'!E77</f>
        <v>-29362092.609999999</v>
      </c>
      <c r="P77" s="569">
        <v>1</v>
      </c>
      <c r="Q77" s="241"/>
      <c r="S77" s="238"/>
    </row>
    <row r="78" spans="1:19" ht="15.75" hidden="1" customHeight="1">
      <c r="A78" s="182">
        <v>75</v>
      </c>
      <c r="B78" s="109" t="s">
        <v>81</v>
      </c>
      <c r="C78" s="235" t="s">
        <v>179</v>
      </c>
      <c r="D78" s="579" t="s">
        <v>63</v>
      </c>
      <c r="E78" s="109" t="s">
        <v>649</v>
      </c>
      <c r="F78" s="110" t="s">
        <v>642</v>
      </c>
      <c r="G78" s="445">
        <f>'1ตรวจสอบความครบถ้วน7แผน'!CA38</f>
        <v>4847516.2600000203</v>
      </c>
      <c r="H78" s="445">
        <f>'1ตรวจสอบความครบถ้วน7แผน'!CA41</f>
        <v>969503.26</v>
      </c>
      <c r="I78" s="178">
        <f>'1ตรวจสอบความครบถ้วน7แผน'!CA151</f>
        <v>0.98997327720425166</v>
      </c>
      <c r="J78" s="239" t="str">
        <f t="shared" si="4"/>
        <v>Normal</v>
      </c>
      <c r="K78" s="239" t="str">
        <f t="shared" si="4"/>
        <v>Normal</v>
      </c>
      <c r="L78" s="451" t="str">
        <f t="shared" si="3"/>
        <v>Risk</v>
      </c>
      <c r="M78" s="48">
        <f t="shared" si="5"/>
        <v>2</v>
      </c>
      <c r="N78" s="453">
        <v>3</v>
      </c>
      <c r="O78" s="357">
        <f>+'2.ตรวจแผนการลงทุน'!E78</f>
        <v>-10167165.310000001</v>
      </c>
      <c r="P78" s="569"/>
      <c r="Q78" s="241"/>
      <c r="S78" s="238"/>
    </row>
    <row r="79" spans="1:19" ht="15.75" hidden="1" customHeight="1">
      <c r="A79" s="182">
        <v>76</v>
      </c>
      <c r="B79" s="109" t="s">
        <v>81</v>
      </c>
      <c r="C79" s="235" t="s">
        <v>180</v>
      </c>
      <c r="D79" s="579" t="s">
        <v>78</v>
      </c>
      <c r="E79" s="109" t="s">
        <v>649</v>
      </c>
      <c r="F79" s="110" t="s">
        <v>642</v>
      </c>
      <c r="G79" s="445">
        <f>'1ตรวจสอบความครบถ้วน7แผน'!CB38</f>
        <v>1177577.119999975</v>
      </c>
      <c r="H79" s="445">
        <f>'1ตรวจสอบความครบถ้วน7แผน'!CB41</f>
        <v>9515.4300000000221</v>
      </c>
      <c r="I79" s="178">
        <f>'1ตรวจสอบความครบถ้วน7แผน'!CB151</f>
        <v>0.61079952372746349</v>
      </c>
      <c r="J79" s="239" t="str">
        <f t="shared" si="4"/>
        <v>Normal</v>
      </c>
      <c r="K79" s="239" t="str">
        <f t="shared" si="4"/>
        <v>Normal</v>
      </c>
      <c r="L79" s="451" t="str">
        <f t="shared" si="3"/>
        <v>Risk</v>
      </c>
      <c r="M79" s="48">
        <f t="shared" si="5"/>
        <v>2</v>
      </c>
      <c r="N79" s="453">
        <v>3</v>
      </c>
      <c r="O79" s="357">
        <f>+'2.ตรวจแผนการลงทุน'!E79</f>
        <v>1668074.39</v>
      </c>
      <c r="P79" s="569"/>
      <c r="Q79" s="241"/>
      <c r="S79" s="238"/>
    </row>
    <row r="80" spans="1:19" ht="15.75" customHeight="1">
      <c r="A80" s="182">
        <v>77</v>
      </c>
      <c r="B80" s="109" t="s">
        <v>81</v>
      </c>
      <c r="C80" s="235" t="s">
        <v>181</v>
      </c>
      <c r="D80" s="579" t="s">
        <v>70</v>
      </c>
      <c r="E80" s="109" t="s">
        <v>648</v>
      </c>
      <c r="F80" s="110" t="s">
        <v>642</v>
      </c>
      <c r="G80" s="445">
        <f>'1ตรวจสอบความครบถ้วน7แผน'!CC38</f>
        <v>7408705</v>
      </c>
      <c r="H80" s="445">
        <f>'1ตรวจสอบความครบถ้วน7แผน'!CC41</f>
        <v>-6537079</v>
      </c>
      <c r="I80" s="178">
        <f>'1ตรวจสอบความครบถ้วน7แผน'!CC151</f>
        <v>3.3936939500612406</v>
      </c>
      <c r="J80" s="239" t="str">
        <f t="shared" si="4"/>
        <v>Normal</v>
      </c>
      <c r="K80" s="240" t="str">
        <f t="shared" si="4"/>
        <v>Risk</v>
      </c>
      <c r="L80" s="451" t="str">
        <f t="shared" si="3"/>
        <v>Normal</v>
      </c>
      <c r="M80" s="48">
        <f t="shared" si="5"/>
        <v>3</v>
      </c>
      <c r="N80" s="453">
        <v>1</v>
      </c>
      <c r="O80" s="357">
        <f>+'2.ตรวจแผนการลงทุน'!E80</f>
        <v>-7698351.1900000004</v>
      </c>
      <c r="P80" s="569">
        <v>1</v>
      </c>
      <c r="Q80" s="241"/>
      <c r="S80" s="238"/>
    </row>
    <row r="81" spans="1:19" ht="15.75" hidden="1" customHeight="1">
      <c r="A81" s="182">
        <v>78</v>
      </c>
      <c r="B81" s="109" t="s">
        <v>81</v>
      </c>
      <c r="C81" s="235" t="s">
        <v>182</v>
      </c>
      <c r="D81" s="579" t="s">
        <v>69</v>
      </c>
      <c r="E81" s="109" t="s">
        <v>648</v>
      </c>
      <c r="F81" s="110" t="s">
        <v>642</v>
      </c>
      <c r="G81" s="445">
        <f>'1ตรวจสอบความครบถ้วน7แผน'!CD38</f>
        <v>6248517.3000000119</v>
      </c>
      <c r="H81" s="445">
        <f>'1ตรวจสอบความครบถ้วน7แผน'!CD41</f>
        <v>79203.459999999963</v>
      </c>
      <c r="I81" s="178">
        <f>'1ตรวจสอบความครบถ้วน7แผน'!CD151</f>
        <v>3.0372112676041483</v>
      </c>
      <c r="J81" s="239" t="str">
        <f t="shared" si="4"/>
        <v>Normal</v>
      </c>
      <c r="K81" s="239" t="str">
        <f t="shared" si="4"/>
        <v>Normal</v>
      </c>
      <c r="L81" s="451" t="str">
        <f t="shared" si="3"/>
        <v>Normal</v>
      </c>
      <c r="M81" s="48">
        <f t="shared" si="5"/>
        <v>1</v>
      </c>
      <c r="N81" s="453">
        <v>2</v>
      </c>
      <c r="O81" s="357">
        <f>+'2.ตรวจแผนการลงทุน'!E81</f>
        <v>-16287728.84</v>
      </c>
      <c r="P81" s="569"/>
      <c r="Q81" s="241"/>
      <c r="S81" s="238"/>
    </row>
    <row r="82" spans="1:19" ht="15.75" hidden="1" customHeight="1">
      <c r="A82" s="182">
        <v>79</v>
      </c>
      <c r="B82" s="109" t="s">
        <v>81</v>
      </c>
      <c r="C82" s="235" t="s">
        <v>183</v>
      </c>
      <c r="D82" s="579" t="s">
        <v>66</v>
      </c>
      <c r="E82" s="109" t="s">
        <v>651</v>
      </c>
      <c r="F82" s="110" t="s">
        <v>642</v>
      </c>
      <c r="G82" s="445">
        <f>'1ตรวจสอบความครบถ้วน7แผน'!CE38</f>
        <v>19123544.889999986</v>
      </c>
      <c r="H82" s="445">
        <f>'1ตรวจสอบความครบถ้วน7แผน'!CE41</f>
        <v>1170807.98</v>
      </c>
      <c r="I82" s="178">
        <f>'1ตรวจสอบความครบถ้วน7แผน'!CE151</f>
        <v>0.71032315300910021</v>
      </c>
      <c r="J82" s="239" t="str">
        <f t="shared" si="4"/>
        <v>Normal</v>
      </c>
      <c r="K82" s="239" t="str">
        <f t="shared" si="4"/>
        <v>Normal</v>
      </c>
      <c r="L82" s="451" t="str">
        <f t="shared" si="3"/>
        <v>Risk</v>
      </c>
      <c r="M82" s="48">
        <f t="shared" si="5"/>
        <v>2</v>
      </c>
      <c r="N82" s="453">
        <v>6</v>
      </c>
      <c r="O82" s="357">
        <f>+'2.ตรวจแผนการลงทุน'!E82</f>
        <v>-42319794.719999999</v>
      </c>
      <c r="P82" s="569"/>
      <c r="Q82" s="241"/>
      <c r="S82" s="238"/>
    </row>
    <row r="83" spans="1:19" ht="15.75" hidden="1" customHeight="1">
      <c r="A83" s="182">
        <v>80</v>
      </c>
      <c r="B83" s="109" t="s">
        <v>81</v>
      </c>
      <c r="C83" s="235" t="s">
        <v>184</v>
      </c>
      <c r="D83" s="579" t="s">
        <v>65</v>
      </c>
      <c r="E83" s="109" t="s">
        <v>648</v>
      </c>
      <c r="F83" s="110" t="s">
        <v>642</v>
      </c>
      <c r="G83" s="445">
        <f>'1ตรวจสอบความครบถ้วน7แผน'!CF38</f>
        <v>6627240.5999999642</v>
      </c>
      <c r="H83" s="445">
        <f>'1ตรวจสอบความครบถ้วน7แผน'!CF41</f>
        <v>183948.12000000011</v>
      </c>
      <c r="I83" s="178">
        <f>'1ตรวจสอบความครบถ้วน7แผน'!CF151</f>
        <v>4.5489546901466706</v>
      </c>
      <c r="J83" s="239" t="str">
        <f t="shared" si="4"/>
        <v>Normal</v>
      </c>
      <c r="K83" s="239" t="str">
        <f t="shared" si="4"/>
        <v>Normal</v>
      </c>
      <c r="L83" s="451" t="str">
        <f t="shared" si="3"/>
        <v>Normal</v>
      </c>
      <c r="M83" s="48">
        <f t="shared" si="5"/>
        <v>1</v>
      </c>
      <c r="N83" s="453">
        <v>1</v>
      </c>
      <c r="O83" s="357">
        <f>+'2.ตรวจแผนการลงทุน'!E83</f>
        <v>-22285529.859999999</v>
      </c>
      <c r="P83" s="569"/>
      <c r="Q83" s="241"/>
      <c r="S83" s="238"/>
    </row>
    <row r="84" spans="1:19" ht="15.75" hidden="1" customHeight="1">
      <c r="A84" s="182">
        <v>81</v>
      </c>
      <c r="B84" s="109" t="s">
        <v>81</v>
      </c>
      <c r="C84" s="235" t="s">
        <v>185</v>
      </c>
      <c r="D84" s="579" t="s">
        <v>76</v>
      </c>
      <c r="E84" s="109" t="s">
        <v>651</v>
      </c>
      <c r="F84" s="110" t="s">
        <v>642</v>
      </c>
      <c r="G84" s="445">
        <f>'1ตรวจสอบความครบถ้วน7แผน'!CG38</f>
        <v>26132460.410000026</v>
      </c>
      <c r="H84" s="454">
        <f>'1ตรวจสอบความครบถ้วน7แผน'!CG41</f>
        <v>152992.08999999985</v>
      </c>
      <c r="I84" s="178">
        <f>'1ตรวจสอบความครบถ้วน7แผน'!CG151</f>
        <v>2.427682635516716</v>
      </c>
      <c r="J84" s="239" t="str">
        <f t="shared" si="4"/>
        <v>Normal</v>
      </c>
      <c r="K84" s="240" t="str">
        <f t="shared" si="4"/>
        <v>Normal</v>
      </c>
      <c r="L84" s="451" t="str">
        <f t="shared" si="3"/>
        <v>Normal</v>
      </c>
      <c r="M84" s="48">
        <f t="shared" si="5"/>
        <v>1</v>
      </c>
      <c r="N84" s="453">
        <v>1</v>
      </c>
      <c r="O84" s="357">
        <f>+'2.ตรวจแผนการลงทุน'!E84</f>
        <v>-31296461.210000001</v>
      </c>
      <c r="P84" s="569"/>
      <c r="Q84" s="241"/>
      <c r="S84" s="238"/>
    </row>
    <row r="85" spans="1:19" ht="15.75" hidden="1" customHeight="1">
      <c r="A85" s="182">
        <v>82</v>
      </c>
      <c r="B85" s="109" t="s">
        <v>81</v>
      </c>
      <c r="C85" s="235" t="s">
        <v>186</v>
      </c>
      <c r="D85" s="579" t="s">
        <v>71</v>
      </c>
      <c r="E85" s="109" t="s">
        <v>649</v>
      </c>
      <c r="F85" s="110" t="s">
        <v>642</v>
      </c>
      <c r="G85" s="445">
        <f>'1ตรวจสอบความครบถ้วน7แผน'!CH38</f>
        <v>2134827.3400000036</v>
      </c>
      <c r="H85" s="445">
        <f>'1ตรวจสอบความครบถ้วน7แผน'!CH41</f>
        <v>26965.47000000003</v>
      </c>
      <c r="I85" s="178">
        <f>'1ตรวจสอบความครบถ้วน7แผน'!CH151</f>
        <v>1.3248754626475647</v>
      </c>
      <c r="J85" s="239" t="str">
        <f t="shared" si="4"/>
        <v>Normal</v>
      </c>
      <c r="K85" s="239" t="str">
        <f t="shared" si="4"/>
        <v>Normal</v>
      </c>
      <c r="L85" s="451" t="str">
        <f t="shared" si="3"/>
        <v>Normal</v>
      </c>
      <c r="M85" s="48">
        <f t="shared" si="5"/>
        <v>1</v>
      </c>
      <c r="N85" s="453">
        <v>6</v>
      </c>
      <c r="O85" s="357">
        <f>+'2.ตรวจแผนการลงทุน'!E85</f>
        <v>-13754159.34</v>
      </c>
      <c r="P85" s="569"/>
      <c r="Q85" s="241"/>
      <c r="S85" s="238"/>
    </row>
    <row r="86" spans="1:19" ht="15.75" hidden="1" customHeight="1">
      <c r="A86" s="182">
        <v>83</v>
      </c>
      <c r="B86" s="109" t="s">
        <v>81</v>
      </c>
      <c r="C86" s="235" t="s">
        <v>187</v>
      </c>
      <c r="D86" s="579" t="s">
        <v>74</v>
      </c>
      <c r="E86" s="109" t="s">
        <v>649</v>
      </c>
      <c r="F86" s="110" t="s">
        <v>642</v>
      </c>
      <c r="G86" s="445">
        <f>'1ตรวจสอบความครบถ้วน7แผน'!CI38</f>
        <v>28930.439999967813</v>
      </c>
      <c r="H86" s="445">
        <f>'1ตรวจสอบความครบถ้วน7แผน'!CI41</f>
        <v>5786.09</v>
      </c>
      <c r="I86" s="178">
        <f>'1ตรวจสอบความครบถ้วน7แผน'!CI151</f>
        <v>1.4420346137272304</v>
      </c>
      <c r="J86" s="239" t="str">
        <f t="shared" si="4"/>
        <v>Normal</v>
      </c>
      <c r="K86" s="239" t="str">
        <f t="shared" si="4"/>
        <v>Normal</v>
      </c>
      <c r="L86" s="451" t="str">
        <f t="shared" si="3"/>
        <v>Normal</v>
      </c>
      <c r="M86" s="577">
        <f t="shared" si="5"/>
        <v>1</v>
      </c>
      <c r="N86" s="453">
        <v>4</v>
      </c>
      <c r="O86" s="357">
        <f>+'2.ตรวจแผนการลงทุน'!E86</f>
        <v>-16302221.85</v>
      </c>
      <c r="P86" s="569"/>
      <c r="Q86" s="241"/>
      <c r="S86" s="238"/>
    </row>
    <row r="87" spans="1:19" ht="15.75" hidden="1" customHeight="1">
      <c r="A87" s="182">
        <v>84</v>
      </c>
      <c r="B87" s="109" t="s">
        <v>81</v>
      </c>
      <c r="C87" s="235" t="s">
        <v>188</v>
      </c>
      <c r="D87" s="579" t="s">
        <v>64</v>
      </c>
      <c r="E87" s="109" t="s">
        <v>649</v>
      </c>
      <c r="F87" s="110" t="s">
        <v>642</v>
      </c>
      <c r="G87" s="445">
        <f>'1ตรวจสอบความครบถ้วน7แผน'!CJ38</f>
        <v>2889790.2099999934</v>
      </c>
      <c r="H87" s="445">
        <f>'1ตรวจสอบความครบถ้วน7แผน'!CJ41</f>
        <v>27958.050000000047</v>
      </c>
      <c r="I87" s="178">
        <f>'1ตรวจสอบความครบถ้วน7แผน'!CJ151</f>
        <v>2.738260154186182</v>
      </c>
      <c r="J87" s="239" t="str">
        <f t="shared" si="4"/>
        <v>Normal</v>
      </c>
      <c r="K87" s="239" t="str">
        <f t="shared" si="4"/>
        <v>Normal</v>
      </c>
      <c r="L87" s="451" t="str">
        <f t="shared" si="3"/>
        <v>Normal</v>
      </c>
      <c r="M87" s="48">
        <f t="shared" si="5"/>
        <v>1</v>
      </c>
      <c r="N87" s="453">
        <v>1</v>
      </c>
      <c r="O87" s="357">
        <f>+'2.ตรวจแผนการลงทุน'!E87</f>
        <v>-2372812.5099999998</v>
      </c>
      <c r="P87" s="569"/>
      <c r="Q87" s="241"/>
      <c r="S87" s="238"/>
    </row>
    <row r="88" spans="1:19" ht="15.75" hidden="1" customHeight="1">
      <c r="A88" s="182">
        <v>85</v>
      </c>
      <c r="B88" s="109" t="s">
        <v>81</v>
      </c>
      <c r="C88" s="235" t="s">
        <v>189</v>
      </c>
      <c r="D88" s="579" t="s">
        <v>68</v>
      </c>
      <c r="E88" s="109" t="s">
        <v>649</v>
      </c>
      <c r="F88" s="110" t="s">
        <v>642</v>
      </c>
      <c r="G88" s="445">
        <f>'1ตรวจสอบความครบถ้วน7แผน'!CK38</f>
        <v>7380888.299999997</v>
      </c>
      <c r="H88" s="445">
        <f>'1ตรวจสอบความครบถ้วน7แผน'!CK41</f>
        <v>626177.65999999992</v>
      </c>
      <c r="I88" s="178">
        <f>'1ตรวจสอบความครบถ้วน7แผน'!CJ152</f>
        <v>0</v>
      </c>
      <c r="J88" s="239" t="str">
        <f t="shared" si="4"/>
        <v>Normal</v>
      </c>
      <c r="K88" s="239" t="str">
        <f t="shared" si="4"/>
        <v>Normal</v>
      </c>
      <c r="L88" s="451" t="str">
        <f t="shared" si="3"/>
        <v>Risk</v>
      </c>
      <c r="M88" s="48">
        <f t="shared" si="5"/>
        <v>2</v>
      </c>
      <c r="N88" s="453">
        <v>3</v>
      </c>
      <c r="O88" s="357">
        <f>+'2.ตรวจแผนการลงทุน'!E88</f>
        <v>-10024083.710000001</v>
      </c>
      <c r="P88" s="569"/>
      <c r="Q88" s="241"/>
      <c r="S88" s="238"/>
    </row>
    <row r="89" spans="1:19" ht="15.75" hidden="1" customHeight="1">
      <c r="A89" s="182">
        <v>86</v>
      </c>
      <c r="B89" s="109" t="s">
        <v>81</v>
      </c>
      <c r="C89" s="235" t="s">
        <v>190</v>
      </c>
      <c r="D89" s="579" t="s">
        <v>79</v>
      </c>
      <c r="E89" s="109" t="s">
        <v>651</v>
      </c>
      <c r="F89" s="110" t="s">
        <v>642</v>
      </c>
      <c r="G89" s="445">
        <f>'1ตรวจสอบความครบถ้วน7แผน'!CL38</f>
        <v>26078675.709999979</v>
      </c>
      <c r="H89" s="445">
        <f>'1ตรวจสอบความครบถ้วน7แผน'!CL41</f>
        <v>5215735.1499999994</v>
      </c>
      <c r="I89" s="178">
        <f>'1ตรวจสอบความครบถ้วน7แผน'!CL151</f>
        <v>0.70931349739097027</v>
      </c>
      <c r="J89" s="239" t="str">
        <f t="shared" si="4"/>
        <v>Normal</v>
      </c>
      <c r="K89" s="239" t="str">
        <f t="shared" si="4"/>
        <v>Normal</v>
      </c>
      <c r="L89" s="451" t="str">
        <f t="shared" si="3"/>
        <v>Risk</v>
      </c>
      <c r="M89" s="48">
        <f t="shared" si="5"/>
        <v>2</v>
      </c>
      <c r="N89" s="453">
        <v>6</v>
      </c>
      <c r="O89" s="357">
        <f>+'2.ตรวจแผนการลงทุน'!E89</f>
        <v>-41439247.909999996</v>
      </c>
      <c r="P89" s="569"/>
      <c r="Q89" s="241"/>
      <c r="S89" s="238"/>
    </row>
    <row r="90" spans="1:19" ht="15.75" hidden="1" customHeight="1">
      <c r="A90" s="182">
        <v>87</v>
      </c>
      <c r="B90" s="109" t="s">
        <v>81</v>
      </c>
      <c r="C90" s="235" t="s">
        <v>191</v>
      </c>
      <c r="D90" s="579" t="s">
        <v>62</v>
      </c>
      <c r="E90" s="109" t="s">
        <v>658</v>
      </c>
      <c r="F90" s="110" t="s">
        <v>642</v>
      </c>
      <c r="G90" s="445">
        <f>'1ตรวจสอบความครบถ้วน7แผน'!CM38</f>
        <v>7880590.7800000086</v>
      </c>
      <c r="H90" s="445">
        <f>'1ตรวจสอบความครบถ้วน7แผน'!CM41</f>
        <v>76118.159999999916</v>
      </c>
      <c r="I90" s="178">
        <f>'1ตรวจสอบความครบถ้วน7แผน'!CM151</f>
        <v>1.418950772568037</v>
      </c>
      <c r="J90" s="239" t="str">
        <f t="shared" si="4"/>
        <v>Normal</v>
      </c>
      <c r="K90" s="239" t="str">
        <f t="shared" si="4"/>
        <v>Normal</v>
      </c>
      <c r="L90" s="451" t="str">
        <f t="shared" si="3"/>
        <v>Normal</v>
      </c>
      <c r="M90" s="48">
        <f t="shared" si="5"/>
        <v>1</v>
      </c>
      <c r="N90" s="453">
        <v>4</v>
      </c>
      <c r="O90" s="357">
        <f>+'2.ตรวจแผนการลงทุน'!E90</f>
        <v>-3637655.8</v>
      </c>
      <c r="P90" s="569"/>
      <c r="Q90" s="241"/>
      <c r="S90" s="238"/>
    </row>
    <row r="91" spans="1:19" ht="15.75" hidden="1" customHeight="1">
      <c r="A91" s="182">
        <v>88</v>
      </c>
      <c r="B91" s="109" t="s">
        <v>81</v>
      </c>
      <c r="C91" s="235" t="s">
        <v>192</v>
      </c>
      <c r="D91" s="109" t="s">
        <v>645</v>
      </c>
      <c r="E91" s="109" t="s">
        <v>658</v>
      </c>
      <c r="F91" s="110" t="s">
        <v>642</v>
      </c>
      <c r="G91" s="445">
        <f>'1ตรวจสอบความครบถ้วน7แผน'!CN38</f>
        <v>5341914.2299999967</v>
      </c>
      <c r="H91" s="445">
        <f>'1ตรวจสอบความครบถ้วน7แผน'!CN41</f>
        <v>473382.85000000009</v>
      </c>
      <c r="I91" s="178">
        <f>'1ตรวจสอบความครบถ้วน7แผน'!CN151</f>
        <v>4.2004027736172329</v>
      </c>
      <c r="J91" s="239" t="str">
        <f t="shared" si="4"/>
        <v>Normal</v>
      </c>
      <c r="K91" s="240" t="str">
        <f t="shared" si="4"/>
        <v>Normal</v>
      </c>
      <c r="L91" s="451" t="str">
        <f t="shared" si="3"/>
        <v>Normal</v>
      </c>
      <c r="M91" s="48">
        <f t="shared" si="5"/>
        <v>1</v>
      </c>
      <c r="N91" s="453">
        <v>1</v>
      </c>
      <c r="O91" s="357">
        <f>+'2.ตรวจแผนการลงทุน'!E91</f>
        <v>-5401999.8899999997</v>
      </c>
      <c r="P91" s="569"/>
      <c r="Q91" s="241"/>
      <c r="S91" s="238"/>
    </row>
    <row r="92" spans="1:19">
      <c r="G92" s="243"/>
    </row>
    <row r="94" spans="1:19">
      <c r="F94" s="230"/>
    </row>
    <row r="113" ht="12.6" customHeight="1"/>
  </sheetData>
  <autoFilter ref="A3:S91" xr:uid="{00000000-0001-0000-0700-000000000000}">
    <filterColumn colId="15">
      <customFilters>
        <customFilter operator="notEqual" val=" "/>
      </customFilters>
    </filterColumn>
  </autoFilter>
  <mergeCells count="2">
    <mergeCell ref="M1:N1"/>
    <mergeCell ref="A2:O2"/>
  </mergeCells>
  <conditionalFormatting sqref="H3">
    <cfRule type="cellIs" dxfId="1" priority="2" operator="lessThan">
      <formula>0</formula>
    </cfRule>
  </conditionalFormatting>
  <conditionalFormatting sqref="N4:N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370078740157483" right="0.11811023622047245" top="0.35433070866141736" bottom="0.35433070866141736" header="0.51181102362204722" footer="0.11811023622047245"/>
  <pageSetup paperSize="9" scale="95" orientation="landscape" r:id="rId1"/>
  <headerFooter>
    <oddFooter>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Excel.Sheet.12" shapeId="1025" r:id="rId4">
          <objectPr defaultSize="0" autoPict="0" r:id="rId5">
            <anchor moveWithCells="1" sizeWithCells="1">
              <from>
                <xdr:col>14</xdr:col>
                <xdr:colOff>0</xdr:colOff>
                <xdr:row>3</xdr:row>
                <xdr:rowOff>0</xdr:rowOff>
              </from>
              <to>
                <xdr:col>23</xdr:col>
                <xdr:colOff>68580</xdr:colOff>
                <xdr:row>3</xdr:row>
                <xdr:rowOff>0</xdr:rowOff>
              </to>
            </anchor>
          </objectPr>
        </oleObject>
      </mc:Choice>
      <mc:Fallback>
        <oleObject progId="Excel.Sheet.12" shapeId="10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O10"/>
  <sheetViews>
    <sheetView view="pageBreakPreview" zoomScale="90" zoomScaleNormal="100" zoomScaleSheetLayoutView="90" workbookViewId="0">
      <selection activeCell="G12" sqref="G12"/>
    </sheetView>
  </sheetViews>
  <sheetFormatPr defaultColWidth="9" defaultRowHeight="13.8"/>
  <cols>
    <col min="1" max="1" width="5.3984375" style="90" customWidth="1"/>
    <col min="2" max="2" width="7.59765625" style="90" bestFit="1" customWidth="1"/>
    <col min="3" max="3" width="7.69921875" style="90" customWidth="1"/>
    <col min="4" max="4" width="12.19921875" style="90" customWidth="1"/>
    <col min="5" max="5" width="15.3984375" style="90" customWidth="1"/>
    <col min="6" max="6" width="8.296875" style="90" customWidth="1"/>
    <col min="7" max="7" width="11.796875" style="90" bestFit="1" customWidth="1"/>
    <col min="8" max="8" width="13.796875" style="90" customWidth="1"/>
    <col min="9" max="9" width="13.3984375" style="90" customWidth="1"/>
    <col min="10" max="10" width="9.19921875" style="90" customWidth="1"/>
    <col min="11" max="11" width="7.19921875" style="90" customWidth="1"/>
    <col min="12" max="12" width="10.09765625" style="90" customWidth="1"/>
    <col min="13" max="13" width="7.69921875" style="90" customWidth="1"/>
    <col min="14" max="14" width="9.8984375" style="90" customWidth="1"/>
    <col min="15" max="15" width="12.3984375" style="90" customWidth="1"/>
    <col min="16" max="16384" width="9" style="90"/>
  </cols>
  <sheetData>
    <row r="1" spans="1:15" ht="17.399999999999999">
      <c r="M1" s="107"/>
      <c r="N1" s="107"/>
      <c r="O1" s="107" t="s">
        <v>478</v>
      </c>
    </row>
    <row r="2" spans="1:15" s="77" customFormat="1">
      <c r="A2" s="671"/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</row>
    <row r="3" spans="1:15" s="77" customFormat="1">
      <c r="A3" s="672" t="s">
        <v>491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</row>
    <row r="4" spans="1:15" ht="65.400000000000006" customHeight="1">
      <c r="A4" s="117" t="s">
        <v>424</v>
      </c>
      <c r="B4" s="117" t="s">
        <v>12</v>
      </c>
      <c r="C4" s="117" t="s">
        <v>103</v>
      </c>
      <c r="D4" s="117" t="s">
        <v>337</v>
      </c>
      <c r="E4" s="117" t="s">
        <v>646</v>
      </c>
      <c r="F4" s="118" t="s">
        <v>364</v>
      </c>
      <c r="G4" s="119" t="s">
        <v>703</v>
      </c>
      <c r="H4" s="119" t="s">
        <v>504</v>
      </c>
      <c r="I4" s="578" t="s">
        <v>367</v>
      </c>
      <c r="J4" s="234" t="s">
        <v>99</v>
      </c>
      <c r="K4" s="234" t="s">
        <v>100</v>
      </c>
      <c r="L4" s="234" t="s">
        <v>101</v>
      </c>
      <c r="M4" s="114" t="s">
        <v>102</v>
      </c>
      <c r="N4" s="115" t="s">
        <v>705</v>
      </c>
      <c r="O4" s="447" t="s">
        <v>704</v>
      </c>
    </row>
    <row r="5" spans="1:15" ht="27" customHeight="1">
      <c r="A5" s="581">
        <v>1</v>
      </c>
      <c r="B5" s="581" t="s">
        <v>81</v>
      </c>
      <c r="C5" s="581" t="s">
        <v>178</v>
      </c>
      <c r="D5" s="581" t="s">
        <v>73</v>
      </c>
      <c r="E5" s="581" t="s">
        <v>651</v>
      </c>
      <c r="F5" s="582" t="s">
        <v>642</v>
      </c>
      <c r="G5" s="583">
        <v>24433879.979999959</v>
      </c>
      <c r="H5" s="583">
        <v>-5507224</v>
      </c>
      <c r="I5" s="582">
        <v>0.85894200857872927</v>
      </c>
      <c r="J5" s="582" t="s">
        <v>366</v>
      </c>
      <c r="K5" s="582" t="s">
        <v>365</v>
      </c>
      <c r="L5" s="581" t="s">
        <v>365</v>
      </c>
      <c r="M5" s="581">
        <v>4</v>
      </c>
      <c r="N5" s="584">
        <v>6</v>
      </c>
      <c r="O5" s="585">
        <v>-29362092.609999999</v>
      </c>
    </row>
    <row r="10" spans="1:15">
      <c r="L10"/>
      <c r="M10" s="183"/>
    </row>
  </sheetData>
  <mergeCells count="2">
    <mergeCell ref="A2:M2"/>
    <mergeCell ref="A3:M3"/>
  </mergeCells>
  <conditionalFormatting sqref="H4">
    <cfRule type="cellIs" dxfId="0" priority="1" operator="lessThan">
      <formula>0</formula>
    </cfRule>
  </conditionalFormatting>
  <pageMargins left="0.31496062992125984" right="0.11811023622047245" top="0.74803149606299213" bottom="0.74803149606299213" header="0.31496062992125984" footer="0.31496062992125984"/>
  <pageSetup paperSize="9" scale="9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4</vt:i4>
      </vt:variant>
    </vt:vector>
  </HeadingPairs>
  <TitlesOfParts>
    <vt:vector size="16" baseType="lpstr">
      <vt:lpstr>1ตรวจสอบความครบถ้วน7แผน</vt:lpstr>
      <vt:lpstr>2.ตรวจแผนการลงทุน</vt:lpstr>
      <vt:lpstr>3.ตรวจสอบรายได้ UC_1</vt:lpstr>
      <vt:lpstr>3.ตรวจสอบรายได้UC_2</vt:lpstr>
      <vt:lpstr>3.ตรวจสอบผลงาน 64&amp;แผน65 </vt:lpstr>
      <vt:lpstr>4.1 สรุปการส่ง </vt:lpstr>
      <vt:lpstr>4.2.สรุปการส่ง</vt:lpstr>
      <vt:lpstr>5.ตรวจสอบแผน ปี 67</vt:lpstr>
      <vt:lpstr>6.รพแบบ 4</vt:lpstr>
      <vt:lpstr>เกณฑ์การจัดทำแผน</vt:lpstr>
      <vt:lpstr>สรุป บันทึกข้อความ</vt:lpstr>
      <vt:lpstr>Sheet1</vt:lpstr>
      <vt:lpstr>'สรุป บันทึกข้อความ'!Print_Area</vt:lpstr>
      <vt:lpstr>'2.ตรวจแผนการลงทุน'!Print_Titles</vt:lpstr>
      <vt:lpstr>'4.2.สรุปการส่ง'!Print_Titles</vt:lpstr>
      <vt:lpstr>'5.ตรวจสอบแผน ปี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r8way 01</cp:lastModifiedBy>
  <cp:lastPrinted>2023-10-31T07:13:37Z</cp:lastPrinted>
  <dcterms:created xsi:type="dcterms:W3CDTF">2017-05-01T07:53:18Z</dcterms:created>
  <dcterms:modified xsi:type="dcterms:W3CDTF">2023-11-30T10:07:47Z</dcterms:modified>
</cp:coreProperties>
</file>