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D-Dell\Desktop\ข้อมูล Unit cost\เดือนกันยายน 66\"/>
    </mc:Choice>
  </mc:AlternateContent>
  <xr:revisionPtr revIDLastSave="0" documentId="13_ncr:1_{CCBE939C-CA25-4000-B231-FB9A3E5A6EA7}" xr6:coauthVersionLast="47" xr6:coauthVersionMax="47" xr10:uidLastSave="{00000000-0000-0000-0000-000000000000}"/>
  <bookViews>
    <workbookView xWindow="-108" yWindow="-108" windowWidth="23256" windowHeight="12456" tabRatio="912" firstSheet="1" activeTab="5" xr2:uid="{00000000-000D-0000-FFFF-FFFF00000000}"/>
  </bookViews>
  <sheets>
    <sheet name="สรุปผลการประเมิน TPS รายเดือน" sheetId="117" r:id="rId1"/>
    <sheet name="สรุปUnit Cost จังหวัด" sheetId="65" r:id="rId2"/>
    <sheet name="สรุปUnit Cost และ HGR" sheetId="61" r:id="rId3"/>
    <sheet name="รายประเทศ" sheetId="118" state="hidden" r:id="rId4"/>
    <sheet name="ไตรมาส 3รายจังหวัด " sheetId="119" state="hidden" r:id="rId5"/>
    <sheet name="ค่ากลางกลุ่ม UnitCost, HGR" sheetId="63" r:id="rId6"/>
  </sheets>
  <externalReferences>
    <externalReference r:id="rId7"/>
    <externalReference r:id="rId8"/>
    <externalReference r:id="rId9"/>
  </externalReferences>
  <definedNames>
    <definedName name="_xlnm._FilterDatabase" localSheetId="2" hidden="1">'สรุปUnit Cost และ HGR'!$A$4:$W$102</definedName>
    <definedName name="_xlnm._FilterDatabase" localSheetId="0" hidden="1">'สรุปผลการประเมิน TPS รายเดือน'!$A$5:$AU$93</definedName>
    <definedName name="data">'[1]งบทดลอง รพ.'!$A$2:$CL$438</definedName>
    <definedName name="data1">#REF!</definedName>
    <definedName name="NEW">#REF!</definedName>
    <definedName name="_xlnm.Print_Titles" localSheetId="2">'สรุปUnit Cost และ HGR'!$1:$4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S72" i="61" l="1"/>
  <c r="S73" i="61"/>
  <c r="S74" i="61"/>
  <c r="S75" i="61"/>
  <c r="S76" i="61"/>
  <c r="S77" i="61"/>
  <c r="S78" i="61"/>
  <c r="S79" i="61"/>
  <c r="S80" i="61"/>
  <c r="S81" i="61"/>
  <c r="S82" i="61"/>
  <c r="S83" i="61"/>
  <c r="S84" i="61"/>
  <c r="S85" i="61"/>
  <c r="S86" i="61"/>
  <c r="S87" i="61"/>
  <c r="S88" i="61"/>
  <c r="S89" i="61"/>
  <c r="S90" i="61"/>
  <c r="S91" i="61"/>
  <c r="S92" i="61"/>
  <c r="R72" i="61"/>
  <c r="R73" i="61"/>
  <c r="R74" i="61"/>
  <c r="R75" i="61"/>
  <c r="R76" i="61"/>
  <c r="R77" i="61"/>
  <c r="R78" i="61"/>
  <c r="R79" i="61"/>
  <c r="R80" i="61"/>
  <c r="R81" i="61"/>
  <c r="R82" i="61"/>
  <c r="R83" i="61"/>
  <c r="R84" i="61"/>
  <c r="R85" i="61"/>
  <c r="R86" i="61"/>
  <c r="R87" i="61"/>
  <c r="R88" i="61"/>
  <c r="R89" i="61"/>
  <c r="R90" i="61"/>
  <c r="R91" i="61"/>
  <c r="R92" i="61"/>
  <c r="Q72" i="61"/>
  <c r="Q73" i="61"/>
  <c r="Q74" i="61"/>
  <c r="Q75" i="61"/>
  <c r="Q76" i="61"/>
  <c r="Q77" i="61"/>
  <c r="Q78" i="61"/>
  <c r="Q79" i="61"/>
  <c r="Q80" i="61"/>
  <c r="Q81" i="61"/>
  <c r="Q82" i="61"/>
  <c r="Q83" i="61"/>
  <c r="Q84" i="61"/>
  <c r="Q85" i="61"/>
  <c r="Q86" i="61"/>
  <c r="Q87" i="61"/>
  <c r="Q88" i="61"/>
  <c r="Q89" i="61"/>
  <c r="Q90" i="61"/>
  <c r="Q91" i="61"/>
  <c r="Q92" i="61"/>
  <c r="O72" i="61"/>
  <c r="O73" i="61"/>
  <c r="O74" i="61"/>
  <c r="O75" i="61"/>
  <c r="O76" i="61"/>
  <c r="O77" i="61"/>
  <c r="O78" i="61"/>
  <c r="O79" i="61"/>
  <c r="O80" i="61"/>
  <c r="O81" i="61"/>
  <c r="O82" i="61"/>
  <c r="O83" i="61"/>
  <c r="O84" i="61"/>
  <c r="O85" i="61"/>
  <c r="O86" i="61"/>
  <c r="O87" i="61"/>
  <c r="O88" i="61"/>
  <c r="O89" i="61"/>
  <c r="O90" i="61"/>
  <c r="O91" i="61"/>
  <c r="O92" i="61"/>
  <c r="N72" i="61"/>
  <c r="N73" i="61"/>
  <c r="N74" i="61"/>
  <c r="N75" i="61"/>
  <c r="N76" i="61"/>
  <c r="N77" i="61"/>
  <c r="N78" i="61"/>
  <c r="N79" i="61"/>
  <c r="N80" i="61"/>
  <c r="N81" i="61"/>
  <c r="N82" i="61"/>
  <c r="N83" i="61"/>
  <c r="N84" i="61"/>
  <c r="N85" i="61"/>
  <c r="N86" i="61"/>
  <c r="N87" i="61"/>
  <c r="N88" i="61"/>
  <c r="N89" i="61"/>
  <c r="N90" i="61"/>
  <c r="N91" i="61"/>
  <c r="N92" i="61"/>
  <c r="M72" i="61"/>
  <c r="M73" i="61"/>
  <c r="M74" i="61"/>
  <c r="M75" i="61"/>
  <c r="M76" i="61"/>
  <c r="M77" i="61"/>
  <c r="M78" i="61"/>
  <c r="M79" i="61"/>
  <c r="M80" i="61"/>
  <c r="M81" i="61"/>
  <c r="M82" i="61"/>
  <c r="M83" i="61"/>
  <c r="M84" i="61"/>
  <c r="M85" i="61"/>
  <c r="M86" i="61"/>
  <c r="M87" i="61"/>
  <c r="M88" i="61"/>
  <c r="M89" i="61"/>
  <c r="M90" i="61"/>
  <c r="M91" i="61"/>
  <c r="M92" i="61"/>
  <c r="S66" i="61"/>
  <c r="S67" i="61"/>
  <c r="S68" i="61"/>
  <c r="S69" i="61"/>
  <c r="S70" i="61"/>
  <c r="S71" i="61"/>
  <c r="T66" i="61"/>
  <c r="T67" i="61"/>
  <c r="T68" i="61"/>
  <c r="T69" i="61"/>
  <c r="T70" i="61"/>
  <c r="T71" i="61"/>
  <c r="R66" i="61"/>
  <c r="R67" i="61"/>
  <c r="R68" i="61"/>
  <c r="R69" i="61"/>
  <c r="R70" i="61"/>
  <c r="R71" i="61"/>
  <c r="Q66" i="61"/>
  <c r="Q67" i="61"/>
  <c r="Q68" i="61"/>
  <c r="Q69" i="61"/>
  <c r="Q70" i="61"/>
  <c r="Q71" i="61"/>
  <c r="O66" i="61"/>
  <c r="O67" i="61"/>
  <c r="O68" i="61"/>
  <c r="O69" i="61"/>
  <c r="O70" i="61"/>
  <c r="O71" i="61"/>
  <c r="N66" i="61"/>
  <c r="N67" i="61"/>
  <c r="N68" i="61"/>
  <c r="N69" i="61"/>
  <c r="N70" i="61"/>
  <c r="N71" i="61"/>
  <c r="M66" i="61"/>
  <c r="M67" i="61"/>
  <c r="M68" i="61"/>
  <c r="M69" i="61"/>
  <c r="M70" i="61"/>
  <c r="M71" i="61"/>
  <c r="S57" i="61"/>
  <c r="S58" i="61"/>
  <c r="S59" i="61"/>
  <c r="S60" i="61"/>
  <c r="S61" i="61"/>
  <c r="S62" i="61"/>
  <c r="S63" i="61"/>
  <c r="S64" i="61"/>
  <c r="S65" i="61"/>
  <c r="R57" i="61"/>
  <c r="R58" i="61"/>
  <c r="R59" i="61"/>
  <c r="R60" i="61"/>
  <c r="R61" i="61"/>
  <c r="R62" i="61"/>
  <c r="R63" i="61"/>
  <c r="R64" i="61"/>
  <c r="R65" i="61"/>
  <c r="Q57" i="61"/>
  <c r="Q58" i="61"/>
  <c r="Q59" i="61"/>
  <c r="Q60" i="61"/>
  <c r="Q61" i="61"/>
  <c r="Q62" i="61"/>
  <c r="Q63" i="61"/>
  <c r="Q64" i="61"/>
  <c r="Q65" i="61"/>
  <c r="O57" i="61"/>
  <c r="O58" i="61"/>
  <c r="O59" i="61"/>
  <c r="O60" i="61"/>
  <c r="O61" i="61"/>
  <c r="O62" i="61"/>
  <c r="O63" i="61"/>
  <c r="O64" i="61"/>
  <c r="O65" i="61"/>
  <c r="N57" i="61"/>
  <c r="N58" i="61"/>
  <c r="N59" i="61"/>
  <c r="N60" i="61"/>
  <c r="N61" i="61"/>
  <c r="N62" i="61"/>
  <c r="N63" i="61"/>
  <c r="N64" i="61"/>
  <c r="N65" i="61"/>
  <c r="M57" i="61"/>
  <c r="M58" i="61"/>
  <c r="M59" i="61"/>
  <c r="M60" i="61"/>
  <c r="M61" i="61"/>
  <c r="M62" i="61"/>
  <c r="M63" i="61"/>
  <c r="M64" i="61"/>
  <c r="M65" i="61"/>
  <c r="S39" i="61"/>
  <c r="S40" i="61"/>
  <c r="S41" i="61"/>
  <c r="S42" i="61"/>
  <c r="S43" i="61"/>
  <c r="S44" i="61"/>
  <c r="S45" i="61"/>
  <c r="S46" i="61"/>
  <c r="S47" i="61"/>
  <c r="S48" i="61"/>
  <c r="S49" i="61"/>
  <c r="S50" i="61"/>
  <c r="S51" i="61"/>
  <c r="S52" i="61"/>
  <c r="S53" i="61"/>
  <c r="S54" i="61"/>
  <c r="S55" i="61"/>
  <c r="S56" i="61"/>
  <c r="R39" i="61"/>
  <c r="R40" i="61"/>
  <c r="R41" i="61"/>
  <c r="R42" i="61"/>
  <c r="R43" i="61"/>
  <c r="R44" i="61"/>
  <c r="R45" i="61"/>
  <c r="R46" i="61"/>
  <c r="R47" i="61"/>
  <c r="R48" i="61"/>
  <c r="R49" i="61"/>
  <c r="R50" i="61"/>
  <c r="R51" i="61"/>
  <c r="R52" i="61"/>
  <c r="R53" i="61"/>
  <c r="R54" i="61"/>
  <c r="R55" i="61"/>
  <c r="R56" i="61"/>
  <c r="Q39" i="61"/>
  <c r="Q40" i="61"/>
  <c r="Q41" i="61"/>
  <c r="Q42" i="61"/>
  <c r="Q43" i="61"/>
  <c r="Q44" i="61"/>
  <c r="Q45" i="61"/>
  <c r="Q46" i="61"/>
  <c r="Q47" i="61"/>
  <c r="Q48" i="61"/>
  <c r="Q49" i="61"/>
  <c r="Q50" i="61"/>
  <c r="Q51" i="61"/>
  <c r="Q52" i="61"/>
  <c r="Q53" i="61"/>
  <c r="Q54" i="61"/>
  <c r="Q55" i="61"/>
  <c r="Q56" i="61"/>
  <c r="O39" i="61"/>
  <c r="O40" i="61"/>
  <c r="O41" i="61"/>
  <c r="O42" i="61"/>
  <c r="O43" i="61"/>
  <c r="O44" i="61"/>
  <c r="O45" i="61"/>
  <c r="O46" i="61"/>
  <c r="O47" i="61"/>
  <c r="O48" i="61"/>
  <c r="O49" i="61"/>
  <c r="O50" i="61"/>
  <c r="O51" i="61"/>
  <c r="O52" i="61"/>
  <c r="O53" i="61"/>
  <c r="O54" i="61"/>
  <c r="O55" i="61"/>
  <c r="O56" i="61"/>
  <c r="N39" i="61"/>
  <c r="N40" i="61"/>
  <c r="N41" i="61"/>
  <c r="N42" i="61"/>
  <c r="N43" i="61"/>
  <c r="N44" i="61"/>
  <c r="N45" i="61"/>
  <c r="N46" i="61"/>
  <c r="N47" i="61"/>
  <c r="N48" i="61"/>
  <c r="N49" i="61"/>
  <c r="N50" i="61"/>
  <c r="N51" i="61"/>
  <c r="N52" i="61"/>
  <c r="N53" i="61"/>
  <c r="N54" i="61"/>
  <c r="N55" i="61"/>
  <c r="N56" i="61"/>
  <c r="M39" i="61"/>
  <c r="M40" i="61"/>
  <c r="M41" i="61"/>
  <c r="M42" i="61"/>
  <c r="M43" i="61"/>
  <c r="M44" i="61"/>
  <c r="M45" i="61"/>
  <c r="M46" i="61"/>
  <c r="M47" i="61"/>
  <c r="M48" i="61"/>
  <c r="M49" i="61"/>
  <c r="M50" i="61"/>
  <c r="M51" i="61"/>
  <c r="M52" i="61"/>
  <c r="M53" i="61"/>
  <c r="M54" i="61"/>
  <c r="M55" i="61"/>
  <c r="M56" i="61"/>
  <c r="S17" i="61"/>
  <c r="S18" i="61"/>
  <c r="S19" i="61"/>
  <c r="S20" i="61"/>
  <c r="S21" i="61"/>
  <c r="S22" i="61"/>
  <c r="S23" i="61"/>
  <c r="S24" i="61"/>
  <c r="R17" i="61"/>
  <c r="R18" i="61"/>
  <c r="R19" i="61"/>
  <c r="R20" i="61"/>
  <c r="R21" i="61"/>
  <c r="R22" i="61"/>
  <c r="R23" i="61"/>
  <c r="R24" i="61"/>
  <c r="Q17" i="61"/>
  <c r="Q18" i="61"/>
  <c r="Q19" i="61"/>
  <c r="Q20" i="61"/>
  <c r="Q21" i="61"/>
  <c r="Q22" i="61"/>
  <c r="Q23" i="61"/>
  <c r="Q24" i="61"/>
  <c r="O17" i="61"/>
  <c r="O18" i="61"/>
  <c r="O19" i="61"/>
  <c r="O20" i="61"/>
  <c r="O21" i="61"/>
  <c r="O22" i="61"/>
  <c r="O23" i="61"/>
  <c r="O24" i="61"/>
  <c r="N17" i="61"/>
  <c r="N18" i="61"/>
  <c r="N19" i="61"/>
  <c r="N20" i="61"/>
  <c r="N21" i="61"/>
  <c r="N22" i="61"/>
  <c r="N23" i="61"/>
  <c r="N24" i="61"/>
  <c r="M17" i="61"/>
  <c r="M18" i="61"/>
  <c r="M19" i="61"/>
  <c r="M20" i="61"/>
  <c r="M21" i="61"/>
  <c r="M22" i="61"/>
  <c r="M23" i="61"/>
  <c r="M24" i="61"/>
  <c r="S25" i="61"/>
  <c r="S26" i="61"/>
  <c r="S27" i="61"/>
  <c r="S28" i="61"/>
  <c r="S29" i="61"/>
  <c r="S30" i="61"/>
  <c r="S31" i="61"/>
  <c r="S32" i="61"/>
  <c r="S33" i="61"/>
  <c r="S34" i="61"/>
  <c r="S35" i="61"/>
  <c r="S36" i="61"/>
  <c r="S37" i="61"/>
  <c r="S38" i="61"/>
  <c r="R25" i="61"/>
  <c r="R26" i="61"/>
  <c r="R27" i="61"/>
  <c r="R28" i="61"/>
  <c r="R29" i="61"/>
  <c r="R30" i="61"/>
  <c r="R31" i="61"/>
  <c r="R32" i="61"/>
  <c r="R33" i="61"/>
  <c r="R34" i="61"/>
  <c r="R35" i="61"/>
  <c r="R36" i="61"/>
  <c r="R37" i="61"/>
  <c r="R38" i="61"/>
  <c r="Q25" i="61"/>
  <c r="Q26" i="61"/>
  <c r="Q27" i="61"/>
  <c r="Q28" i="61"/>
  <c r="Q29" i="61"/>
  <c r="Q30" i="61"/>
  <c r="Q31" i="61"/>
  <c r="Q32" i="61"/>
  <c r="Q33" i="61"/>
  <c r="Q34" i="61"/>
  <c r="Q35" i="61"/>
  <c r="Q36" i="61"/>
  <c r="Q37" i="61"/>
  <c r="Q38" i="61"/>
  <c r="O25" i="61"/>
  <c r="O26" i="61"/>
  <c r="O27" i="61"/>
  <c r="O28" i="61"/>
  <c r="O29" i="61"/>
  <c r="O30" i="61"/>
  <c r="O31" i="61"/>
  <c r="O32" i="61"/>
  <c r="O33" i="61"/>
  <c r="O34" i="61"/>
  <c r="O35" i="61"/>
  <c r="O36" i="61"/>
  <c r="O37" i="61"/>
  <c r="O38" i="61"/>
  <c r="N25" i="61"/>
  <c r="N26" i="61"/>
  <c r="N27" i="61"/>
  <c r="N28" i="61"/>
  <c r="N29" i="61"/>
  <c r="N30" i="61"/>
  <c r="N31" i="61"/>
  <c r="N32" i="61"/>
  <c r="N33" i="61"/>
  <c r="N34" i="61"/>
  <c r="N35" i="61"/>
  <c r="N36" i="61"/>
  <c r="N37" i="61"/>
  <c r="N38" i="61"/>
  <c r="M25" i="61"/>
  <c r="M26" i="61"/>
  <c r="M27" i="61"/>
  <c r="M28" i="61"/>
  <c r="M29" i="61"/>
  <c r="M30" i="61"/>
  <c r="M31" i="61"/>
  <c r="M32" i="61"/>
  <c r="M33" i="61"/>
  <c r="M34" i="61"/>
  <c r="M35" i="61"/>
  <c r="M36" i="61"/>
  <c r="M37" i="61"/>
  <c r="M38" i="61"/>
  <c r="S5" i="61"/>
  <c r="S6" i="61"/>
  <c r="S7" i="61"/>
  <c r="S8" i="61"/>
  <c r="S9" i="61"/>
  <c r="S10" i="61"/>
  <c r="S11" i="61"/>
  <c r="S12" i="61"/>
  <c r="S13" i="61"/>
  <c r="S14" i="61"/>
  <c r="S15" i="61"/>
  <c r="S16" i="61"/>
  <c r="R5" i="61"/>
  <c r="R6" i="61"/>
  <c r="R7" i="61"/>
  <c r="R8" i="61"/>
  <c r="R9" i="61"/>
  <c r="R10" i="61"/>
  <c r="R11" i="61"/>
  <c r="R12" i="61"/>
  <c r="R13" i="61"/>
  <c r="R14" i="61"/>
  <c r="R15" i="61"/>
  <c r="R16" i="61"/>
  <c r="Q5" i="61"/>
  <c r="Q6" i="61"/>
  <c r="Q7" i="61"/>
  <c r="Q8" i="61"/>
  <c r="Q9" i="61"/>
  <c r="Q10" i="61"/>
  <c r="Q11" i="61"/>
  <c r="Q12" i="61"/>
  <c r="Q13" i="61"/>
  <c r="Q14" i="61"/>
  <c r="Q15" i="61"/>
  <c r="Q16" i="61"/>
  <c r="O5" i="61"/>
  <c r="O6" i="61"/>
  <c r="O7" i="61"/>
  <c r="O8" i="61"/>
  <c r="O9" i="61"/>
  <c r="O10" i="61"/>
  <c r="O11" i="61"/>
  <c r="O12" i="61"/>
  <c r="O13" i="61"/>
  <c r="O14" i="61"/>
  <c r="O15" i="61"/>
  <c r="O16" i="61"/>
  <c r="N5" i="61"/>
  <c r="N6" i="61"/>
  <c r="N7" i="61"/>
  <c r="N8" i="61"/>
  <c r="N9" i="61"/>
  <c r="N10" i="61"/>
  <c r="N11" i="61"/>
  <c r="N12" i="61"/>
  <c r="N13" i="61"/>
  <c r="N14" i="61"/>
  <c r="N15" i="61"/>
  <c r="N16" i="61"/>
  <c r="M5" i="61"/>
  <c r="M6" i="61"/>
  <c r="M7" i="61"/>
  <c r="M8" i="61"/>
  <c r="M9" i="61"/>
  <c r="M10" i="61"/>
  <c r="M11" i="61"/>
  <c r="M12" i="61"/>
  <c r="M13" i="61"/>
  <c r="M14" i="61"/>
  <c r="M15" i="61"/>
  <c r="M16" i="61"/>
  <c r="P5" i="61"/>
  <c r="U5" i="61" s="1"/>
  <c r="T5" i="61"/>
  <c r="V5" i="61" s="1"/>
  <c r="D72" i="61"/>
  <c r="E72" i="61"/>
  <c r="D73" i="61"/>
  <c r="E73" i="61"/>
  <c r="D74" i="61"/>
  <c r="E74" i="61"/>
  <c r="D75" i="61"/>
  <c r="E75" i="61"/>
  <c r="D76" i="61"/>
  <c r="E76" i="61"/>
  <c r="D77" i="61"/>
  <c r="E77" i="61"/>
  <c r="D78" i="61"/>
  <c r="E78" i="61"/>
  <c r="D79" i="61"/>
  <c r="E79" i="61"/>
  <c r="D80" i="61"/>
  <c r="E80" i="61"/>
  <c r="D81" i="61"/>
  <c r="E81" i="61"/>
  <c r="D82" i="61"/>
  <c r="E82" i="61"/>
  <c r="D83" i="61"/>
  <c r="E83" i="61"/>
  <c r="D84" i="61"/>
  <c r="E84" i="61"/>
  <c r="D85" i="61"/>
  <c r="E85" i="61"/>
  <c r="D86" i="61"/>
  <c r="E86" i="61"/>
  <c r="D87" i="61"/>
  <c r="E87" i="61"/>
  <c r="D88" i="61"/>
  <c r="E88" i="61"/>
  <c r="D89" i="61"/>
  <c r="E89" i="61"/>
  <c r="D90" i="61"/>
  <c r="E90" i="61"/>
  <c r="D91" i="61"/>
  <c r="E91" i="61"/>
  <c r="D92" i="61"/>
  <c r="E92" i="61"/>
  <c r="D66" i="61"/>
  <c r="E66" i="61"/>
  <c r="D67" i="61"/>
  <c r="E67" i="61"/>
  <c r="D68" i="61"/>
  <c r="E68" i="61"/>
  <c r="D69" i="61"/>
  <c r="E69" i="61"/>
  <c r="D70" i="61"/>
  <c r="E70" i="61"/>
  <c r="D71" i="61"/>
  <c r="E71" i="61"/>
  <c r="D57" i="61"/>
  <c r="E57" i="61"/>
  <c r="D58" i="61"/>
  <c r="E58" i="61"/>
  <c r="D59" i="61"/>
  <c r="E59" i="61"/>
  <c r="D60" i="61"/>
  <c r="E60" i="61"/>
  <c r="D61" i="61"/>
  <c r="E61" i="61"/>
  <c r="D62" i="61"/>
  <c r="E62" i="61"/>
  <c r="D63" i="61"/>
  <c r="E63" i="61"/>
  <c r="D64" i="61"/>
  <c r="E64" i="61"/>
  <c r="D65" i="61"/>
  <c r="E65" i="61"/>
  <c r="D39" i="61"/>
  <c r="E39" i="61"/>
  <c r="D40" i="61"/>
  <c r="E40" i="61"/>
  <c r="D41" i="61"/>
  <c r="E41" i="61"/>
  <c r="D42" i="61"/>
  <c r="E42" i="61"/>
  <c r="D43" i="61"/>
  <c r="E43" i="61"/>
  <c r="D44" i="61"/>
  <c r="E44" i="61"/>
  <c r="D45" i="61"/>
  <c r="E45" i="61"/>
  <c r="D46" i="61"/>
  <c r="E46" i="61"/>
  <c r="D47" i="61"/>
  <c r="E47" i="61"/>
  <c r="D48" i="61"/>
  <c r="E48" i="61"/>
  <c r="D49" i="61"/>
  <c r="E49" i="61"/>
  <c r="D50" i="61"/>
  <c r="E50" i="61"/>
  <c r="D51" i="61"/>
  <c r="E51" i="61"/>
  <c r="D52" i="61"/>
  <c r="E52" i="61"/>
  <c r="D53" i="61"/>
  <c r="E53" i="61"/>
  <c r="D54" i="61"/>
  <c r="E54" i="61"/>
  <c r="D55" i="61"/>
  <c r="E55" i="61"/>
  <c r="D56" i="61"/>
  <c r="E56" i="61"/>
  <c r="D17" i="61"/>
  <c r="E17" i="61"/>
  <c r="D18" i="61"/>
  <c r="E18" i="61"/>
  <c r="D19" i="61"/>
  <c r="E19" i="61"/>
  <c r="D20" i="61"/>
  <c r="E20" i="61"/>
  <c r="D21" i="61"/>
  <c r="E21" i="61"/>
  <c r="D22" i="61"/>
  <c r="E22" i="61"/>
  <c r="D23" i="61"/>
  <c r="E23" i="61"/>
  <c r="D24" i="61"/>
  <c r="E24" i="61"/>
  <c r="D5" i="61"/>
  <c r="E5" i="61"/>
  <c r="D6" i="61"/>
  <c r="E6" i="61"/>
  <c r="D7" i="61"/>
  <c r="E7" i="61"/>
  <c r="D8" i="61"/>
  <c r="E8" i="61"/>
  <c r="D9" i="61"/>
  <c r="E9" i="61"/>
  <c r="D10" i="61"/>
  <c r="E10" i="61"/>
  <c r="D11" i="61"/>
  <c r="E11" i="61"/>
  <c r="D12" i="61"/>
  <c r="E12" i="61"/>
  <c r="D13" i="61"/>
  <c r="E13" i="61"/>
  <c r="D14" i="61"/>
  <c r="E14" i="61"/>
  <c r="D15" i="61"/>
  <c r="E15" i="61"/>
  <c r="D16" i="61"/>
  <c r="E16" i="61"/>
  <c r="D25" i="61"/>
  <c r="E25" i="61"/>
  <c r="D26" i="61"/>
  <c r="E26" i="61"/>
  <c r="D27" i="61"/>
  <c r="E27" i="61"/>
  <c r="D28" i="61"/>
  <c r="E28" i="61"/>
  <c r="D29" i="61"/>
  <c r="E29" i="61"/>
  <c r="D30" i="61"/>
  <c r="E30" i="61"/>
  <c r="D31" i="61"/>
  <c r="E31" i="61"/>
  <c r="D32" i="61"/>
  <c r="E32" i="61"/>
  <c r="D33" i="61"/>
  <c r="E33" i="61"/>
  <c r="D34" i="61"/>
  <c r="E34" i="61"/>
  <c r="D35" i="61"/>
  <c r="E35" i="61"/>
  <c r="D36" i="61"/>
  <c r="E36" i="61"/>
  <c r="D37" i="61"/>
  <c r="E37" i="61"/>
  <c r="D38" i="61"/>
  <c r="E38" i="61"/>
  <c r="I15" i="119"/>
  <c r="C15" i="119"/>
  <c r="F11" i="119"/>
  <c r="F9" i="119"/>
  <c r="H9" i="119" s="1"/>
  <c r="E9" i="119" s="1"/>
  <c r="W5" i="61" l="1"/>
  <c r="H11" i="119"/>
  <c r="G11" i="119" s="1"/>
  <c r="G9" i="119"/>
  <c r="F10" i="119"/>
  <c r="F8" i="119"/>
  <c r="E11" i="119"/>
  <c r="G14" i="118"/>
  <c r="I14" i="118" s="1"/>
  <c r="H14" i="118" s="1"/>
  <c r="G15" i="118"/>
  <c r="I15" i="118" s="1"/>
  <c r="H15" i="118" s="1"/>
  <c r="G16" i="118"/>
  <c r="I16" i="118" s="1"/>
  <c r="H16" i="118" s="1"/>
  <c r="G17" i="118"/>
  <c r="I17" i="118" s="1"/>
  <c r="H17" i="118" s="1"/>
  <c r="G18" i="118"/>
  <c r="I18" i="118" s="1"/>
  <c r="H18" i="118" s="1"/>
  <c r="G19" i="118"/>
  <c r="I19" i="118" s="1"/>
  <c r="G9" i="118"/>
  <c r="I9" i="118" s="1"/>
  <c r="G10" i="118"/>
  <c r="I10" i="118" s="1"/>
  <c r="G11" i="118"/>
  <c r="I11" i="118" s="1"/>
  <c r="G12" i="118"/>
  <c r="I12" i="118" s="1"/>
  <c r="G13" i="118"/>
  <c r="I13" i="118" s="1"/>
  <c r="E20" i="118"/>
  <c r="D20" i="118"/>
  <c r="F9" i="118"/>
  <c r="F10" i="118"/>
  <c r="F11" i="118"/>
  <c r="F12" i="118"/>
  <c r="F13" i="118"/>
  <c r="F14" i="118"/>
  <c r="F15" i="118"/>
  <c r="F16" i="118"/>
  <c r="F17" i="118"/>
  <c r="F18" i="118"/>
  <c r="F19" i="118"/>
  <c r="G8" i="118"/>
  <c r="F8" i="118"/>
  <c r="J20" i="118"/>
  <c r="G20" i="118" l="1"/>
  <c r="I20" i="118" s="1"/>
  <c r="F20" i="118"/>
  <c r="H10" i="119"/>
  <c r="E10" i="119" s="1"/>
  <c r="H8" i="119"/>
  <c r="E8" i="119" s="1"/>
  <c r="H11" i="118"/>
  <c r="H9" i="118"/>
  <c r="H12" i="118"/>
  <c r="H13" i="118"/>
  <c r="P57" i="61"/>
  <c r="U57" i="61" s="1"/>
  <c r="T57" i="61"/>
  <c r="G10" i="119" l="1"/>
  <c r="G8" i="119"/>
  <c r="H19" i="118"/>
  <c r="H10" i="118"/>
  <c r="I8" i="118"/>
  <c r="V57" i="61"/>
  <c r="P25" i="61"/>
  <c r="U25" i="61" s="1"/>
  <c r="T25" i="61"/>
  <c r="V25" i="61" s="1"/>
  <c r="AF6" i="117"/>
  <c r="H8" i="118" l="1"/>
  <c r="W25" i="61"/>
  <c r="H20" i="118" l="1"/>
  <c r="A7" i="117"/>
  <c r="B7" i="117"/>
  <c r="C7" i="117"/>
  <c r="D7" i="117"/>
  <c r="E7" i="117"/>
  <c r="F7" i="117"/>
  <c r="G7" i="117"/>
  <c r="H7" i="117"/>
  <c r="A8" i="117"/>
  <c r="B8" i="117"/>
  <c r="C8" i="117"/>
  <c r="D8" i="117"/>
  <c r="E8" i="117"/>
  <c r="F8" i="117"/>
  <c r="G8" i="117"/>
  <c r="H8" i="117"/>
  <c r="A9" i="117"/>
  <c r="B9" i="117"/>
  <c r="C9" i="117"/>
  <c r="D9" i="117"/>
  <c r="E9" i="117"/>
  <c r="F9" i="117"/>
  <c r="G9" i="117"/>
  <c r="H9" i="117"/>
  <c r="A10" i="117"/>
  <c r="B10" i="117"/>
  <c r="C10" i="117"/>
  <c r="D10" i="117"/>
  <c r="E10" i="117"/>
  <c r="F10" i="117"/>
  <c r="G10" i="117"/>
  <c r="H10" i="117"/>
  <c r="A11" i="117"/>
  <c r="B11" i="117"/>
  <c r="C11" i="117"/>
  <c r="D11" i="117"/>
  <c r="E11" i="117"/>
  <c r="F11" i="117"/>
  <c r="G11" i="117"/>
  <c r="H11" i="117"/>
  <c r="A12" i="117"/>
  <c r="B12" i="117"/>
  <c r="C12" i="117"/>
  <c r="D12" i="117"/>
  <c r="E12" i="117"/>
  <c r="F12" i="117"/>
  <c r="G12" i="117"/>
  <c r="H12" i="117"/>
  <c r="A13" i="117"/>
  <c r="B13" i="117"/>
  <c r="C13" i="117"/>
  <c r="D13" i="117"/>
  <c r="E13" i="117"/>
  <c r="F13" i="117"/>
  <c r="G13" i="117"/>
  <c r="H13" i="117"/>
  <c r="A14" i="117"/>
  <c r="B14" i="117"/>
  <c r="C14" i="117"/>
  <c r="D14" i="117"/>
  <c r="E14" i="117"/>
  <c r="F14" i="117"/>
  <c r="G14" i="117"/>
  <c r="H14" i="117"/>
  <c r="A15" i="117"/>
  <c r="B15" i="117"/>
  <c r="C15" i="117"/>
  <c r="D15" i="117"/>
  <c r="E15" i="117"/>
  <c r="F15" i="117"/>
  <c r="G15" i="117"/>
  <c r="H15" i="117"/>
  <c r="A16" i="117"/>
  <c r="B16" i="117"/>
  <c r="C16" i="117"/>
  <c r="D16" i="117"/>
  <c r="E16" i="117"/>
  <c r="F16" i="117"/>
  <c r="G16" i="117"/>
  <c r="H16" i="117"/>
  <c r="A17" i="117"/>
  <c r="B17" i="117"/>
  <c r="C17" i="117"/>
  <c r="D17" i="117"/>
  <c r="E17" i="117"/>
  <c r="F17" i="117"/>
  <c r="G17" i="117"/>
  <c r="H17" i="117"/>
  <c r="A18" i="117"/>
  <c r="B18" i="117"/>
  <c r="C18" i="117"/>
  <c r="D18" i="117"/>
  <c r="E18" i="117"/>
  <c r="F18" i="117"/>
  <c r="G18" i="117"/>
  <c r="H18" i="117"/>
  <c r="A19" i="117"/>
  <c r="B19" i="117"/>
  <c r="C19" i="117"/>
  <c r="D19" i="117"/>
  <c r="E19" i="117"/>
  <c r="F19" i="117"/>
  <c r="G19" i="117"/>
  <c r="H19" i="117"/>
  <c r="A20" i="117"/>
  <c r="B20" i="117"/>
  <c r="C20" i="117"/>
  <c r="D20" i="117"/>
  <c r="E20" i="117"/>
  <c r="F20" i="117"/>
  <c r="G20" i="117"/>
  <c r="H20" i="117"/>
  <c r="A21" i="117"/>
  <c r="B21" i="117"/>
  <c r="C21" i="117"/>
  <c r="D21" i="117"/>
  <c r="E21" i="117"/>
  <c r="F21" i="117"/>
  <c r="G21" i="117"/>
  <c r="H21" i="117"/>
  <c r="A22" i="117"/>
  <c r="B22" i="117"/>
  <c r="C22" i="117"/>
  <c r="D22" i="117"/>
  <c r="E22" i="117"/>
  <c r="F22" i="117"/>
  <c r="G22" i="117"/>
  <c r="H22" i="117"/>
  <c r="A23" i="117"/>
  <c r="B23" i="117"/>
  <c r="C23" i="117"/>
  <c r="D23" i="117"/>
  <c r="E23" i="117"/>
  <c r="F23" i="117"/>
  <c r="G23" i="117"/>
  <c r="H23" i="117"/>
  <c r="A24" i="117"/>
  <c r="B24" i="117"/>
  <c r="C24" i="117"/>
  <c r="D24" i="117"/>
  <c r="E24" i="117"/>
  <c r="F24" i="117"/>
  <c r="G24" i="117"/>
  <c r="H24" i="117"/>
  <c r="A25" i="117"/>
  <c r="B25" i="117"/>
  <c r="C25" i="117"/>
  <c r="D25" i="117"/>
  <c r="E25" i="117"/>
  <c r="F25" i="117"/>
  <c r="G25" i="117"/>
  <c r="H25" i="117"/>
  <c r="A26" i="117"/>
  <c r="B26" i="117"/>
  <c r="C26" i="117"/>
  <c r="D26" i="117"/>
  <c r="E26" i="117"/>
  <c r="F26" i="117"/>
  <c r="G26" i="117"/>
  <c r="H26" i="117"/>
  <c r="A27" i="117"/>
  <c r="B27" i="117"/>
  <c r="C27" i="117"/>
  <c r="D27" i="117"/>
  <c r="E27" i="117"/>
  <c r="F27" i="117"/>
  <c r="G27" i="117"/>
  <c r="H27" i="117"/>
  <c r="A28" i="117"/>
  <c r="B28" i="117"/>
  <c r="C28" i="117"/>
  <c r="D28" i="117"/>
  <c r="E28" i="117"/>
  <c r="F28" i="117"/>
  <c r="G28" i="117"/>
  <c r="H28" i="117"/>
  <c r="A29" i="117"/>
  <c r="B29" i="117"/>
  <c r="C29" i="117"/>
  <c r="D29" i="117"/>
  <c r="E29" i="117"/>
  <c r="F29" i="117"/>
  <c r="G29" i="117"/>
  <c r="H29" i="117"/>
  <c r="A30" i="117"/>
  <c r="B30" i="117"/>
  <c r="C30" i="117"/>
  <c r="D30" i="117"/>
  <c r="E30" i="117"/>
  <c r="F30" i="117"/>
  <c r="G30" i="117"/>
  <c r="H30" i="117"/>
  <c r="A31" i="117"/>
  <c r="B31" i="117"/>
  <c r="C31" i="117"/>
  <c r="D31" i="117"/>
  <c r="E31" i="117"/>
  <c r="F31" i="117"/>
  <c r="G31" i="117"/>
  <c r="H31" i="117"/>
  <c r="A32" i="117"/>
  <c r="B32" i="117"/>
  <c r="C32" i="117"/>
  <c r="D32" i="117"/>
  <c r="E32" i="117"/>
  <c r="F32" i="117"/>
  <c r="G32" i="117"/>
  <c r="H32" i="117"/>
  <c r="A33" i="117"/>
  <c r="B33" i="117"/>
  <c r="C33" i="117"/>
  <c r="D33" i="117"/>
  <c r="E33" i="117"/>
  <c r="F33" i="117"/>
  <c r="G33" i="117"/>
  <c r="H33" i="117"/>
  <c r="A34" i="117"/>
  <c r="B34" i="117"/>
  <c r="C34" i="117"/>
  <c r="D34" i="117"/>
  <c r="E34" i="117"/>
  <c r="F34" i="117"/>
  <c r="G34" i="117"/>
  <c r="H34" i="117"/>
  <c r="A35" i="117"/>
  <c r="B35" i="117"/>
  <c r="C35" i="117"/>
  <c r="D35" i="117"/>
  <c r="E35" i="117"/>
  <c r="F35" i="117"/>
  <c r="G35" i="117"/>
  <c r="H35" i="117"/>
  <c r="A36" i="117"/>
  <c r="B36" i="117"/>
  <c r="C36" i="117"/>
  <c r="D36" i="117"/>
  <c r="E36" i="117"/>
  <c r="F36" i="117"/>
  <c r="G36" i="117"/>
  <c r="H36" i="117"/>
  <c r="A37" i="117"/>
  <c r="B37" i="117"/>
  <c r="C37" i="117"/>
  <c r="D37" i="117"/>
  <c r="E37" i="117"/>
  <c r="F37" i="117"/>
  <c r="G37" i="117"/>
  <c r="H37" i="117"/>
  <c r="A38" i="117"/>
  <c r="B38" i="117"/>
  <c r="C38" i="117"/>
  <c r="D38" i="117"/>
  <c r="E38" i="117"/>
  <c r="F38" i="117"/>
  <c r="G38" i="117"/>
  <c r="H38" i="117"/>
  <c r="A39" i="117"/>
  <c r="B39" i="117"/>
  <c r="C39" i="117"/>
  <c r="D39" i="117"/>
  <c r="E39" i="117"/>
  <c r="F39" i="117"/>
  <c r="G39" i="117"/>
  <c r="H39" i="117"/>
  <c r="A40" i="117"/>
  <c r="B40" i="117"/>
  <c r="C40" i="117"/>
  <c r="D40" i="117"/>
  <c r="E40" i="117"/>
  <c r="F40" i="117"/>
  <c r="G40" i="117"/>
  <c r="H40" i="117"/>
  <c r="A41" i="117"/>
  <c r="B41" i="117"/>
  <c r="C41" i="117"/>
  <c r="D41" i="117"/>
  <c r="E41" i="117"/>
  <c r="F41" i="117"/>
  <c r="G41" i="117"/>
  <c r="H41" i="117"/>
  <c r="A42" i="117"/>
  <c r="B42" i="117"/>
  <c r="C42" i="117"/>
  <c r="D42" i="117"/>
  <c r="E42" i="117"/>
  <c r="F42" i="117"/>
  <c r="G42" i="117"/>
  <c r="H42" i="117"/>
  <c r="A43" i="117"/>
  <c r="B43" i="117"/>
  <c r="C43" i="117"/>
  <c r="D43" i="117"/>
  <c r="E43" i="117"/>
  <c r="F43" i="117"/>
  <c r="G43" i="117"/>
  <c r="H43" i="117"/>
  <c r="A44" i="117"/>
  <c r="B44" i="117"/>
  <c r="C44" i="117"/>
  <c r="D44" i="117"/>
  <c r="E44" i="117"/>
  <c r="F44" i="117"/>
  <c r="G44" i="117"/>
  <c r="H44" i="117"/>
  <c r="A45" i="117"/>
  <c r="B45" i="117"/>
  <c r="C45" i="117"/>
  <c r="D45" i="117"/>
  <c r="E45" i="117"/>
  <c r="F45" i="117"/>
  <c r="G45" i="117"/>
  <c r="H45" i="117"/>
  <c r="A46" i="117"/>
  <c r="B46" i="117"/>
  <c r="C46" i="117"/>
  <c r="D46" i="117"/>
  <c r="E46" i="117"/>
  <c r="F46" i="117"/>
  <c r="G46" i="117"/>
  <c r="H46" i="117"/>
  <c r="A47" i="117"/>
  <c r="B47" i="117"/>
  <c r="C47" i="117"/>
  <c r="D47" i="117"/>
  <c r="E47" i="117"/>
  <c r="F47" i="117"/>
  <c r="G47" i="117"/>
  <c r="H47" i="117"/>
  <c r="A48" i="117"/>
  <c r="B48" i="117"/>
  <c r="C48" i="117"/>
  <c r="D48" i="117"/>
  <c r="E48" i="117"/>
  <c r="F48" i="117"/>
  <c r="G48" i="117"/>
  <c r="H48" i="117"/>
  <c r="A49" i="117"/>
  <c r="B49" i="117"/>
  <c r="C49" i="117"/>
  <c r="D49" i="117"/>
  <c r="E49" i="117"/>
  <c r="F49" i="117"/>
  <c r="G49" i="117"/>
  <c r="H49" i="117"/>
  <c r="A50" i="117"/>
  <c r="B50" i="117"/>
  <c r="C50" i="117"/>
  <c r="D50" i="117"/>
  <c r="E50" i="117"/>
  <c r="F50" i="117"/>
  <c r="G50" i="117"/>
  <c r="H50" i="117"/>
  <c r="A51" i="117"/>
  <c r="B51" i="117"/>
  <c r="C51" i="117"/>
  <c r="D51" i="117"/>
  <c r="E51" i="117"/>
  <c r="F51" i="117"/>
  <c r="G51" i="117"/>
  <c r="H51" i="117"/>
  <c r="A52" i="117"/>
  <c r="B52" i="117"/>
  <c r="C52" i="117"/>
  <c r="D52" i="117"/>
  <c r="E52" i="117"/>
  <c r="F52" i="117"/>
  <c r="G52" i="117"/>
  <c r="H52" i="117"/>
  <c r="A53" i="117"/>
  <c r="B53" i="117"/>
  <c r="C53" i="117"/>
  <c r="D53" i="117"/>
  <c r="E53" i="117"/>
  <c r="F53" i="117"/>
  <c r="G53" i="117"/>
  <c r="H53" i="117"/>
  <c r="A54" i="117"/>
  <c r="B54" i="117"/>
  <c r="C54" i="117"/>
  <c r="D54" i="117"/>
  <c r="E54" i="117"/>
  <c r="F54" i="117"/>
  <c r="G54" i="117"/>
  <c r="H54" i="117"/>
  <c r="A55" i="117"/>
  <c r="B55" i="117"/>
  <c r="C55" i="117"/>
  <c r="D55" i="117"/>
  <c r="E55" i="117"/>
  <c r="F55" i="117"/>
  <c r="G55" i="117"/>
  <c r="H55" i="117"/>
  <c r="A56" i="117"/>
  <c r="B56" i="117"/>
  <c r="C56" i="117"/>
  <c r="D56" i="117"/>
  <c r="E56" i="117"/>
  <c r="F56" i="117"/>
  <c r="G56" i="117"/>
  <c r="H56" i="117"/>
  <c r="A57" i="117"/>
  <c r="B57" i="117"/>
  <c r="C57" i="117"/>
  <c r="D57" i="117"/>
  <c r="E57" i="117"/>
  <c r="F57" i="117"/>
  <c r="G57" i="117"/>
  <c r="H57" i="117"/>
  <c r="A58" i="117"/>
  <c r="B58" i="117"/>
  <c r="C58" i="117"/>
  <c r="D58" i="117"/>
  <c r="E58" i="117"/>
  <c r="F58" i="117"/>
  <c r="G58" i="117"/>
  <c r="H58" i="117"/>
  <c r="A59" i="117"/>
  <c r="B59" i="117"/>
  <c r="C59" i="117"/>
  <c r="D59" i="117"/>
  <c r="E59" i="117"/>
  <c r="F59" i="117"/>
  <c r="G59" i="117"/>
  <c r="H59" i="117"/>
  <c r="A60" i="117"/>
  <c r="B60" i="117"/>
  <c r="C60" i="117"/>
  <c r="D60" i="117"/>
  <c r="E60" i="117"/>
  <c r="F60" i="117"/>
  <c r="G60" i="117"/>
  <c r="H60" i="117"/>
  <c r="A61" i="117"/>
  <c r="B61" i="117"/>
  <c r="C61" i="117"/>
  <c r="D61" i="117"/>
  <c r="E61" i="117"/>
  <c r="F61" i="117"/>
  <c r="G61" i="117"/>
  <c r="H61" i="117"/>
  <c r="A62" i="117"/>
  <c r="B62" i="117"/>
  <c r="C62" i="117"/>
  <c r="D62" i="117"/>
  <c r="E62" i="117"/>
  <c r="F62" i="117"/>
  <c r="G62" i="117"/>
  <c r="H62" i="117"/>
  <c r="A63" i="117"/>
  <c r="B63" i="117"/>
  <c r="C63" i="117"/>
  <c r="D63" i="117"/>
  <c r="E63" i="117"/>
  <c r="F63" i="117"/>
  <c r="G63" i="117"/>
  <c r="H63" i="117"/>
  <c r="A64" i="117"/>
  <c r="B64" i="117"/>
  <c r="C64" i="117"/>
  <c r="D64" i="117"/>
  <c r="E64" i="117"/>
  <c r="F64" i="117"/>
  <c r="G64" i="117"/>
  <c r="H64" i="117"/>
  <c r="A65" i="117"/>
  <c r="B65" i="117"/>
  <c r="C65" i="117"/>
  <c r="D65" i="117"/>
  <c r="E65" i="117"/>
  <c r="F65" i="117"/>
  <c r="G65" i="117"/>
  <c r="H65" i="117"/>
  <c r="A66" i="117"/>
  <c r="B66" i="117"/>
  <c r="C66" i="117"/>
  <c r="D66" i="117"/>
  <c r="E66" i="117"/>
  <c r="F66" i="117"/>
  <c r="G66" i="117"/>
  <c r="H66" i="117"/>
  <c r="A67" i="117"/>
  <c r="B67" i="117"/>
  <c r="C67" i="117"/>
  <c r="D67" i="117"/>
  <c r="E67" i="117"/>
  <c r="F67" i="117"/>
  <c r="G67" i="117"/>
  <c r="H67" i="117"/>
  <c r="A68" i="117"/>
  <c r="B68" i="117"/>
  <c r="C68" i="117"/>
  <c r="D68" i="117"/>
  <c r="E68" i="117"/>
  <c r="F68" i="117"/>
  <c r="G68" i="117"/>
  <c r="H68" i="117"/>
  <c r="A69" i="117"/>
  <c r="B69" i="117"/>
  <c r="C69" i="117"/>
  <c r="D69" i="117"/>
  <c r="E69" i="117"/>
  <c r="F69" i="117"/>
  <c r="G69" i="117"/>
  <c r="H69" i="117"/>
  <c r="A70" i="117"/>
  <c r="B70" i="117"/>
  <c r="C70" i="117"/>
  <c r="D70" i="117"/>
  <c r="E70" i="117"/>
  <c r="F70" i="117"/>
  <c r="G70" i="117"/>
  <c r="H70" i="117"/>
  <c r="A71" i="117"/>
  <c r="B71" i="117"/>
  <c r="C71" i="117"/>
  <c r="D71" i="117"/>
  <c r="E71" i="117"/>
  <c r="F71" i="117"/>
  <c r="G71" i="117"/>
  <c r="H71" i="117"/>
  <c r="A72" i="117"/>
  <c r="B72" i="117"/>
  <c r="C72" i="117"/>
  <c r="D72" i="117"/>
  <c r="E72" i="117"/>
  <c r="F72" i="117"/>
  <c r="G72" i="117"/>
  <c r="H72" i="117"/>
  <c r="A73" i="117"/>
  <c r="B73" i="117"/>
  <c r="C73" i="117"/>
  <c r="D73" i="117"/>
  <c r="E73" i="117"/>
  <c r="F73" i="117"/>
  <c r="G73" i="117"/>
  <c r="H73" i="117"/>
  <c r="A74" i="117"/>
  <c r="B74" i="117"/>
  <c r="C74" i="117"/>
  <c r="D74" i="117"/>
  <c r="E74" i="117"/>
  <c r="F74" i="117"/>
  <c r="G74" i="117"/>
  <c r="H74" i="117"/>
  <c r="A75" i="117"/>
  <c r="B75" i="117"/>
  <c r="C75" i="117"/>
  <c r="D75" i="117"/>
  <c r="E75" i="117"/>
  <c r="F75" i="117"/>
  <c r="G75" i="117"/>
  <c r="H75" i="117"/>
  <c r="A76" i="117"/>
  <c r="B76" i="117"/>
  <c r="C76" i="117"/>
  <c r="D76" i="117"/>
  <c r="E76" i="117"/>
  <c r="F76" i="117"/>
  <c r="G76" i="117"/>
  <c r="H76" i="117"/>
  <c r="A77" i="117"/>
  <c r="B77" i="117"/>
  <c r="C77" i="117"/>
  <c r="D77" i="117"/>
  <c r="E77" i="117"/>
  <c r="F77" i="117"/>
  <c r="G77" i="117"/>
  <c r="H77" i="117"/>
  <c r="A78" i="117"/>
  <c r="B78" i="117"/>
  <c r="C78" i="117"/>
  <c r="D78" i="117"/>
  <c r="E78" i="117"/>
  <c r="F78" i="117"/>
  <c r="G78" i="117"/>
  <c r="H78" i="117"/>
  <c r="A79" i="117"/>
  <c r="B79" i="117"/>
  <c r="C79" i="117"/>
  <c r="D79" i="117"/>
  <c r="E79" i="117"/>
  <c r="F79" i="117"/>
  <c r="G79" i="117"/>
  <c r="H79" i="117"/>
  <c r="A80" i="117"/>
  <c r="B80" i="117"/>
  <c r="C80" i="117"/>
  <c r="D80" i="117"/>
  <c r="E80" i="117"/>
  <c r="F80" i="117"/>
  <c r="G80" i="117"/>
  <c r="H80" i="117"/>
  <c r="A81" i="117"/>
  <c r="B81" i="117"/>
  <c r="C81" i="117"/>
  <c r="D81" i="117"/>
  <c r="E81" i="117"/>
  <c r="F81" i="117"/>
  <c r="G81" i="117"/>
  <c r="H81" i="117"/>
  <c r="A82" i="117"/>
  <c r="B82" i="117"/>
  <c r="C82" i="117"/>
  <c r="D82" i="117"/>
  <c r="E82" i="117"/>
  <c r="F82" i="117"/>
  <c r="G82" i="117"/>
  <c r="H82" i="117"/>
  <c r="A83" i="117"/>
  <c r="B83" i="117"/>
  <c r="C83" i="117"/>
  <c r="D83" i="117"/>
  <c r="E83" i="117"/>
  <c r="F83" i="117"/>
  <c r="G83" i="117"/>
  <c r="H83" i="117"/>
  <c r="A84" i="117"/>
  <c r="B84" i="117"/>
  <c r="C84" i="117"/>
  <c r="D84" i="117"/>
  <c r="E84" i="117"/>
  <c r="F84" i="117"/>
  <c r="G84" i="117"/>
  <c r="H84" i="117"/>
  <c r="A85" i="117"/>
  <c r="B85" i="117"/>
  <c r="C85" i="117"/>
  <c r="D85" i="117"/>
  <c r="E85" i="117"/>
  <c r="F85" i="117"/>
  <c r="G85" i="117"/>
  <c r="H85" i="117"/>
  <c r="A86" i="117"/>
  <c r="B86" i="117"/>
  <c r="C86" i="117"/>
  <c r="D86" i="117"/>
  <c r="E86" i="117"/>
  <c r="F86" i="117"/>
  <c r="G86" i="117"/>
  <c r="H86" i="117"/>
  <c r="A87" i="117"/>
  <c r="B87" i="117"/>
  <c r="C87" i="117"/>
  <c r="D87" i="117"/>
  <c r="E87" i="117"/>
  <c r="F87" i="117"/>
  <c r="G87" i="117"/>
  <c r="H87" i="117"/>
  <c r="A88" i="117"/>
  <c r="B88" i="117"/>
  <c r="C88" i="117"/>
  <c r="D88" i="117"/>
  <c r="E88" i="117"/>
  <c r="F88" i="117"/>
  <c r="G88" i="117"/>
  <c r="H88" i="117"/>
  <c r="A89" i="117"/>
  <c r="B89" i="117"/>
  <c r="C89" i="117"/>
  <c r="D89" i="117"/>
  <c r="E89" i="117"/>
  <c r="F89" i="117"/>
  <c r="G89" i="117"/>
  <c r="H89" i="117"/>
  <c r="A90" i="117"/>
  <c r="B90" i="117"/>
  <c r="C90" i="117"/>
  <c r="D90" i="117"/>
  <c r="E90" i="117"/>
  <c r="F90" i="117"/>
  <c r="G90" i="117"/>
  <c r="H90" i="117"/>
  <c r="A91" i="117"/>
  <c r="B91" i="117"/>
  <c r="C91" i="117"/>
  <c r="D91" i="117"/>
  <c r="E91" i="117"/>
  <c r="F91" i="117"/>
  <c r="G91" i="117"/>
  <c r="H91" i="117"/>
  <c r="A92" i="117"/>
  <c r="B92" i="117"/>
  <c r="C92" i="117"/>
  <c r="D92" i="117"/>
  <c r="E92" i="117"/>
  <c r="F92" i="117"/>
  <c r="G92" i="117"/>
  <c r="H92" i="117"/>
  <c r="A93" i="117"/>
  <c r="B93" i="117"/>
  <c r="C93" i="117"/>
  <c r="D93" i="117"/>
  <c r="E93" i="117"/>
  <c r="F93" i="117"/>
  <c r="G93" i="117"/>
  <c r="H93" i="117"/>
  <c r="H6" i="117"/>
  <c r="E6" i="117"/>
  <c r="F6" i="117"/>
  <c r="G6" i="117"/>
  <c r="C6" i="117"/>
  <c r="D6" i="117"/>
  <c r="B6" i="117"/>
  <c r="A6" i="117"/>
  <c r="L2" i="117"/>
  <c r="AF62" i="117" l="1"/>
  <c r="AF38" i="117"/>
  <c r="AF85" i="117"/>
  <c r="AF45" i="117"/>
  <c r="AF76" i="117"/>
  <c r="AF52" i="117"/>
  <c r="AF28" i="117"/>
  <c r="AF20" i="117"/>
  <c r="AF12" i="117"/>
  <c r="AF70" i="117"/>
  <c r="AF14" i="117"/>
  <c r="AF61" i="117"/>
  <c r="AF13" i="117"/>
  <c r="AF68" i="117"/>
  <c r="AF91" i="117"/>
  <c r="AF75" i="117"/>
  <c r="AF67" i="117"/>
  <c r="AF59" i="117"/>
  <c r="AF51" i="117"/>
  <c r="AF43" i="117"/>
  <c r="AF35" i="117"/>
  <c r="AF27" i="117"/>
  <c r="AF19" i="117"/>
  <c r="AF11" i="117"/>
  <c r="AF78" i="117"/>
  <c r="AF46" i="117"/>
  <c r="AF93" i="117"/>
  <c r="AF53" i="117"/>
  <c r="AF29" i="117"/>
  <c r="AF84" i="117"/>
  <c r="AF36" i="117"/>
  <c r="AF82" i="117"/>
  <c r="AF66" i="117"/>
  <c r="AF50" i="117"/>
  <c r="AF34" i="117"/>
  <c r="AF18" i="117"/>
  <c r="AF89" i="117"/>
  <c r="AF73" i="117"/>
  <c r="AF57" i="117"/>
  <c r="AF49" i="117"/>
  <c r="AF41" i="117"/>
  <c r="AF33" i="117"/>
  <c r="AF25" i="117"/>
  <c r="AF17" i="117"/>
  <c r="AF9" i="117"/>
  <c r="AF86" i="117"/>
  <c r="AF30" i="117"/>
  <c r="AF77" i="117"/>
  <c r="AF37" i="117"/>
  <c r="AF92" i="117"/>
  <c r="AF44" i="117"/>
  <c r="AF90" i="117"/>
  <c r="AF74" i="117"/>
  <c r="AF58" i="117"/>
  <c r="AF42" i="117"/>
  <c r="AF26" i="117"/>
  <c r="AF10" i="117"/>
  <c r="AF81" i="117"/>
  <c r="AF65" i="117"/>
  <c r="AF88" i="117"/>
  <c r="AF80" i="117"/>
  <c r="AF72" i="117"/>
  <c r="AF64" i="117"/>
  <c r="AF56" i="117"/>
  <c r="AF48" i="117"/>
  <c r="AF40" i="117"/>
  <c r="AF32" i="117"/>
  <c r="AF24" i="117"/>
  <c r="AF16" i="117"/>
  <c r="AF8" i="117"/>
  <c r="AF54" i="117"/>
  <c r="AF22" i="117"/>
  <c r="AF69" i="117"/>
  <c r="AF21" i="117"/>
  <c r="AF60" i="117"/>
  <c r="AF83" i="117"/>
  <c r="AF87" i="117"/>
  <c r="AF79" i="117"/>
  <c r="AF71" i="117"/>
  <c r="AF63" i="117"/>
  <c r="AF55" i="117"/>
  <c r="AF47" i="117"/>
  <c r="AF39" i="117"/>
  <c r="AF31" i="117"/>
  <c r="AF23" i="117"/>
  <c r="AF15" i="117"/>
  <c r="AF7" i="117"/>
  <c r="AE6" i="117" l="1"/>
  <c r="AE70" i="117"/>
  <c r="AE22" i="117"/>
  <c r="AE93" i="117"/>
  <c r="AE85" i="117"/>
  <c r="AE77" i="117"/>
  <c r="AE69" i="117"/>
  <c r="AE61" i="117"/>
  <c r="AE53" i="117"/>
  <c r="AE45" i="117"/>
  <c r="AE37" i="117"/>
  <c r="AE29" i="117"/>
  <c r="AE21" i="117"/>
  <c r="AE13" i="117"/>
  <c r="AE30" i="117"/>
  <c r="AE92" i="117"/>
  <c r="AE84" i="117"/>
  <c r="AE76" i="117"/>
  <c r="AE68" i="117"/>
  <c r="AE60" i="117"/>
  <c r="AE52" i="117"/>
  <c r="AE44" i="117"/>
  <c r="AE36" i="117"/>
  <c r="AE28" i="117"/>
  <c r="AE20" i="117"/>
  <c r="AE12" i="117"/>
  <c r="AE91" i="117"/>
  <c r="AE83" i="117"/>
  <c r="AE75" i="117"/>
  <c r="AE67" i="117"/>
  <c r="AE59" i="117"/>
  <c r="AE51" i="117"/>
  <c r="AE43" i="117"/>
  <c r="AE35" i="117"/>
  <c r="AE27" i="117"/>
  <c r="AE19" i="117"/>
  <c r="AE11" i="117"/>
  <c r="AE86" i="117"/>
  <c r="AE78" i="117"/>
  <c r="AE62" i="117"/>
  <c r="AE54" i="117"/>
  <c r="AE46" i="117"/>
  <c r="AE38" i="117"/>
  <c r="AE14" i="117"/>
  <c r="AE90" i="117"/>
  <c r="AE82" i="117"/>
  <c r="AE74" i="117"/>
  <c r="AE66" i="117"/>
  <c r="AE58" i="117"/>
  <c r="AE50" i="117"/>
  <c r="AE42" i="117"/>
  <c r="AE34" i="117"/>
  <c r="AE26" i="117"/>
  <c r="AE18" i="117"/>
  <c r="AE10" i="117"/>
  <c r="AE89" i="117"/>
  <c r="AE81" i="117"/>
  <c r="AE73" i="117"/>
  <c r="AE65" i="117"/>
  <c r="AE57" i="117"/>
  <c r="AE49" i="117"/>
  <c r="AE41" i="117"/>
  <c r="AE33" i="117"/>
  <c r="AE25" i="117"/>
  <c r="AE17" i="117"/>
  <c r="AE9" i="117"/>
  <c r="AE88" i="117"/>
  <c r="AE80" i="117"/>
  <c r="AE72" i="117"/>
  <c r="AE64" i="117"/>
  <c r="AE56" i="117"/>
  <c r="AE48" i="117"/>
  <c r="AE40" i="117"/>
  <c r="AE32" i="117"/>
  <c r="AE24" i="117"/>
  <c r="AE16" i="117"/>
  <c r="AE8" i="117"/>
  <c r="AE87" i="117"/>
  <c r="AE79" i="117"/>
  <c r="AE71" i="117"/>
  <c r="AE63" i="117"/>
  <c r="AE55" i="117"/>
  <c r="AE47" i="117"/>
  <c r="AE39" i="117"/>
  <c r="AE31" i="117"/>
  <c r="AE23" i="117"/>
  <c r="AE15" i="117"/>
  <c r="AE7" i="117"/>
  <c r="AG71" i="117" l="1"/>
  <c r="AH71" i="117" s="1"/>
  <c r="AG6" i="117"/>
  <c r="AH6" i="117" s="1"/>
  <c r="AG12" i="117"/>
  <c r="AH12" i="117" s="1"/>
  <c r="AG31" i="117"/>
  <c r="AH31" i="117" s="1"/>
  <c r="AG7" i="117"/>
  <c r="AH7" i="117" s="1"/>
  <c r="AG14" i="117"/>
  <c r="AH14" i="117" s="1"/>
  <c r="AG9" i="117"/>
  <c r="AH9" i="117" s="1"/>
  <c r="AG19" i="117"/>
  <c r="AH19" i="117" s="1"/>
  <c r="AG21" i="117"/>
  <c r="AH21" i="117" s="1"/>
  <c r="AG91" i="117"/>
  <c r="AH91" i="117" s="1"/>
  <c r="AG16" i="117"/>
  <c r="AH16" i="117" s="1"/>
  <c r="AG11" i="117"/>
  <c r="AH11" i="117" s="1"/>
  <c r="AG61" i="117"/>
  <c r="AH61" i="117" s="1"/>
  <c r="AG8" i="117"/>
  <c r="AH8" i="117" s="1"/>
  <c r="AG15" i="117"/>
  <c r="AH15" i="117" s="1"/>
  <c r="AG13" i="117"/>
  <c r="AH13" i="117" s="1"/>
  <c r="AG41" i="117"/>
  <c r="AH41" i="117" s="1"/>
  <c r="AG51" i="117"/>
  <c r="AH51" i="117" s="1"/>
  <c r="AG10" i="117"/>
  <c r="AH10" i="117" s="1"/>
  <c r="AG81" i="117"/>
  <c r="AH81" i="117" s="1"/>
  <c r="AG20" i="117"/>
  <c r="AH20" i="117" s="1"/>
  <c r="AG70" i="117" l="1"/>
  <c r="AH70" i="117" s="1"/>
  <c r="AG33" i="117"/>
  <c r="AH33" i="117" s="1"/>
  <c r="AG60" i="117"/>
  <c r="AH60" i="117" s="1"/>
  <c r="AG62" i="117"/>
  <c r="AH62" i="117" s="1"/>
  <c r="AG74" i="117"/>
  <c r="AH74" i="117" s="1"/>
  <c r="AG48" i="117"/>
  <c r="AH48" i="117" s="1"/>
  <c r="AG89" i="117"/>
  <c r="AH89" i="117" s="1"/>
  <c r="AG59" i="117"/>
  <c r="AH59" i="117" s="1"/>
  <c r="AG49" i="117"/>
  <c r="AH49" i="117" s="1"/>
  <c r="AG35" i="117"/>
  <c r="AH35" i="117" s="1"/>
  <c r="AG24" i="117"/>
  <c r="AH24" i="117" s="1"/>
  <c r="AG30" i="117"/>
  <c r="AH30" i="117" s="1"/>
  <c r="AG45" i="117"/>
  <c r="AH45" i="117" s="1"/>
  <c r="AG43" i="117"/>
  <c r="AH43" i="117" s="1"/>
  <c r="AG39" i="117"/>
  <c r="AH39" i="117" s="1"/>
  <c r="AG92" i="117"/>
  <c r="AH92" i="117" s="1"/>
  <c r="AG77" i="117"/>
  <c r="AH77" i="117" s="1"/>
  <c r="AG40" i="117"/>
  <c r="AH40" i="117" s="1"/>
  <c r="AG84" i="117"/>
  <c r="AH84" i="117" s="1"/>
  <c r="AG63" i="117"/>
  <c r="AH63" i="117" s="1"/>
  <c r="AG66" i="117"/>
  <c r="AH66" i="117" s="1"/>
  <c r="AG50" i="117"/>
  <c r="AH50" i="117" s="1"/>
  <c r="AG80" i="117"/>
  <c r="AH80" i="117" s="1"/>
  <c r="AG25" i="117"/>
  <c r="AH25" i="117" s="1"/>
  <c r="AG46" i="117"/>
  <c r="AH46" i="117" s="1"/>
  <c r="AG93" i="117"/>
  <c r="AH93" i="117" s="1"/>
  <c r="AG26" i="117"/>
  <c r="AH26" i="117" s="1"/>
  <c r="AG82" i="117"/>
  <c r="AH82" i="117" s="1"/>
  <c r="AG57" i="117"/>
  <c r="AH57" i="117" s="1"/>
  <c r="AG34" i="117"/>
  <c r="AH34" i="117" s="1"/>
  <c r="AG85" i="117"/>
  <c r="AH85" i="117" s="1"/>
  <c r="AG37" i="117"/>
  <c r="AH37" i="117" s="1"/>
  <c r="AG79" i="117"/>
  <c r="AH79" i="117" s="1"/>
  <c r="AG22" i="117"/>
  <c r="AH22" i="117" s="1"/>
  <c r="AG58" i="117"/>
  <c r="AH58" i="117" s="1"/>
  <c r="AG53" i="117"/>
  <c r="AH53" i="117" s="1"/>
  <c r="AG64" i="117"/>
  <c r="AH64" i="117" s="1"/>
  <c r="AG88" i="117"/>
  <c r="AH88" i="117" s="1"/>
  <c r="AG27" i="117"/>
  <c r="AH27" i="117" s="1"/>
  <c r="AG23" i="117"/>
  <c r="AH23" i="117" s="1"/>
  <c r="AG78" i="117"/>
  <c r="AH78" i="117" s="1"/>
  <c r="AG38" i="117"/>
  <c r="AH38" i="117" s="1"/>
  <c r="AG90" i="117"/>
  <c r="AH90" i="117" s="1"/>
  <c r="AG36" i="117"/>
  <c r="AH36" i="117" s="1"/>
  <c r="AG65" i="117"/>
  <c r="AH65" i="117" s="1"/>
  <c r="AG83" i="117"/>
  <c r="AH83" i="117" s="1"/>
  <c r="AG76" i="117"/>
  <c r="AH76" i="117" s="1"/>
  <c r="AG47" i="117"/>
  <c r="AH47" i="117" s="1"/>
  <c r="AG32" i="117"/>
  <c r="AH32" i="117" s="1"/>
  <c r="AG55" i="117"/>
  <c r="AH55" i="117" s="1"/>
  <c r="AG29" i="117"/>
  <c r="AH29" i="117" s="1"/>
  <c r="AG75" i="117"/>
  <c r="AH75" i="117" s="1"/>
  <c r="AG87" i="117"/>
  <c r="AH87" i="117" s="1"/>
  <c r="AG73" i="117"/>
  <c r="AH73" i="117" s="1"/>
  <c r="AG68" i="117"/>
  <c r="AH68" i="117" s="1"/>
  <c r="AG86" i="117"/>
  <c r="AH86" i="117" s="1"/>
  <c r="AG54" i="117"/>
  <c r="AH54" i="117" s="1"/>
  <c r="AG52" i="117"/>
  <c r="AH52" i="117" s="1"/>
  <c r="AG42" i="117"/>
  <c r="AH42" i="117" s="1"/>
  <c r="AG44" i="117"/>
  <c r="AH44" i="117" s="1"/>
  <c r="AG72" i="117"/>
  <c r="AH72" i="117" s="1"/>
  <c r="AG67" i="117"/>
  <c r="AH67" i="117" s="1"/>
  <c r="AG28" i="117"/>
  <c r="AH28" i="117" s="1"/>
  <c r="AG56" i="117"/>
  <c r="AH56" i="117" s="1"/>
  <c r="AG69" i="117"/>
  <c r="AH69" i="117" s="1"/>
  <c r="AG18" i="117"/>
  <c r="AH18" i="117" s="1"/>
  <c r="AG17" i="117"/>
  <c r="AH17" i="117" s="1"/>
  <c r="AB6" i="117" l="1"/>
  <c r="Z6" i="117" l="1"/>
  <c r="Y6" i="117" l="1"/>
  <c r="AA6" i="117"/>
  <c r="T33" i="61"/>
  <c r="W6" i="117" l="1"/>
  <c r="Z88" i="117" l="1"/>
  <c r="Z80" i="117"/>
  <c r="Z72" i="117"/>
  <c r="Z64" i="117"/>
  <c r="Z56" i="117"/>
  <c r="Z48" i="117"/>
  <c r="Z40" i="117"/>
  <c r="Z32" i="117"/>
  <c r="Z24" i="117"/>
  <c r="Z16" i="117"/>
  <c r="Z8" i="117"/>
  <c r="Z87" i="117"/>
  <c r="Z79" i="117"/>
  <c r="Z71" i="117"/>
  <c r="Z63" i="117"/>
  <c r="Z55" i="117"/>
  <c r="Z47" i="117"/>
  <c r="Z39" i="117"/>
  <c r="Z31" i="117"/>
  <c r="Z23" i="117"/>
  <c r="Z15" i="117"/>
  <c r="Z7" i="117"/>
  <c r="Z86" i="117"/>
  <c r="Z78" i="117"/>
  <c r="Z70" i="117"/>
  <c r="Z62" i="117"/>
  <c r="Z54" i="117"/>
  <c r="Z46" i="117"/>
  <c r="Z38" i="117"/>
  <c r="Z30" i="117"/>
  <c r="Z22" i="117"/>
  <c r="Z14" i="117"/>
  <c r="Z93" i="117"/>
  <c r="Z85" i="117"/>
  <c r="Z77" i="117"/>
  <c r="Z69" i="117"/>
  <c r="Z61" i="117"/>
  <c r="Z53" i="117"/>
  <c r="Z45" i="117"/>
  <c r="Z37" i="117"/>
  <c r="Z29" i="117"/>
  <c r="Z21" i="117"/>
  <c r="Z13" i="117"/>
  <c r="Z92" i="117"/>
  <c r="Z84" i="117"/>
  <c r="Z76" i="117"/>
  <c r="Z68" i="117"/>
  <c r="Z60" i="117"/>
  <c r="Z52" i="117"/>
  <c r="Z44" i="117"/>
  <c r="Z36" i="117"/>
  <c r="Z28" i="117"/>
  <c r="Z20" i="117"/>
  <c r="Z12" i="117"/>
  <c r="Z91" i="117"/>
  <c r="Z83" i="117"/>
  <c r="Z75" i="117"/>
  <c r="Z67" i="117"/>
  <c r="Z59" i="117"/>
  <c r="Z51" i="117"/>
  <c r="Z43" i="117"/>
  <c r="Z35" i="117"/>
  <c r="Z27" i="117"/>
  <c r="Z19" i="117"/>
  <c r="Z11" i="117"/>
  <c r="Z90" i="117"/>
  <c r="Z82" i="117"/>
  <c r="Z74" i="117"/>
  <c r="Z66" i="117"/>
  <c r="Z58" i="117"/>
  <c r="Z50" i="117"/>
  <c r="Z42" i="117"/>
  <c r="Z34" i="117"/>
  <c r="Z26" i="117"/>
  <c r="Z18" i="117"/>
  <c r="Z10" i="117"/>
  <c r="Z89" i="117"/>
  <c r="Z81" i="117"/>
  <c r="Z73" i="117"/>
  <c r="Z65" i="117"/>
  <c r="Z57" i="117"/>
  <c r="Z49" i="117"/>
  <c r="Z41" i="117"/>
  <c r="Z33" i="117"/>
  <c r="Z25" i="117"/>
  <c r="Z17" i="117"/>
  <c r="Z9" i="117"/>
  <c r="AB90" i="117"/>
  <c r="AB82" i="117"/>
  <c r="AB74" i="117"/>
  <c r="AB66" i="117"/>
  <c r="AB58" i="117"/>
  <c r="AB50" i="117"/>
  <c r="AB42" i="117"/>
  <c r="AB34" i="117"/>
  <c r="AB26" i="117"/>
  <c r="AB18" i="117"/>
  <c r="AB10" i="117"/>
  <c r="AB93" i="117"/>
  <c r="AB85" i="117"/>
  <c r="AB77" i="117"/>
  <c r="AB69" i="117"/>
  <c r="AB61" i="117"/>
  <c r="AB53" i="117"/>
  <c r="AB45" i="117"/>
  <c r="AB37" i="117"/>
  <c r="AB29" i="117"/>
  <c r="AB21" i="117"/>
  <c r="AB13" i="117"/>
  <c r="AB89" i="117"/>
  <c r="AB81" i="117"/>
  <c r="AB73" i="117"/>
  <c r="AB65" i="117"/>
  <c r="AB57" i="117"/>
  <c r="AB49" i="117"/>
  <c r="AB41" i="117"/>
  <c r="AB33" i="117"/>
  <c r="AB25" i="117"/>
  <c r="AB17" i="117"/>
  <c r="AB9" i="117"/>
  <c r="AB88" i="117"/>
  <c r="AB80" i="117"/>
  <c r="AB72" i="117"/>
  <c r="AB64" i="117"/>
  <c r="AB56" i="117"/>
  <c r="AB48" i="117"/>
  <c r="AB40" i="117"/>
  <c r="AB32" i="117"/>
  <c r="AB24" i="117"/>
  <c r="AB16" i="117"/>
  <c r="AB8" i="117"/>
  <c r="AB87" i="117"/>
  <c r="AB79" i="117"/>
  <c r="AB71" i="117"/>
  <c r="AB63" i="117"/>
  <c r="AB55" i="117"/>
  <c r="AB47" i="117"/>
  <c r="AB39" i="117"/>
  <c r="AB31" i="117"/>
  <c r="AB23" i="117"/>
  <c r="AB15" i="117"/>
  <c r="AB86" i="117"/>
  <c r="AB78" i="117"/>
  <c r="AB70" i="117"/>
  <c r="AB62" i="117"/>
  <c r="AB54" i="117"/>
  <c r="AB46" i="117"/>
  <c r="AB38" i="117"/>
  <c r="AB30" i="117"/>
  <c r="AB22" i="117"/>
  <c r="AB14" i="117"/>
  <c r="AB92" i="117"/>
  <c r="AB84" i="117"/>
  <c r="AB76" i="117"/>
  <c r="AB68" i="117"/>
  <c r="AB60" i="117"/>
  <c r="AB52" i="117"/>
  <c r="AB44" i="117"/>
  <c r="AB36" i="117"/>
  <c r="AB28" i="117"/>
  <c r="AB20" i="117"/>
  <c r="AB12" i="117"/>
  <c r="AB91" i="117"/>
  <c r="AB83" i="117"/>
  <c r="AB75" i="117"/>
  <c r="AB67" i="117"/>
  <c r="AB59" i="117"/>
  <c r="AB51" i="117"/>
  <c r="AB43" i="117"/>
  <c r="AB35" i="117"/>
  <c r="AB27" i="117"/>
  <c r="AB19" i="117"/>
  <c r="AB11" i="117"/>
  <c r="AB7" i="117" l="1"/>
  <c r="Y73" i="117" l="1"/>
  <c r="AA73" i="117"/>
  <c r="P93" i="117" l="1"/>
  <c r="P89" i="117"/>
  <c r="P85" i="117"/>
  <c r="P81" i="117"/>
  <c r="P77" i="117"/>
  <c r="P61" i="117"/>
  <c r="P53" i="117"/>
  <c r="P49" i="117"/>
  <c r="P45" i="117"/>
  <c r="P41" i="117"/>
  <c r="P37" i="117"/>
  <c r="P33" i="117"/>
  <c r="P29" i="117"/>
  <c r="P21" i="117"/>
  <c r="P13" i="117"/>
  <c r="P9" i="117"/>
  <c r="O91" i="117"/>
  <c r="O87" i="117"/>
  <c r="O83" i="117"/>
  <c r="O79" i="117"/>
  <c r="O75" i="117"/>
  <c r="O59" i="117"/>
  <c r="O51" i="117"/>
  <c r="O47" i="117"/>
  <c r="O43" i="117"/>
  <c r="O35" i="117"/>
  <c r="O31" i="117"/>
  <c r="O27" i="117"/>
  <c r="O23" i="117"/>
  <c r="O19" i="117"/>
  <c r="O15" i="117"/>
  <c r="O11" i="117"/>
  <c r="O7" i="117"/>
  <c r="P92" i="117"/>
  <c r="P88" i="117"/>
  <c r="P84" i="117"/>
  <c r="P80" i="117"/>
  <c r="P76" i="117"/>
  <c r="P60" i="117"/>
  <c r="P52" i="117"/>
  <c r="P48" i="117"/>
  <c r="P44" i="117"/>
  <c r="P36" i="117"/>
  <c r="P32" i="117"/>
  <c r="P28" i="117"/>
  <c r="P24" i="117"/>
  <c r="P20" i="117"/>
  <c r="P16" i="117"/>
  <c r="P12" i="117"/>
  <c r="P8" i="117"/>
  <c r="O90" i="117"/>
  <c r="O86" i="117"/>
  <c r="O82" i="117"/>
  <c r="O78" i="117"/>
  <c r="O74" i="117"/>
  <c r="O62" i="117"/>
  <c r="O54" i="117"/>
  <c r="O50" i="117"/>
  <c r="O46" i="117"/>
  <c r="O42" i="117"/>
  <c r="O34" i="117"/>
  <c r="O30" i="117"/>
  <c r="O22" i="117"/>
  <c r="O14" i="117"/>
  <c r="P91" i="117"/>
  <c r="P87" i="117"/>
  <c r="P83" i="117"/>
  <c r="P79" i="117"/>
  <c r="P75" i="117"/>
  <c r="P59" i="117"/>
  <c r="P51" i="117"/>
  <c r="P47" i="117"/>
  <c r="P43" i="117"/>
  <c r="P35" i="117"/>
  <c r="P31" i="117"/>
  <c r="P27" i="117"/>
  <c r="P23" i="117"/>
  <c r="P19" i="117"/>
  <c r="P15" i="117"/>
  <c r="P11" i="117"/>
  <c r="P7" i="117"/>
  <c r="O93" i="117"/>
  <c r="O89" i="117"/>
  <c r="O85" i="117"/>
  <c r="O81" i="117"/>
  <c r="O77" i="117"/>
  <c r="O61" i="117"/>
  <c r="O53" i="117"/>
  <c r="O49" i="117"/>
  <c r="O45" i="117"/>
  <c r="O37" i="117"/>
  <c r="O33" i="117"/>
  <c r="O29" i="117"/>
  <c r="O21" i="117"/>
  <c r="O17" i="117"/>
  <c r="O13" i="117"/>
  <c r="O9" i="117"/>
  <c r="P90" i="117"/>
  <c r="P86" i="117"/>
  <c r="P82" i="117"/>
  <c r="P78" i="117"/>
  <c r="P74" i="117"/>
  <c r="P62" i="117"/>
  <c r="P54" i="117"/>
  <c r="P50" i="117"/>
  <c r="P46" i="117"/>
  <c r="P42" i="117"/>
  <c r="P34" i="117"/>
  <c r="P30" i="117"/>
  <c r="P22" i="117"/>
  <c r="P14" i="117"/>
  <c r="O92" i="117"/>
  <c r="O88" i="117"/>
  <c r="O84" i="117"/>
  <c r="O80" i="117"/>
  <c r="O76" i="117"/>
  <c r="O60" i="117"/>
  <c r="O52" i="117"/>
  <c r="O48" i="117"/>
  <c r="O44" i="117"/>
  <c r="O36" i="117"/>
  <c r="O32" i="117"/>
  <c r="O28" i="117"/>
  <c r="O24" i="117"/>
  <c r="O20" i="117"/>
  <c r="O12" i="117"/>
  <c r="O8" i="117"/>
  <c r="Q12" i="117" l="1"/>
  <c r="O16" i="117"/>
  <c r="Q16" i="117" s="1"/>
  <c r="Q8" i="117"/>
  <c r="Q32" i="117"/>
  <c r="Q48" i="117"/>
  <c r="Q80" i="117"/>
  <c r="Q24" i="117"/>
  <c r="Q88" i="117"/>
  <c r="Q9" i="117"/>
  <c r="Q49" i="117"/>
  <c r="Q33" i="117"/>
  <c r="Q81" i="117"/>
  <c r="Q85" i="117"/>
  <c r="Q21" i="117"/>
  <c r="Q53" i="117"/>
  <c r="Q36" i="117"/>
  <c r="Q28" i="117"/>
  <c r="Q60" i="117"/>
  <c r="Q92" i="117"/>
  <c r="Q77" i="117"/>
  <c r="Q13" i="117"/>
  <c r="Q45" i="117"/>
  <c r="Q93" i="117"/>
  <c r="Q29" i="117"/>
  <c r="Q61" i="117"/>
  <c r="Q89" i="117"/>
  <c r="Q74" i="117"/>
  <c r="Q14" i="117"/>
  <c r="Q46" i="117"/>
  <c r="Q82" i="117"/>
  <c r="Q30" i="117"/>
  <c r="Q27" i="117"/>
  <c r="Q42" i="117"/>
  <c r="Q78" i="117"/>
  <c r="Q31" i="117"/>
  <c r="Q35" i="117"/>
  <c r="Q59" i="117"/>
  <c r="Q50" i="117"/>
  <c r="Q86" i="117"/>
  <c r="Q7" i="117"/>
  <c r="Q91" i="117"/>
  <c r="Q22" i="117"/>
  <c r="Q54" i="117"/>
  <c r="Q90" i="117"/>
  <c r="Q11" i="117"/>
  <c r="Q43" i="117"/>
  <c r="Q75" i="117"/>
  <c r="Q44" i="117"/>
  <c r="Q76" i="117"/>
  <c r="Q37" i="117"/>
  <c r="Q62" i="117"/>
  <c r="Q15" i="117"/>
  <c r="Q47" i="117"/>
  <c r="Q79" i="117"/>
  <c r="Q19" i="117"/>
  <c r="Q51" i="117"/>
  <c r="Q83" i="117"/>
  <c r="Q20" i="117"/>
  <c r="Q52" i="117"/>
  <c r="Q84" i="117"/>
  <c r="Q34" i="117"/>
  <c r="Q23" i="117"/>
  <c r="Q87" i="117"/>
  <c r="O70" i="117"/>
  <c r="O68" i="117"/>
  <c r="P71" i="117"/>
  <c r="O71" i="117"/>
  <c r="O72" i="117"/>
  <c r="O69" i="117"/>
  <c r="P68" i="117"/>
  <c r="P72" i="117"/>
  <c r="P70" i="117"/>
  <c r="P69" i="117"/>
  <c r="O64" i="117"/>
  <c r="P66" i="117"/>
  <c r="P63" i="117"/>
  <c r="O66" i="117"/>
  <c r="P64" i="117"/>
  <c r="O63" i="117"/>
  <c r="P65" i="117"/>
  <c r="O65" i="117"/>
  <c r="O57" i="117"/>
  <c r="P57" i="117"/>
  <c r="P55" i="117"/>
  <c r="O55" i="117"/>
  <c r="O56" i="117"/>
  <c r="P56" i="117"/>
  <c r="P39" i="117"/>
  <c r="O39" i="117"/>
  <c r="O38" i="117"/>
  <c r="P38" i="117"/>
  <c r="O25" i="117"/>
  <c r="P25" i="117"/>
  <c r="O41" i="117"/>
  <c r="Q41" i="117" s="1"/>
  <c r="P10" i="117"/>
  <c r="O10" i="117" l="1"/>
  <c r="Q10" i="117" s="1"/>
  <c r="O6" i="117"/>
  <c r="Q55" i="117"/>
  <c r="Q63" i="117"/>
  <c r="Q39" i="117"/>
  <c r="Q65" i="117"/>
  <c r="Q69" i="117"/>
  <c r="Q71" i="117"/>
  <c r="Q66" i="117"/>
  <c r="Q25" i="117"/>
  <c r="Q72" i="117"/>
  <c r="Q38" i="117"/>
  <c r="Q57" i="117"/>
  <c r="Q64" i="117"/>
  <c r="Q68" i="117"/>
  <c r="Q70" i="117"/>
  <c r="Q56" i="117"/>
  <c r="O73" i="117"/>
  <c r="P67" i="117"/>
  <c r="O67" i="117"/>
  <c r="O40" i="117"/>
  <c r="P26" i="117"/>
  <c r="O18" i="117"/>
  <c r="O26" i="117" l="1"/>
  <c r="Q26" i="117" s="1"/>
  <c r="P6" i="117"/>
  <c r="Q6" i="117" s="1"/>
  <c r="P17" i="117"/>
  <c r="Q17" i="117" s="1"/>
  <c r="Q67" i="117"/>
  <c r="P73" i="117"/>
  <c r="Q73" i="117" s="1"/>
  <c r="O58" i="117"/>
  <c r="P58" i="117" l="1"/>
  <c r="Q58" i="117" s="1"/>
  <c r="P40" i="117"/>
  <c r="Q40" i="117" s="1"/>
  <c r="P18" i="117"/>
  <c r="Q18" i="117" s="1"/>
  <c r="J6" i="117" l="1"/>
  <c r="Y89" i="117" l="1"/>
  <c r="AA89" i="117"/>
  <c r="Y29" i="117"/>
  <c r="AA29" i="117"/>
  <c r="Y13" i="117"/>
  <c r="AA13" i="117"/>
  <c r="Y59" i="117"/>
  <c r="AA59" i="117"/>
  <c r="Y57" i="117"/>
  <c r="AA57" i="117"/>
  <c r="Y64" i="117"/>
  <c r="AA64" i="117"/>
  <c r="Y80" i="117"/>
  <c r="AA80" i="117"/>
  <c r="Y61" i="117"/>
  <c r="AA61" i="117"/>
  <c r="Y32" i="117"/>
  <c r="AA32" i="117"/>
  <c r="Y9" i="117"/>
  <c r="AA9" i="117"/>
  <c r="Y49" i="117"/>
  <c r="AA49" i="117"/>
  <c r="Y23" i="117"/>
  <c r="AA23" i="117"/>
  <c r="Y39" i="117"/>
  <c r="AA39" i="117"/>
  <c r="Y75" i="117"/>
  <c r="AA75" i="117"/>
  <c r="Y24" i="117"/>
  <c r="AA24" i="117"/>
  <c r="Y93" i="117"/>
  <c r="AA93" i="117"/>
  <c r="Y56" i="117"/>
  <c r="AA56" i="117"/>
  <c r="Y16" i="117"/>
  <c r="AA16" i="117"/>
  <c r="Y36" i="117"/>
  <c r="AA36" i="117"/>
  <c r="Y25" i="117"/>
  <c r="AA25" i="117"/>
  <c r="Y11" i="117"/>
  <c r="AA11" i="117"/>
  <c r="Y7" i="117"/>
  <c r="AA7" i="117"/>
  <c r="Y52" i="117"/>
  <c r="AA52" i="117"/>
  <c r="Y55" i="117"/>
  <c r="AA55" i="117"/>
  <c r="Y92" i="117"/>
  <c r="AA92" i="117"/>
  <c r="Y76" i="117"/>
  <c r="AA76" i="117"/>
  <c r="Y65" i="117"/>
  <c r="AA65" i="117"/>
  <c r="Y21" i="117"/>
  <c r="AA21" i="117"/>
  <c r="Y85" i="117"/>
  <c r="AA85" i="117"/>
  <c r="Y40" i="117"/>
  <c r="AA40" i="117"/>
  <c r="Y81" i="117"/>
  <c r="AA81" i="117"/>
  <c r="Y48" i="117"/>
  <c r="AA48" i="117"/>
  <c r="Y88" i="117"/>
  <c r="AA88" i="117"/>
  <c r="Y72" i="117"/>
  <c r="AA72" i="117"/>
  <c r="Y53" i="117"/>
  <c r="AA53" i="117"/>
  <c r="Y28" i="117"/>
  <c r="AA28" i="117"/>
  <c r="Y20" i="117"/>
  <c r="AA20" i="117"/>
  <c r="Y60" i="117"/>
  <c r="AA60" i="117"/>
  <c r="Y8" i="117"/>
  <c r="AA8" i="117"/>
  <c r="Y31" i="117"/>
  <c r="AA31" i="117"/>
  <c r="Y67" i="117"/>
  <c r="AA67" i="117"/>
  <c r="Y27" i="117"/>
  <c r="AA27" i="117"/>
  <c r="Y77" i="117"/>
  <c r="AA77" i="117"/>
  <c r="Y69" i="117"/>
  <c r="AA69" i="117"/>
  <c r="Y37" i="117"/>
  <c r="AA37" i="117"/>
  <c r="Y45" i="117"/>
  <c r="AA45" i="117"/>
  <c r="Y15" i="117"/>
  <c r="AA15" i="117"/>
  <c r="Y41" i="117"/>
  <c r="AA41" i="117"/>
  <c r="Y12" i="117"/>
  <c r="AA12" i="117"/>
  <c r="Y44" i="117"/>
  <c r="AA44" i="117"/>
  <c r="Y17" i="117"/>
  <c r="AA17" i="117"/>
  <c r="Y33" i="117"/>
  <c r="AA33" i="117"/>
  <c r="Y84" i="117"/>
  <c r="AA84" i="117"/>
  <c r="Y68" i="117"/>
  <c r="AA68" i="117"/>
  <c r="Y19" i="117" l="1"/>
  <c r="AA19" i="117"/>
  <c r="Y82" i="117"/>
  <c r="AA82" i="117"/>
  <c r="Y74" i="117"/>
  <c r="AA74" i="117"/>
  <c r="Y70" i="117"/>
  <c r="AA70" i="117"/>
  <c r="Y26" i="117"/>
  <c r="AA26" i="117"/>
  <c r="Y79" i="117"/>
  <c r="AA79" i="117"/>
  <c r="Y47" i="117"/>
  <c r="AA47" i="117"/>
  <c r="Y63" i="117"/>
  <c r="AA63" i="117"/>
  <c r="Y43" i="117"/>
  <c r="AA43" i="117"/>
  <c r="Y90" i="117"/>
  <c r="AA90" i="117"/>
  <c r="Y51" i="117"/>
  <c r="AA51" i="117"/>
  <c r="Y66" i="117"/>
  <c r="AA66" i="117"/>
  <c r="Y62" i="117"/>
  <c r="AA62" i="117"/>
  <c r="Y22" i="117"/>
  <c r="AA22" i="117"/>
  <c r="Y14" i="117"/>
  <c r="AA14" i="117"/>
  <c r="Y87" i="117"/>
  <c r="AA87" i="117"/>
  <c r="Y50" i="117"/>
  <c r="AA50" i="117"/>
  <c r="Y58" i="117"/>
  <c r="AA58" i="117"/>
  <c r="Y35" i="117"/>
  <c r="AA35" i="117"/>
  <c r="Y86" i="117"/>
  <c r="AA86" i="117"/>
  <c r="Y34" i="117"/>
  <c r="AA34" i="117"/>
  <c r="Y78" i="117"/>
  <c r="AA78" i="117"/>
  <c r="Y71" i="117"/>
  <c r="AA71" i="117"/>
  <c r="Y10" i="117"/>
  <c r="AA10" i="117"/>
  <c r="Y83" i="117"/>
  <c r="AA83" i="117"/>
  <c r="Y46" i="117"/>
  <c r="AA46" i="117"/>
  <c r="Y42" i="117"/>
  <c r="AA42" i="117"/>
  <c r="Y54" i="117"/>
  <c r="AA54" i="117"/>
  <c r="Y30" i="117"/>
  <c r="AA30" i="117"/>
  <c r="Y91" i="117"/>
  <c r="AA91" i="117"/>
  <c r="Y38" i="117"/>
  <c r="AA38" i="117"/>
  <c r="Y18" i="117"/>
  <c r="AA18" i="117"/>
  <c r="L62" i="117" l="1"/>
  <c r="L68" i="117"/>
  <c r="J84" i="117" l="1"/>
  <c r="J7" i="117"/>
  <c r="J93" i="117"/>
  <c r="J18" i="117"/>
  <c r="J10" i="117"/>
  <c r="J20" i="117"/>
  <c r="J78" i="117"/>
  <c r="J8" i="117"/>
  <c r="J30" i="117"/>
  <c r="J59" i="117"/>
  <c r="I62" i="117"/>
  <c r="AO62" i="117" s="1"/>
  <c r="J16" i="117"/>
  <c r="J29" i="117"/>
  <c r="J36" i="117"/>
  <c r="J76" i="117"/>
  <c r="J80" i="117"/>
  <c r="J86" i="117"/>
  <c r="J68" i="117"/>
  <c r="J75" i="117"/>
  <c r="J63" i="117"/>
  <c r="J32" i="117"/>
  <c r="J46" i="117"/>
  <c r="J17" i="117"/>
  <c r="J70" i="117"/>
  <c r="J77" i="117"/>
  <c r="J40" i="117"/>
  <c r="J47" i="117"/>
  <c r="J22" i="117"/>
  <c r="J58" i="117"/>
  <c r="J66" i="117"/>
  <c r="J19" i="117"/>
  <c r="J43" i="117"/>
  <c r="J88" i="117"/>
  <c r="J42" i="117"/>
  <c r="J54" i="117"/>
  <c r="J14" i="117"/>
  <c r="J34" i="117"/>
  <c r="J21" i="117"/>
  <c r="J57" i="117"/>
  <c r="J15" i="117"/>
  <c r="J41" i="117"/>
  <c r="J23" i="117"/>
  <c r="J49" i="117"/>
  <c r="J53" i="117"/>
  <c r="J26" i="117"/>
  <c r="J67" i="117"/>
  <c r="J74" i="117"/>
  <c r="J87" i="117"/>
  <c r="J44" i="117"/>
  <c r="J60" i="117"/>
  <c r="J89" i="117"/>
  <c r="J92" i="117"/>
  <c r="J39" i="117"/>
  <c r="J65" i="117"/>
  <c r="J12" i="117"/>
  <c r="J24" i="117"/>
  <c r="J62" i="117"/>
  <c r="J13" i="117"/>
  <c r="J9" i="117"/>
  <c r="J64" i="117"/>
  <c r="J31" i="117"/>
  <c r="J48" i="117"/>
  <c r="J69" i="117"/>
  <c r="J56" i="117"/>
  <c r="J61" i="117"/>
  <c r="J72" i="117"/>
  <c r="J37" i="117"/>
  <c r="J71" i="117"/>
  <c r="J50" i="117"/>
  <c r="J45" i="117"/>
  <c r="J51" i="117"/>
  <c r="J27" i="117"/>
  <c r="J33" i="117"/>
  <c r="J55" i="117"/>
  <c r="J73" i="117"/>
  <c r="J38" i="117"/>
  <c r="J85" i="117"/>
  <c r="J52" i="117"/>
  <c r="J90" i="117"/>
  <c r="J83" i="117"/>
  <c r="J82" i="117"/>
  <c r="J79" i="117"/>
  <c r="J11" i="117"/>
  <c r="J25" i="117"/>
  <c r="J28" i="117"/>
  <c r="J35" i="117"/>
  <c r="J91" i="117"/>
  <c r="J81" i="117"/>
  <c r="AL8" i="117"/>
  <c r="AL43" i="117"/>
  <c r="AL88" i="117"/>
  <c r="AL92" i="117"/>
  <c r="AL16" i="117"/>
  <c r="AL55" i="117"/>
  <c r="AL30" i="117"/>
  <c r="AL69" i="117"/>
  <c r="AL87" i="117"/>
  <c r="AL17" i="117"/>
  <c r="AL86" i="117"/>
  <c r="AL70" i="117"/>
  <c r="AL68" i="117"/>
  <c r="AL27" i="117"/>
  <c r="AL14" i="117"/>
  <c r="AL81" i="117"/>
  <c r="AL15" i="117"/>
  <c r="AL29" i="117"/>
  <c r="AL42" i="117"/>
  <c r="AL76" i="117"/>
  <c r="AL75" i="117"/>
  <c r="AL23" i="117"/>
  <c r="AL45" i="117"/>
  <c r="AL56" i="117"/>
  <c r="AL38" i="117"/>
  <c r="AL40" i="117"/>
  <c r="AL93" i="117"/>
  <c r="AL36" i="117"/>
  <c r="AL35" i="117"/>
  <c r="AL65" i="117"/>
  <c r="AL66" i="117"/>
  <c r="AL13" i="117"/>
  <c r="AL62" i="117"/>
  <c r="AL52" i="117"/>
  <c r="AL7" i="117"/>
  <c r="AL91" i="117"/>
  <c r="AL82" i="117"/>
  <c r="AL32" i="117"/>
  <c r="AL79" i="117"/>
  <c r="AL26" i="117"/>
  <c r="AL24" i="117"/>
  <c r="AL10" i="117"/>
  <c r="AL20" i="117"/>
  <c r="AL85" i="117"/>
  <c r="AL73" i="117"/>
  <c r="AL83" i="117"/>
  <c r="AL12" i="117"/>
  <c r="AL18" i="117"/>
  <c r="AL77" i="117"/>
  <c r="AL37" i="117"/>
  <c r="AL51" i="117"/>
  <c r="AL72" i="117"/>
  <c r="AL59" i="117"/>
  <c r="AL21" i="117"/>
  <c r="AL47" i="117"/>
  <c r="AL49" i="117"/>
  <c r="AL57" i="117"/>
  <c r="AL48" i="117"/>
  <c r="AL80" i="117"/>
  <c r="AL53" i="117"/>
  <c r="AL74" i="117"/>
  <c r="AL78" i="117"/>
  <c r="AL64" i="117"/>
  <c r="AL84" i="117"/>
  <c r="AL44" i="117"/>
  <c r="AL46" i="117"/>
  <c r="AL22" i="117"/>
  <c r="AL50" i="117"/>
  <c r="AL28" i="117"/>
  <c r="AL19" i="117"/>
  <c r="AL71" i="117"/>
  <c r="AL33" i="117"/>
  <c r="AL41" i="117"/>
  <c r="AL90" i="117"/>
  <c r="AL60" i="117"/>
  <c r="AL25" i="117"/>
  <c r="AL67" i="117"/>
  <c r="AL54" i="117"/>
  <c r="AL11" i="117"/>
  <c r="AL63" i="117"/>
  <c r="AL9" i="117"/>
  <c r="AL89" i="117"/>
  <c r="AL61" i="117"/>
  <c r="AL31" i="117"/>
  <c r="AL34" i="117"/>
  <c r="AL58" i="117"/>
  <c r="AL39" i="117"/>
  <c r="AK40" i="117" l="1"/>
  <c r="AK92" i="117" l="1"/>
  <c r="AK50" i="117"/>
  <c r="AK83" i="117"/>
  <c r="AK65" i="117"/>
  <c r="AK30" i="117"/>
  <c r="AK39" i="117"/>
  <c r="AK73" i="117"/>
  <c r="AK58" i="117"/>
  <c r="AK20" i="117"/>
  <c r="AK53" i="117"/>
  <c r="AK60" i="117"/>
  <c r="AK56" i="117"/>
  <c r="AK86" i="117"/>
  <c r="AK76" i="117"/>
  <c r="AK61" i="117"/>
  <c r="AK47" i="117"/>
  <c r="AK85" i="117"/>
  <c r="AK16" i="117"/>
  <c r="AK62" i="117"/>
  <c r="AK93" i="117"/>
  <c r="AK34" i="117"/>
  <c r="AK78" i="117"/>
  <c r="AK91" i="117"/>
  <c r="AK88" i="117"/>
  <c r="AK11" i="117"/>
  <c r="AK25" i="117"/>
  <c r="AK10" i="117"/>
  <c r="AK33" i="117"/>
  <c r="AK29" i="117"/>
  <c r="AK84" i="117"/>
  <c r="AK72" i="117"/>
  <c r="AK7" i="117"/>
  <c r="AK69" i="117"/>
  <c r="AK49" i="117"/>
  <c r="AK37" i="117"/>
  <c r="AK26" i="117"/>
  <c r="AK51" i="117"/>
  <c r="AK80" i="117"/>
  <c r="AK67" i="117"/>
  <c r="AK19" i="117"/>
  <c r="AK12" i="117"/>
  <c r="AK82" i="117"/>
  <c r="AK89" i="117"/>
  <c r="AK54" i="117"/>
  <c r="AK66" i="117"/>
  <c r="AK59" i="117"/>
  <c r="AK70" i="117"/>
  <c r="AK79" i="117"/>
  <c r="AK48" i="117"/>
  <c r="AK74" i="117"/>
  <c r="AK27" i="117"/>
  <c r="AK44" i="117"/>
  <c r="AK32" i="117"/>
  <c r="AK71" i="117"/>
  <c r="AK75" i="117"/>
  <c r="AK22" i="117"/>
  <c r="AK43" i="117"/>
  <c r="AK81" i="117"/>
  <c r="AK8" i="117"/>
  <c r="AK23" i="117"/>
  <c r="AK24" i="117"/>
  <c r="AK18" i="117"/>
  <c r="AK52" i="117"/>
  <c r="AK46" i="117"/>
  <c r="AK57" i="117"/>
  <c r="AK90" i="117"/>
  <c r="AK35" i="117"/>
  <c r="AK31" i="117"/>
  <c r="AK21" i="117"/>
  <c r="AK41" i="117"/>
  <c r="AK28" i="117"/>
  <c r="AK13" i="117"/>
  <c r="AK17" i="117"/>
  <c r="AK9" i="117"/>
  <c r="AK15" i="117"/>
  <c r="AK77" i="117"/>
  <c r="AK63" i="117"/>
  <c r="AK87" i="117"/>
  <c r="AK64" i="117"/>
  <c r="AK42" i="117"/>
  <c r="AK14" i="117"/>
  <c r="AK36" i="117"/>
  <c r="AK68" i="117"/>
  <c r="AK38" i="117"/>
  <c r="AK55" i="117"/>
  <c r="AK45" i="117"/>
  <c r="C15" i="65" l="1"/>
  <c r="I15" i="65"/>
  <c r="P6" i="61"/>
  <c r="T6" i="61"/>
  <c r="P7" i="61"/>
  <c r="T7" i="61"/>
  <c r="P8" i="61"/>
  <c r="T8" i="61"/>
  <c r="P9" i="61"/>
  <c r="T9" i="61"/>
  <c r="P10" i="61"/>
  <c r="T10" i="61"/>
  <c r="P11" i="61"/>
  <c r="T11" i="61"/>
  <c r="P12" i="61"/>
  <c r="T12" i="61"/>
  <c r="P13" i="61"/>
  <c r="T13" i="61"/>
  <c r="P14" i="61"/>
  <c r="T14" i="61"/>
  <c r="P15" i="61"/>
  <c r="T15" i="61"/>
  <c r="P16" i="61"/>
  <c r="T16" i="61"/>
  <c r="P17" i="61"/>
  <c r="T17" i="61"/>
  <c r="P18" i="61"/>
  <c r="T18" i="61"/>
  <c r="P19" i="61"/>
  <c r="T19" i="61"/>
  <c r="P20" i="61"/>
  <c r="T20" i="61"/>
  <c r="P21" i="61"/>
  <c r="T21" i="61"/>
  <c r="P22" i="61"/>
  <c r="T22" i="61"/>
  <c r="P23" i="61"/>
  <c r="T23" i="61"/>
  <c r="P24" i="61"/>
  <c r="T24" i="61"/>
  <c r="P26" i="61"/>
  <c r="T26" i="61"/>
  <c r="P27" i="61"/>
  <c r="T27" i="61"/>
  <c r="P28" i="61"/>
  <c r="T28" i="61"/>
  <c r="P29" i="61"/>
  <c r="T29" i="61"/>
  <c r="P30" i="61"/>
  <c r="T30" i="61"/>
  <c r="P31" i="61"/>
  <c r="T31" i="61"/>
  <c r="P32" i="61"/>
  <c r="T32" i="61"/>
  <c r="P33" i="61"/>
  <c r="P34" i="61"/>
  <c r="T34" i="61"/>
  <c r="P35" i="61"/>
  <c r="T35" i="61"/>
  <c r="P36" i="61"/>
  <c r="T36" i="61"/>
  <c r="P37" i="61"/>
  <c r="T37" i="61"/>
  <c r="P38" i="61"/>
  <c r="T38" i="61"/>
  <c r="P39" i="61"/>
  <c r="T39" i="61"/>
  <c r="P40" i="61"/>
  <c r="T40" i="61"/>
  <c r="P41" i="61"/>
  <c r="T41" i="61"/>
  <c r="P42" i="61"/>
  <c r="T42" i="61"/>
  <c r="P43" i="61"/>
  <c r="T43" i="61"/>
  <c r="P44" i="61"/>
  <c r="T44" i="61"/>
  <c r="P45" i="61"/>
  <c r="T45" i="61"/>
  <c r="P46" i="61"/>
  <c r="T46" i="61"/>
  <c r="P47" i="61"/>
  <c r="T47" i="61"/>
  <c r="P48" i="61"/>
  <c r="T48" i="61"/>
  <c r="P49" i="61"/>
  <c r="T49" i="61"/>
  <c r="P50" i="61"/>
  <c r="T50" i="61"/>
  <c r="P51" i="61"/>
  <c r="T51" i="61"/>
  <c r="P52" i="61"/>
  <c r="T52" i="61"/>
  <c r="P53" i="61"/>
  <c r="T53" i="61"/>
  <c r="P54" i="61"/>
  <c r="T54" i="61"/>
  <c r="P55" i="61"/>
  <c r="T55" i="61"/>
  <c r="P56" i="61"/>
  <c r="T56" i="61"/>
  <c r="P58" i="61"/>
  <c r="T58" i="61"/>
  <c r="P59" i="61"/>
  <c r="T59" i="61"/>
  <c r="P60" i="61"/>
  <c r="T60" i="61"/>
  <c r="P61" i="61"/>
  <c r="T61" i="61"/>
  <c r="P62" i="61"/>
  <c r="T62" i="61"/>
  <c r="P63" i="61"/>
  <c r="T63" i="61"/>
  <c r="P64" i="61"/>
  <c r="T64" i="61"/>
  <c r="P65" i="61"/>
  <c r="T65" i="61"/>
  <c r="P66" i="61"/>
  <c r="U66" i="61" s="1"/>
  <c r="P67" i="61"/>
  <c r="U67" i="61" s="1"/>
  <c r="P68" i="61"/>
  <c r="U68" i="61" s="1"/>
  <c r="P69" i="61"/>
  <c r="U69" i="61" s="1"/>
  <c r="P70" i="61"/>
  <c r="U70" i="61" s="1"/>
  <c r="P71" i="61"/>
  <c r="U71" i="61" s="1"/>
  <c r="P72" i="61"/>
  <c r="T72" i="61"/>
  <c r="P73" i="61"/>
  <c r="T73" i="61"/>
  <c r="P74" i="61"/>
  <c r="T74" i="61"/>
  <c r="P75" i="61"/>
  <c r="T75" i="61"/>
  <c r="P76" i="61"/>
  <c r="T76" i="61"/>
  <c r="P77" i="61"/>
  <c r="T77" i="61"/>
  <c r="P78" i="61"/>
  <c r="T78" i="61"/>
  <c r="P79" i="61"/>
  <c r="T79" i="61"/>
  <c r="P80" i="61"/>
  <c r="T80" i="61"/>
  <c r="P81" i="61"/>
  <c r="T81" i="61"/>
  <c r="P82" i="61"/>
  <c r="T82" i="61"/>
  <c r="P83" i="61"/>
  <c r="T83" i="61"/>
  <c r="P84" i="61"/>
  <c r="T84" i="61"/>
  <c r="P85" i="61"/>
  <c r="T85" i="61"/>
  <c r="P86" i="61"/>
  <c r="T86" i="61"/>
  <c r="P87" i="61"/>
  <c r="T87" i="61"/>
  <c r="P88" i="61"/>
  <c r="T88" i="61"/>
  <c r="P89" i="61"/>
  <c r="T89" i="61"/>
  <c r="P90" i="61"/>
  <c r="T90" i="61"/>
  <c r="P91" i="61"/>
  <c r="T91" i="61"/>
  <c r="P92" i="61"/>
  <c r="T92" i="61"/>
  <c r="X6" i="117" l="1"/>
  <c r="AC6" i="117" l="1"/>
  <c r="AD6" i="117" s="1"/>
  <c r="AI6" i="117" s="1"/>
  <c r="L90" i="117"/>
  <c r="L14" i="117"/>
  <c r="L17" i="117"/>
  <c r="L65" i="117"/>
  <c r="L67" i="117"/>
  <c r="L84" i="117"/>
  <c r="L57" i="117"/>
  <c r="L83" i="117"/>
  <c r="L76" i="117"/>
  <c r="L56" i="117"/>
  <c r="L86" i="117"/>
  <c r="L26" i="117"/>
  <c r="L24" i="117"/>
  <c r="L43" i="117"/>
  <c r="L30" i="117"/>
  <c r="L19" i="117"/>
  <c r="L36" i="117"/>
  <c r="L7" i="117"/>
  <c r="L18" i="117"/>
  <c r="L51" i="117"/>
  <c r="L66" i="117"/>
  <c r="L75" i="117"/>
  <c r="L49" i="117"/>
  <c r="L13" i="117"/>
  <c r="L11" i="117"/>
  <c r="L35" i="117"/>
  <c r="L27" i="117"/>
  <c r="L89" i="117"/>
  <c r="L44" i="117"/>
  <c r="L85" i="117"/>
  <c r="L37" i="117"/>
  <c r="L41" i="117"/>
  <c r="L38" i="117"/>
  <c r="L59" i="117"/>
  <c r="L70" i="117"/>
  <c r="L20" i="117"/>
  <c r="L16" i="117"/>
  <c r="L79" i="117"/>
  <c r="L82" i="117"/>
  <c r="L52" i="117"/>
  <c r="L54" i="117"/>
  <c r="L77" i="117"/>
  <c r="L78" i="117"/>
  <c r="L28" i="117"/>
  <c r="L64" i="117"/>
  <c r="L88" i="117"/>
  <c r="L34" i="117"/>
  <c r="L22" i="117"/>
  <c r="L73" i="117"/>
  <c r="L25" i="117"/>
  <c r="L53" i="117"/>
  <c r="L74" i="117"/>
  <c r="L46" i="117"/>
  <c r="L81" i="117"/>
  <c r="L45" i="117"/>
  <c r="L58" i="117"/>
  <c r="L33" i="117"/>
  <c r="L80" i="117"/>
  <c r="L91" i="117"/>
  <c r="L21" i="117"/>
  <c r="L12" i="117"/>
  <c r="L9" i="117"/>
  <c r="L63" i="117"/>
  <c r="L8" i="117"/>
  <c r="L92" i="117"/>
  <c r="L60" i="117"/>
  <c r="L72" i="117"/>
  <c r="L87" i="117"/>
  <c r="L61" i="117"/>
  <c r="L42" i="117"/>
  <c r="L39" i="117"/>
  <c r="L40" i="117"/>
  <c r="L15" i="117"/>
  <c r="L31" i="117"/>
  <c r="L55" i="117"/>
  <c r="L48" i="117"/>
  <c r="L69" i="117"/>
  <c r="L93" i="117"/>
  <c r="L47" i="117"/>
  <c r="L50" i="117"/>
  <c r="L71" i="117"/>
  <c r="L23" i="117"/>
  <c r="L32" i="117"/>
  <c r="L10" i="117"/>
  <c r="L29" i="117"/>
  <c r="I80" i="117" l="1"/>
  <c r="AO80" i="117" s="1"/>
  <c r="I68" i="117"/>
  <c r="AO68" i="117" s="1"/>
  <c r="I84" i="117"/>
  <c r="AO84" i="117" s="1"/>
  <c r="I85" i="117"/>
  <c r="AO85" i="117" s="1"/>
  <c r="I41" i="117"/>
  <c r="AO41" i="117" s="1"/>
  <c r="I8" i="117"/>
  <c r="AO8" i="117" s="1"/>
  <c r="I74" i="117"/>
  <c r="AO74" i="117" s="1"/>
  <c r="I47" i="117"/>
  <c r="AO47" i="117" s="1"/>
  <c r="I23" i="117"/>
  <c r="AO23" i="117" s="1"/>
  <c r="I83" i="117"/>
  <c r="AO83" i="117" s="1"/>
  <c r="I30" i="117"/>
  <c r="AO30" i="117" s="1"/>
  <c r="I43" i="117"/>
  <c r="AO43" i="117" s="1"/>
  <c r="I20" i="117"/>
  <c r="AO20" i="117" s="1"/>
  <c r="I91" i="117"/>
  <c r="AO91" i="117" s="1"/>
  <c r="I49" i="117"/>
  <c r="AO49" i="117" s="1"/>
  <c r="M27" i="117"/>
  <c r="AP27" i="117" s="1"/>
  <c r="M48" i="117"/>
  <c r="AP48" i="117" s="1"/>
  <c r="M72" i="117"/>
  <c r="AP72" i="117" s="1"/>
  <c r="K59" i="117"/>
  <c r="AM59" i="117" s="1"/>
  <c r="AN59" i="117" s="1"/>
  <c r="K52" i="117"/>
  <c r="AM52" i="117" s="1"/>
  <c r="AN52" i="117" s="1"/>
  <c r="K47" i="117"/>
  <c r="AM47" i="117" s="1"/>
  <c r="AN47" i="117" s="1"/>
  <c r="K60" i="117"/>
  <c r="AM60" i="117" s="1"/>
  <c r="AN60" i="117" s="1"/>
  <c r="K88" i="117"/>
  <c r="AM88" i="117" s="1"/>
  <c r="AN88" i="117" s="1"/>
  <c r="K43" i="117"/>
  <c r="AM43" i="117" s="1"/>
  <c r="AN43" i="117" s="1"/>
  <c r="K41" i="117"/>
  <c r="AM41" i="117" s="1"/>
  <c r="AN41" i="117" s="1"/>
  <c r="K74" i="117"/>
  <c r="AM74" i="117" s="1"/>
  <c r="AN74" i="117" s="1"/>
  <c r="I40" i="117"/>
  <c r="AO40" i="117" s="1"/>
  <c r="K84" i="117"/>
  <c r="AM84" i="117" s="1"/>
  <c r="AN84" i="117" s="1"/>
  <c r="K45" i="117"/>
  <c r="AM45" i="117" s="1"/>
  <c r="AN45" i="117" s="1"/>
  <c r="K23" i="117"/>
  <c r="AM23" i="117" s="1"/>
  <c r="AN23" i="117" s="1"/>
  <c r="K92" i="117"/>
  <c r="AM92" i="117" s="1"/>
  <c r="AN92" i="117" s="1"/>
  <c r="K13" i="117"/>
  <c r="AM13" i="117" s="1"/>
  <c r="AN13" i="117" s="1"/>
  <c r="K36" i="117"/>
  <c r="AM36" i="117" s="1"/>
  <c r="AN36" i="117" s="1"/>
  <c r="K61" i="117"/>
  <c r="AM61" i="117" s="1"/>
  <c r="AN61" i="117" s="1"/>
  <c r="K8" i="117"/>
  <c r="AM8" i="117" s="1"/>
  <c r="AN8" i="117" s="1"/>
  <c r="K57" i="117"/>
  <c r="AM57" i="117" s="1"/>
  <c r="AN57" i="117" s="1"/>
  <c r="K90" i="117"/>
  <c r="AM90" i="117" s="1"/>
  <c r="AN90" i="117" s="1"/>
  <c r="K33" i="117"/>
  <c r="AM33" i="117" s="1"/>
  <c r="AN33" i="117" s="1"/>
  <c r="K78" i="117"/>
  <c r="AM78" i="117" s="1"/>
  <c r="AN78" i="117" s="1"/>
  <c r="K17" i="117"/>
  <c r="AM17" i="117" s="1"/>
  <c r="AN17" i="117" s="1"/>
  <c r="K34" i="117"/>
  <c r="AM34" i="117" s="1"/>
  <c r="AN34" i="117" s="1"/>
  <c r="K24" i="117"/>
  <c r="AM24" i="117" s="1"/>
  <c r="AN24" i="117" s="1"/>
  <c r="K20" i="117"/>
  <c r="AM20" i="117" s="1"/>
  <c r="AN20" i="117" s="1"/>
  <c r="K56" i="117"/>
  <c r="AM56" i="117" s="1"/>
  <c r="AN56" i="117" s="1"/>
  <c r="K53" i="117"/>
  <c r="AM53" i="117" s="1"/>
  <c r="AN53" i="117" s="1"/>
  <c r="K15" i="117"/>
  <c r="AM15" i="117" s="1"/>
  <c r="AN15" i="117" s="1"/>
  <c r="K80" i="117"/>
  <c r="AM80" i="117" s="1"/>
  <c r="AN80" i="117" s="1"/>
  <c r="K86" i="117"/>
  <c r="AM86" i="117" s="1"/>
  <c r="AN86" i="117" s="1"/>
  <c r="K70" i="117"/>
  <c r="AM70" i="117" s="1"/>
  <c r="AN70" i="117" s="1"/>
  <c r="K71" i="117"/>
  <c r="AM71" i="117" s="1"/>
  <c r="AN71" i="117" s="1"/>
  <c r="K87" i="117"/>
  <c r="AM87" i="117" s="1"/>
  <c r="AN87" i="117" s="1"/>
  <c r="K26" i="117"/>
  <c r="AM26" i="117" s="1"/>
  <c r="AN26" i="117" s="1"/>
  <c r="K27" i="117"/>
  <c r="AM27" i="117" s="1"/>
  <c r="AN27" i="117" s="1"/>
  <c r="K9" i="117"/>
  <c r="AM9" i="117" s="1"/>
  <c r="AN9" i="117" s="1"/>
  <c r="K32" i="117"/>
  <c r="AM32" i="117" s="1"/>
  <c r="AN32" i="117" s="1"/>
  <c r="K22" i="117"/>
  <c r="AM22" i="117" s="1"/>
  <c r="AN22" i="117" s="1"/>
  <c r="K66" i="117"/>
  <c r="AM66" i="117" s="1"/>
  <c r="AN66" i="117" s="1"/>
  <c r="K63" i="117"/>
  <c r="AM63" i="117" s="1"/>
  <c r="AN63" i="117" s="1"/>
  <c r="K51" i="117"/>
  <c r="AM51" i="117" s="1"/>
  <c r="AN51" i="117" s="1"/>
  <c r="K49" i="117"/>
  <c r="AM49" i="117" s="1"/>
  <c r="AN49" i="117" s="1"/>
  <c r="K73" i="117"/>
  <c r="AM73" i="117" s="1"/>
  <c r="AN73" i="117" s="1"/>
  <c r="K46" i="117"/>
  <c r="AM46" i="117" s="1"/>
  <c r="AN46" i="117" s="1"/>
  <c r="K38" i="117"/>
  <c r="AM38" i="117" s="1"/>
  <c r="AN38" i="117" s="1"/>
  <c r="K48" i="117"/>
  <c r="AM48" i="117" s="1"/>
  <c r="AN48" i="117" s="1"/>
  <c r="K40" i="117"/>
  <c r="AM40" i="117" s="1"/>
  <c r="AN40" i="117" s="1"/>
  <c r="K44" i="117"/>
  <c r="AM44" i="117" s="1"/>
  <c r="AN44" i="117" s="1"/>
  <c r="K28" i="117"/>
  <c r="AM28" i="117" s="1"/>
  <c r="AN28" i="117" s="1"/>
  <c r="K68" i="117"/>
  <c r="AM68" i="117" s="1"/>
  <c r="AN68" i="117" s="1"/>
  <c r="K16" i="117"/>
  <c r="AM16" i="117" s="1"/>
  <c r="AN16" i="117" s="1"/>
  <c r="K11" i="117"/>
  <c r="AM11" i="117" s="1"/>
  <c r="AN11" i="117" s="1"/>
  <c r="K19" i="117"/>
  <c r="AM19" i="117" s="1"/>
  <c r="AN19" i="117" s="1"/>
  <c r="K64" i="117"/>
  <c r="AM64" i="117" s="1"/>
  <c r="AN64" i="117" s="1"/>
  <c r="K29" i="117"/>
  <c r="AM29" i="117" s="1"/>
  <c r="AN29" i="117" s="1"/>
  <c r="K21" i="117"/>
  <c r="AM21" i="117" s="1"/>
  <c r="AN21" i="117" s="1"/>
  <c r="K62" i="117"/>
  <c r="AM62" i="117" s="1"/>
  <c r="AN62" i="117" s="1"/>
  <c r="K12" i="117"/>
  <c r="AM12" i="117" s="1"/>
  <c r="AN12" i="117" s="1"/>
  <c r="K7" i="117"/>
  <c r="AM7" i="117" s="1"/>
  <c r="AN7" i="117" s="1"/>
  <c r="K79" i="117"/>
  <c r="AM79" i="117" s="1"/>
  <c r="AN79" i="117" s="1"/>
  <c r="I58" i="117"/>
  <c r="AO58" i="117" s="1"/>
  <c r="K83" i="117"/>
  <c r="AM83" i="117" s="1"/>
  <c r="AN83" i="117" s="1"/>
  <c r="K54" i="117"/>
  <c r="AM54" i="117" s="1"/>
  <c r="AN54" i="117" s="1"/>
  <c r="K18" i="117"/>
  <c r="AM18" i="117" s="1"/>
  <c r="AN18" i="117" s="1"/>
  <c r="K42" i="117"/>
  <c r="AM42" i="117" s="1"/>
  <c r="AN42" i="117" s="1"/>
  <c r="K39" i="117"/>
  <c r="AM39" i="117" s="1"/>
  <c r="AN39" i="117" s="1"/>
  <c r="K25" i="117"/>
  <c r="AM25" i="117" s="1"/>
  <c r="AN25" i="117" s="1"/>
  <c r="K30" i="117"/>
  <c r="AM30" i="117" s="1"/>
  <c r="AN30" i="117" s="1"/>
  <c r="K58" i="117"/>
  <c r="AM58" i="117" s="1"/>
  <c r="AN58" i="117" s="1"/>
  <c r="K31" i="117"/>
  <c r="AM31" i="117" s="1"/>
  <c r="AN31" i="117" s="1"/>
  <c r="K50" i="117"/>
  <c r="AM50" i="117" s="1"/>
  <c r="AN50" i="117" s="1"/>
  <c r="K14" i="117"/>
  <c r="AM14" i="117" s="1"/>
  <c r="AN14" i="117" s="1"/>
  <c r="K76" i="117"/>
  <c r="AM76" i="117" s="1"/>
  <c r="AN76" i="117" s="1"/>
  <c r="K69" i="117"/>
  <c r="AM69" i="117" s="1"/>
  <c r="AN69" i="117" s="1"/>
  <c r="K55" i="117"/>
  <c r="AM55" i="117" s="1"/>
  <c r="AN55" i="117" s="1"/>
  <c r="K65" i="117"/>
  <c r="AM65" i="117" s="1"/>
  <c r="AN65" i="117" s="1"/>
  <c r="K89" i="117"/>
  <c r="AM89" i="117" s="1"/>
  <c r="AN89" i="117" s="1"/>
  <c r="K35" i="117"/>
  <c r="AM35" i="117" s="1"/>
  <c r="AN35" i="117" s="1"/>
  <c r="K93" i="117"/>
  <c r="AM93" i="117" s="1"/>
  <c r="AN93" i="117" s="1"/>
  <c r="K72" i="117"/>
  <c r="AM72" i="117" s="1"/>
  <c r="AN72" i="117" s="1"/>
  <c r="K82" i="117"/>
  <c r="AM82" i="117" s="1"/>
  <c r="AN82" i="117" s="1"/>
  <c r="K77" i="117"/>
  <c r="AM77" i="117" s="1"/>
  <c r="AN77" i="117" s="1"/>
  <c r="K75" i="117"/>
  <c r="AM75" i="117" s="1"/>
  <c r="AN75" i="117" s="1"/>
  <c r="K37" i="117"/>
  <c r="AM37" i="117" s="1"/>
  <c r="AN37" i="117" s="1"/>
  <c r="K81" i="117"/>
  <c r="AM81" i="117" s="1"/>
  <c r="AN81" i="117" s="1"/>
  <c r="K67" i="117"/>
  <c r="AM67" i="117" s="1"/>
  <c r="AN67" i="117" s="1"/>
  <c r="K91" i="117"/>
  <c r="AM91" i="117" s="1"/>
  <c r="AN91" i="117" s="1"/>
  <c r="K85" i="117"/>
  <c r="AM85" i="117" s="1"/>
  <c r="AN85" i="117" s="1"/>
  <c r="K10" i="117"/>
  <c r="AM10" i="117" s="1"/>
  <c r="AN10" i="117" s="1"/>
  <c r="L6" i="117"/>
  <c r="U42" i="61"/>
  <c r="W43" i="117" s="1"/>
  <c r="W75" i="61"/>
  <c r="U75" i="61"/>
  <c r="W76" i="117" s="1"/>
  <c r="U19" i="61"/>
  <c r="W20" i="117" s="1"/>
  <c r="W13" i="61"/>
  <c r="U13" i="61"/>
  <c r="W14" i="117" s="1"/>
  <c r="U14" i="61"/>
  <c r="W15" i="117" s="1"/>
  <c r="W70" i="117"/>
  <c r="V23" i="61"/>
  <c r="X24" i="117" s="1"/>
  <c r="U56" i="61"/>
  <c r="W57" i="117" s="1"/>
  <c r="W56" i="61"/>
  <c r="U82" i="61"/>
  <c r="W83" i="117" s="1"/>
  <c r="U12" i="61"/>
  <c r="W13" i="117" s="1"/>
  <c r="V85" i="61"/>
  <c r="X86" i="117" s="1"/>
  <c r="U87" i="61"/>
  <c r="W88" i="117" s="1"/>
  <c r="U38" i="61"/>
  <c r="W39" i="117" s="1"/>
  <c r="V55" i="61"/>
  <c r="X56" i="117" s="1"/>
  <c r="W20" i="61"/>
  <c r="U20" i="61"/>
  <c r="W21" i="117" s="1"/>
  <c r="U79" i="61"/>
  <c r="W80" i="117" s="1"/>
  <c r="U86" i="61"/>
  <c r="W87" i="117" s="1"/>
  <c r="U28" i="61"/>
  <c r="W29" i="117" s="1"/>
  <c r="U10" i="61"/>
  <c r="W11" i="117" s="1"/>
  <c r="U18" i="61"/>
  <c r="W19" i="117" s="1"/>
  <c r="W71" i="117"/>
  <c r="U80" i="61"/>
  <c r="W81" i="117" s="1"/>
  <c r="W69" i="117"/>
  <c r="U6" i="61"/>
  <c r="W85" i="61"/>
  <c r="U85" i="61"/>
  <c r="W86" i="117" s="1"/>
  <c r="V47" i="61"/>
  <c r="X48" i="117" s="1"/>
  <c r="U29" i="61"/>
  <c r="W30" i="117" s="1"/>
  <c r="V35" i="61"/>
  <c r="X36" i="117" s="1"/>
  <c r="U89" i="61"/>
  <c r="W90" i="117" s="1"/>
  <c r="U46" i="61"/>
  <c r="W47" i="117" s="1"/>
  <c r="U64" i="61"/>
  <c r="W65" i="117" s="1"/>
  <c r="W66" i="61"/>
  <c r="U88" i="61"/>
  <c r="W89" i="117" s="1"/>
  <c r="U39" i="61"/>
  <c r="U58" i="61"/>
  <c r="W59" i="117" s="1"/>
  <c r="W58" i="61"/>
  <c r="U76" i="61"/>
  <c r="W77" i="117" s="1"/>
  <c r="U34" i="61"/>
  <c r="W35" i="117" s="1"/>
  <c r="U52" i="61"/>
  <c r="W53" i="117" s="1"/>
  <c r="U72" i="61"/>
  <c r="V13" i="61"/>
  <c r="X14" i="117" s="1"/>
  <c r="V62" i="61"/>
  <c r="X63" i="117" s="1"/>
  <c r="W81" i="61"/>
  <c r="U81" i="61"/>
  <c r="W82" i="117" s="1"/>
  <c r="U31" i="61"/>
  <c r="W32" i="117" s="1"/>
  <c r="W45" i="61"/>
  <c r="U45" i="61"/>
  <c r="W46" i="117" s="1"/>
  <c r="U84" i="61"/>
  <c r="W85" i="117" s="1"/>
  <c r="V15" i="61"/>
  <c r="X16" i="117" s="1"/>
  <c r="U62" i="61"/>
  <c r="W63" i="117" s="1"/>
  <c r="W62" i="61"/>
  <c r="U91" i="61"/>
  <c r="W92" i="117" s="1"/>
  <c r="U83" i="61"/>
  <c r="W84" i="117" s="1"/>
  <c r="U59" i="61"/>
  <c r="W60" i="117" s="1"/>
  <c r="U78" i="61"/>
  <c r="W79" i="117" s="1"/>
  <c r="U63" i="61"/>
  <c r="W64" i="117" s="1"/>
  <c r="U30" i="61"/>
  <c r="W31" i="117" s="1"/>
  <c r="V75" i="61"/>
  <c r="X76" i="117" s="1"/>
  <c r="W68" i="117"/>
  <c r="V61" i="61"/>
  <c r="X62" i="117" s="1"/>
  <c r="U55" i="61"/>
  <c r="W56" i="117" s="1"/>
  <c r="W55" i="61"/>
  <c r="U90" i="61"/>
  <c r="W91" i="117" s="1"/>
  <c r="V65" i="61"/>
  <c r="X66" i="117" s="1"/>
  <c r="V40" i="61"/>
  <c r="X41" i="117" s="1"/>
  <c r="U43" i="61"/>
  <c r="W44" i="117" s="1"/>
  <c r="U92" i="61"/>
  <c r="W93" i="117" s="1"/>
  <c r="W57" i="61"/>
  <c r="U8" i="61"/>
  <c r="W9" i="117" s="1"/>
  <c r="W53" i="61"/>
  <c r="U53" i="61"/>
  <c r="W54" i="117" s="1"/>
  <c r="U77" i="61"/>
  <c r="W78" i="117" s="1"/>
  <c r="U73" i="61"/>
  <c r="U47" i="61"/>
  <c r="W48" i="117" s="1"/>
  <c r="W47" i="61"/>
  <c r="W27" i="61"/>
  <c r="U27" i="61"/>
  <c r="W28" i="117" s="1"/>
  <c r="V20" i="61"/>
  <c r="X21" i="117" s="1"/>
  <c r="U50" i="61"/>
  <c r="W51" i="117" s="1"/>
  <c r="W50" i="61"/>
  <c r="W72" i="117"/>
  <c r="W71" i="61"/>
  <c r="U32" i="61"/>
  <c r="W33" i="117" s="1"/>
  <c r="U44" i="61"/>
  <c r="W45" i="117" s="1"/>
  <c r="V71" i="61"/>
  <c r="X72" i="117" s="1"/>
  <c r="U24" i="61"/>
  <c r="W25" i="117" s="1"/>
  <c r="U54" i="61"/>
  <c r="W55" i="117" s="1"/>
  <c r="U26" i="61"/>
  <c r="W27" i="117" s="1"/>
  <c r="U60" i="61"/>
  <c r="W61" i="117" s="1"/>
  <c r="U49" i="61"/>
  <c r="W50" i="117" s="1"/>
  <c r="U22" i="61"/>
  <c r="W23" i="117" s="1"/>
  <c r="U51" i="61"/>
  <c r="W52" i="117" s="1"/>
  <c r="V81" i="61"/>
  <c r="X82" i="117" s="1"/>
  <c r="V27" i="61"/>
  <c r="X28" i="117" s="1"/>
  <c r="U21" i="61"/>
  <c r="W22" i="117" s="1"/>
  <c r="W61" i="61"/>
  <c r="U61" i="61"/>
  <c r="W62" i="117" s="1"/>
  <c r="V56" i="61"/>
  <c r="X57" i="117" s="1"/>
  <c r="U15" i="61"/>
  <c r="W16" i="117" s="1"/>
  <c r="W15" i="61"/>
  <c r="U40" i="61"/>
  <c r="W41" i="117" s="1"/>
  <c r="W40" i="61"/>
  <c r="V66" i="61"/>
  <c r="V50" i="61"/>
  <c r="X51" i="117" s="1"/>
  <c r="U9" i="61"/>
  <c r="W10" i="117" s="1"/>
  <c r="U17" i="61"/>
  <c r="V53" i="61"/>
  <c r="X54" i="117" s="1"/>
  <c r="V58" i="61"/>
  <c r="X59" i="117" s="1"/>
  <c r="U41" i="61"/>
  <c r="W42" i="117" s="1"/>
  <c r="V45" i="61"/>
  <c r="X46" i="117" s="1"/>
  <c r="U23" i="61"/>
  <c r="W24" i="117" s="1"/>
  <c r="W23" i="61"/>
  <c r="U16" i="61"/>
  <c r="W17" i="117" s="1"/>
  <c r="U11" i="61"/>
  <c r="W12" i="117" s="1"/>
  <c r="W35" i="61"/>
  <c r="U35" i="61"/>
  <c r="W36" i="117" s="1"/>
  <c r="U36" i="61"/>
  <c r="W37" i="117" s="1"/>
  <c r="U7" i="61"/>
  <c r="W8" i="117" s="1"/>
  <c r="W6" i="61"/>
  <c r="W54" i="61"/>
  <c r="W72" i="61"/>
  <c r="W8" i="61"/>
  <c r="W18" i="61"/>
  <c r="W21" i="61"/>
  <c r="W67" i="61"/>
  <c r="W30" i="61"/>
  <c r="W87" i="61"/>
  <c r="W59" i="61"/>
  <c r="W90" i="61"/>
  <c r="W79" i="61"/>
  <c r="V41" i="61"/>
  <c r="X42" i="117" s="1"/>
  <c r="W77" i="61"/>
  <c r="W92" i="61"/>
  <c r="W42" i="61"/>
  <c r="W68" i="61"/>
  <c r="W32" i="61"/>
  <c r="W19" i="61"/>
  <c r="W26" i="61"/>
  <c r="W51" i="61"/>
  <c r="W22" i="61"/>
  <c r="W80" i="61"/>
  <c r="W73" i="61"/>
  <c r="W83" i="61"/>
  <c r="I82" i="117" l="1"/>
  <c r="AO82" i="117" s="1"/>
  <c r="I59" i="117"/>
  <c r="AO59" i="117" s="1"/>
  <c r="I54" i="117"/>
  <c r="AO54" i="117" s="1"/>
  <c r="I75" i="117"/>
  <c r="AO75" i="117" s="1"/>
  <c r="I65" i="117"/>
  <c r="AO65" i="117" s="1"/>
  <c r="I55" i="117"/>
  <c r="AO55" i="117" s="1"/>
  <c r="I71" i="117"/>
  <c r="AO71" i="117" s="1"/>
  <c r="I89" i="117"/>
  <c r="AO89" i="117" s="1"/>
  <c r="I87" i="117"/>
  <c r="AO87" i="117" s="1"/>
  <c r="I70" i="117"/>
  <c r="AO70" i="117" s="1"/>
  <c r="I78" i="117"/>
  <c r="AO78" i="117" s="1"/>
  <c r="I57" i="117"/>
  <c r="AO57" i="117" s="1"/>
  <c r="I93" i="117"/>
  <c r="AO93" i="117" s="1"/>
  <c r="I69" i="117"/>
  <c r="AO69" i="117" s="1"/>
  <c r="I88" i="117"/>
  <c r="AO88" i="117" s="1"/>
  <c r="I37" i="117"/>
  <c r="AO37" i="117" s="1"/>
  <c r="I81" i="117"/>
  <c r="AO81" i="117" s="1"/>
  <c r="I79" i="117"/>
  <c r="AO79" i="117" s="1"/>
  <c r="I76" i="117"/>
  <c r="AO76" i="117" s="1"/>
  <c r="I24" i="117"/>
  <c r="AO24" i="117" s="1"/>
  <c r="I29" i="117"/>
  <c r="AO29" i="117" s="1"/>
  <c r="I66" i="117"/>
  <c r="AO66" i="117" s="1"/>
  <c r="I36" i="117"/>
  <c r="AO36" i="117" s="1"/>
  <c r="I21" i="117"/>
  <c r="AO21" i="117" s="1"/>
  <c r="I86" i="117"/>
  <c r="AO86" i="117" s="1"/>
  <c r="I63" i="117"/>
  <c r="AO63" i="117" s="1"/>
  <c r="I92" i="117"/>
  <c r="AO92" i="117" s="1"/>
  <c r="I13" i="117"/>
  <c r="AO13" i="117" s="1"/>
  <c r="I72" i="117"/>
  <c r="AO72" i="117" s="1"/>
  <c r="AQ72" i="117" s="1"/>
  <c r="AR72" i="117" s="1"/>
  <c r="I73" i="117"/>
  <c r="AO73" i="117" s="1"/>
  <c r="I64" i="117"/>
  <c r="AO64" i="117" s="1"/>
  <c r="I61" i="117"/>
  <c r="AO61" i="117" s="1"/>
  <c r="I56" i="117"/>
  <c r="AO56" i="117" s="1"/>
  <c r="I45" i="117"/>
  <c r="AO45" i="117" s="1"/>
  <c r="I48" i="117"/>
  <c r="AO48" i="117" s="1"/>
  <c r="AQ48" i="117" s="1"/>
  <c r="AR48" i="117" s="1"/>
  <c r="I33" i="117"/>
  <c r="AO33" i="117" s="1"/>
  <c r="I17" i="117"/>
  <c r="AO17" i="117" s="1"/>
  <c r="I51" i="117"/>
  <c r="AO51" i="117" s="1"/>
  <c r="I15" i="117"/>
  <c r="AO15" i="117" s="1"/>
  <c r="I22" i="117"/>
  <c r="AO22" i="117" s="1"/>
  <c r="I50" i="117"/>
  <c r="AO50" i="117" s="1"/>
  <c r="I12" i="117"/>
  <c r="AO12" i="117" s="1"/>
  <c r="I19" i="117"/>
  <c r="AO19" i="117" s="1"/>
  <c r="I10" i="117"/>
  <c r="AO10" i="117" s="1"/>
  <c r="I77" i="117"/>
  <c r="AO77" i="117" s="1"/>
  <c r="I25" i="117"/>
  <c r="AO25" i="117" s="1"/>
  <c r="I34" i="117"/>
  <c r="AO34" i="117" s="1"/>
  <c r="I28" i="117"/>
  <c r="AO28" i="117" s="1"/>
  <c r="I39" i="117"/>
  <c r="AO39" i="117" s="1"/>
  <c r="I32" i="117"/>
  <c r="AO32" i="117" s="1"/>
  <c r="I35" i="117"/>
  <c r="AO35" i="117" s="1"/>
  <c r="I46" i="117"/>
  <c r="AO46" i="117" s="1"/>
  <c r="I44" i="117"/>
  <c r="AO44" i="117" s="1"/>
  <c r="I16" i="117"/>
  <c r="AO16" i="117" s="1"/>
  <c r="I52" i="117"/>
  <c r="AO52" i="117" s="1"/>
  <c r="I31" i="117"/>
  <c r="AO31" i="117" s="1"/>
  <c r="I90" i="117"/>
  <c r="AO90" i="117" s="1"/>
  <c r="I38" i="117"/>
  <c r="AO38" i="117" s="1"/>
  <c r="I53" i="117"/>
  <c r="AO53" i="117" s="1"/>
  <c r="I9" i="117"/>
  <c r="AO9" i="117" s="1"/>
  <c r="I42" i="117"/>
  <c r="AO42" i="117" s="1"/>
  <c r="I14" i="117"/>
  <c r="AO14" i="117" s="1"/>
  <c r="I60" i="117"/>
  <c r="AO60" i="117" s="1"/>
  <c r="I11" i="117"/>
  <c r="AO11" i="117" s="1"/>
  <c r="I27" i="117"/>
  <c r="AO27" i="117" s="1"/>
  <c r="AQ27" i="117" s="1"/>
  <c r="AR27" i="117" s="1"/>
  <c r="W73" i="117"/>
  <c r="W58" i="117"/>
  <c r="W67" i="117"/>
  <c r="U100" i="61"/>
  <c r="W18" i="117"/>
  <c r="U96" i="61"/>
  <c r="X26" i="117"/>
  <c r="W26" i="117"/>
  <c r="W7" i="117"/>
  <c r="U95" i="61"/>
  <c r="X58" i="117"/>
  <c r="W74" i="117"/>
  <c r="X67" i="117"/>
  <c r="W40" i="117"/>
  <c r="M67" i="117"/>
  <c r="AP67" i="117" s="1"/>
  <c r="M7" i="117"/>
  <c r="AP7" i="117" s="1"/>
  <c r="M24" i="117"/>
  <c r="AP24" i="117" s="1"/>
  <c r="M25" i="117"/>
  <c r="AP25" i="117" s="1"/>
  <c r="M46" i="117"/>
  <c r="AP46" i="117" s="1"/>
  <c r="M41" i="117"/>
  <c r="AP41" i="117" s="1"/>
  <c r="AQ41" i="117" s="1"/>
  <c r="AR41" i="117" s="1"/>
  <c r="M6" i="117"/>
  <c r="AP6" i="117" s="1"/>
  <c r="M33" i="117"/>
  <c r="AP33" i="117" s="1"/>
  <c r="M66" i="117"/>
  <c r="AP66" i="117" s="1"/>
  <c r="M11" i="117"/>
  <c r="AP11" i="117" s="1"/>
  <c r="M71" i="117"/>
  <c r="AP71" i="117" s="1"/>
  <c r="M43" i="117"/>
  <c r="AP43" i="117" s="1"/>
  <c r="AQ43" i="117" s="1"/>
  <c r="AR43" i="117" s="1"/>
  <c r="M70" i="117"/>
  <c r="AP70" i="117" s="1"/>
  <c r="M10" i="117"/>
  <c r="AP10" i="117" s="1"/>
  <c r="M9" i="117"/>
  <c r="AP9" i="117" s="1"/>
  <c r="M49" i="117"/>
  <c r="AP49" i="117" s="1"/>
  <c r="AQ49" i="117" s="1"/>
  <c r="AR49" i="117" s="1"/>
  <c r="M61" i="117"/>
  <c r="AP61" i="117" s="1"/>
  <c r="M47" i="117"/>
  <c r="AP47" i="117" s="1"/>
  <c r="AQ47" i="117" s="1"/>
  <c r="AR47" i="117" s="1"/>
  <c r="M56" i="117"/>
  <c r="AP56" i="117" s="1"/>
  <c r="M36" i="117"/>
  <c r="AP36" i="117" s="1"/>
  <c r="M64" i="117"/>
  <c r="AP64" i="117" s="1"/>
  <c r="M65" i="117"/>
  <c r="AP65" i="117" s="1"/>
  <c r="M14" i="117"/>
  <c r="AP14" i="117" s="1"/>
  <c r="M28" i="117"/>
  <c r="AP28" i="117" s="1"/>
  <c r="M57" i="117"/>
  <c r="AP57" i="117" s="1"/>
  <c r="M18" i="117"/>
  <c r="AP18" i="117" s="1"/>
  <c r="M69" i="117"/>
  <c r="AP69" i="117" s="1"/>
  <c r="M63" i="117"/>
  <c r="AP63" i="117" s="1"/>
  <c r="M42" i="117"/>
  <c r="AP42" i="117" s="1"/>
  <c r="M40" i="117"/>
  <c r="AP40" i="117" s="1"/>
  <c r="AQ40" i="117" s="1"/>
  <c r="AR40" i="117" s="1"/>
  <c r="M16" i="117"/>
  <c r="AP16" i="117" s="1"/>
  <c r="M45" i="117"/>
  <c r="AP45" i="117" s="1"/>
  <c r="M26" i="117"/>
  <c r="AP26" i="117" s="1"/>
  <c r="M29" i="117"/>
  <c r="AP29" i="117" s="1"/>
  <c r="M52" i="117"/>
  <c r="AP52" i="117" s="1"/>
  <c r="M19" i="117"/>
  <c r="AP19" i="117" s="1"/>
  <c r="AQ19" i="117" s="1"/>
  <c r="AR19" i="117" s="1"/>
  <c r="M51" i="117"/>
  <c r="AP51" i="117" s="1"/>
  <c r="M35" i="117"/>
  <c r="AP35" i="117" s="1"/>
  <c r="M59" i="117"/>
  <c r="AP59" i="117" s="1"/>
  <c r="M37" i="117"/>
  <c r="AP37" i="117" s="1"/>
  <c r="M44" i="117"/>
  <c r="AP44" i="117" s="1"/>
  <c r="M53" i="117"/>
  <c r="AP53" i="117" s="1"/>
  <c r="M34" i="117"/>
  <c r="AP34" i="117" s="1"/>
  <c r="M38" i="117"/>
  <c r="AP38" i="117" s="1"/>
  <c r="M23" i="117"/>
  <c r="AP23" i="117" s="1"/>
  <c r="AQ23" i="117" s="1"/>
  <c r="AR23" i="117" s="1"/>
  <c r="M13" i="117"/>
  <c r="AP13" i="117" s="1"/>
  <c r="M39" i="117"/>
  <c r="AP39" i="117" s="1"/>
  <c r="M8" i="117"/>
  <c r="AP8" i="117" s="1"/>
  <c r="AQ8" i="117" s="1"/>
  <c r="AR8" i="117" s="1"/>
  <c r="M32" i="117"/>
  <c r="AP32" i="117" s="1"/>
  <c r="M55" i="117"/>
  <c r="AP55" i="117" s="1"/>
  <c r="M20" i="117"/>
  <c r="AP20" i="117" s="1"/>
  <c r="AQ20" i="117" s="1"/>
  <c r="AR20" i="117" s="1"/>
  <c r="M60" i="117"/>
  <c r="AP60" i="117" s="1"/>
  <c r="M31" i="117"/>
  <c r="AP31" i="117" s="1"/>
  <c r="M54" i="117"/>
  <c r="AP54" i="117" s="1"/>
  <c r="M15" i="117"/>
  <c r="AP15" i="117" s="1"/>
  <c r="M50" i="117"/>
  <c r="AP50" i="117" s="1"/>
  <c r="M17" i="117"/>
  <c r="AP17" i="117" s="1"/>
  <c r="M58" i="117"/>
  <c r="AP58" i="117" s="1"/>
  <c r="AQ58" i="117" s="1"/>
  <c r="AR58" i="117" s="1"/>
  <c r="M21" i="117"/>
  <c r="AP21" i="117" s="1"/>
  <c r="M68" i="117"/>
  <c r="AP68" i="117" s="1"/>
  <c r="AQ68" i="117" s="1"/>
  <c r="AR68" i="117" s="1"/>
  <c r="M30" i="117"/>
  <c r="AP30" i="117" s="1"/>
  <c r="AQ30" i="117" s="1"/>
  <c r="AR30" i="117" s="1"/>
  <c r="M12" i="117"/>
  <c r="AP12" i="117" s="1"/>
  <c r="M62" i="117"/>
  <c r="AP62" i="117" s="1"/>
  <c r="AQ62" i="117" s="1"/>
  <c r="AR62" i="117" s="1"/>
  <c r="M22" i="117"/>
  <c r="AP22" i="117" s="1"/>
  <c r="AC24" i="117"/>
  <c r="AD24" i="117" s="1"/>
  <c r="AI24" i="117" s="1"/>
  <c r="M91" i="117"/>
  <c r="AP91" i="117" s="1"/>
  <c r="AQ91" i="117" s="1"/>
  <c r="AR91" i="117" s="1"/>
  <c r="M83" i="117"/>
  <c r="AP83" i="117" s="1"/>
  <c r="AQ83" i="117" s="1"/>
  <c r="AR83" i="117" s="1"/>
  <c r="M73" i="117"/>
  <c r="AP73" i="117" s="1"/>
  <c r="M78" i="117"/>
  <c r="AP78" i="117" s="1"/>
  <c r="M86" i="117"/>
  <c r="AP86" i="117" s="1"/>
  <c r="M81" i="117"/>
  <c r="AP81" i="117" s="1"/>
  <c r="M93" i="117"/>
  <c r="AP93" i="117" s="1"/>
  <c r="M80" i="117"/>
  <c r="AP80" i="117" s="1"/>
  <c r="AQ80" i="117" s="1"/>
  <c r="AR80" i="117" s="1"/>
  <c r="M75" i="117"/>
  <c r="AP75" i="117" s="1"/>
  <c r="M79" i="117"/>
  <c r="AP79" i="117" s="1"/>
  <c r="M87" i="117"/>
  <c r="AP87" i="117" s="1"/>
  <c r="M90" i="117"/>
  <c r="AP90" i="117" s="1"/>
  <c r="M89" i="117"/>
  <c r="AP89" i="117" s="1"/>
  <c r="M82" i="117"/>
  <c r="AP82" i="117" s="1"/>
  <c r="M92" i="117"/>
  <c r="AP92" i="117" s="1"/>
  <c r="M77" i="117"/>
  <c r="AP77" i="117" s="1"/>
  <c r="M85" i="117"/>
  <c r="AP85" i="117" s="1"/>
  <c r="AQ85" i="117" s="1"/>
  <c r="AR85" i="117" s="1"/>
  <c r="M88" i="117"/>
  <c r="AP88" i="117" s="1"/>
  <c r="M76" i="117"/>
  <c r="AP76" i="117" s="1"/>
  <c r="M74" i="117"/>
  <c r="AP74" i="117" s="1"/>
  <c r="AQ74" i="117" s="1"/>
  <c r="AR74" i="117" s="1"/>
  <c r="M84" i="117"/>
  <c r="AP84" i="117" s="1"/>
  <c r="AQ84" i="117" s="1"/>
  <c r="AR84" i="117" s="1"/>
  <c r="AC86" i="117"/>
  <c r="AD86" i="117" s="1"/>
  <c r="AI86" i="117" s="1"/>
  <c r="AC48" i="117"/>
  <c r="AD48" i="117" s="1"/>
  <c r="AI48" i="117" s="1"/>
  <c r="AC72" i="117"/>
  <c r="AD72" i="117" s="1"/>
  <c r="AI72" i="117" s="1"/>
  <c r="AC36" i="117"/>
  <c r="AD36" i="117" s="1"/>
  <c r="AI36" i="117" s="1"/>
  <c r="AC41" i="117"/>
  <c r="AD41" i="117" s="1"/>
  <c r="AI41" i="117" s="1"/>
  <c r="AC16" i="117"/>
  <c r="AD16" i="117" s="1"/>
  <c r="AI16" i="117" s="1"/>
  <c r="AC56" i="117"/>
  <c r="AD56" i="117" s="1"/>
  <c r="AI56" i="117" s="1"/>
  <c r="AC63" i="117"/>
  <c r="AD63" i="117" s="1"/>
  <c r="AI63" i="117" s="1"/>
  <c r="AC62" i="117"/>
  <c r="AD62" i="117" s="1"/>
  <c r="AI62" i="117" s="1"/>
  <c r="AC21" i="117"/>
  <c r="AD21" i="117" s="1"/>
  <c r="AI21" i="117" s="1"/>
  <c r="AC76" i="117"/>
  <c r="AD76" i="117" s="1"/>
  <c r="AI76" i="117" s="1"/>
  <c r="AC82" i="117"/>
  <c r="AD82" i="117" s="1"/>
  <c r="AI82" i="117" s="1"/>
  <c r="AC57" i="117"/>
  <c r="AD57" i="117" s="1"/>
  <c r="AI57" i="117" s="1"/>
  <c r="AC59" i="117"/>
  <c r="AD59" i="117" s="1"/>
  <c r="AI59" i="117" s="1"/>
  <c r="AC51" i="117"/>
  <c r="AD51" i="117" s="1"/>
  <c r="AI51" i="117" s="1"/>
  <c r="AC54" i="117"/>
  <c r="AD54" i="117" s="1"/>
  <c r="AI54" i="117" s="1"/>
  <c r="AC42" i="117"/>
  <c r="AD42" i="117" s="1"/>
  <c r="AI42" i="117" s="1"/>
  <c r="AC46" i="117"/>
  <c r="AD46" i="117" s="1"/>
  <c r="AI46" i="117" s="1"/>
  <c r="AC28" i="117"/>
  <c r="AD28" i="117" s="1"/>
  <c r="AI28" i="117" s="1"/>
  <c r="AC14" i="117"/>
  <c r="AD14" i="117" s="1"/>
  <c r="AI14" i="117" s="1"/>
  <c r="I67" i="117"/>
  <c r="AO67" i="117" s="1"/>
  <c r="I18" i="117"/>
  <c r="AO18" i="117" s="1"/>
  <c r="I7" i="117"/>
  <c r="AO7" i="117" s="1"/>
  <c r="I26" i="117"/>
  <c r="AO26" i="117" s="1"/>
  <c r="I6" i="117"/>
  <c r="AO6" i="117" s="1"/>
  <c r="AL6" i="117"/>
  <c r="V37" i="61"/>
  <c r="X38" i="117" s="1"/>
  <c r="V33" i="61"/>
  <c r="X34" i="117" s="1"/>
  <c r="V16" i="61"/>
  <c r="X17" i="117" s="1"/>
  <c r="AC17" i="117" s="1"/>
  <c r="AD17" i="117" s="1"/>
  <c r="AI17" i="117" s="1"/>
  <c r="V29" i="61"/>
  <c r="X30" i="117" s="1"/>
  <c r="AC30" i="117" s="1"/>
  <c r="AD30" i="117" s="1"/>
  <c r="AI30" i="117" s="1"/>
  <c r="V64" i="61"/>
  <c r="X65" i="117" s="1"/>
  <c r="AC65" i="117" s="1"/>
  <c r="AD65" i="117" s="1"/>
  <c r="AI65" i="117" s="1"/>
  <c r="V17" i="61"/>
  <c r="V79" i="61"/>
  <c r="X80" i="117" s="1"/>
  <c r="AC80" i="117" s="1"/>
  <c r="AD80" i="117" s="1"/>
  <c r="AI80" i="117" s="1"/>
  <c r="V82" i="61"/>
  <c r="X83" i="117" s="1"/>
  <c r="AC83" i="117" s="1"/>
  <c r="AD83" i="117" s="1"/>
  <c r="AI83" i="117" s="1"/>
  <c r="W65" i="61"/>
  <c r="U65" i="61"/>
  <c r="W66" i="117" s="1"/>
  <c r="AC66" i="117" s="1"/>
  <c r="AD66" i="117" s="1"/>
  <c r="AI66" i="117" s="1"/>
  <c r="V44" i="61"/>
  <c r="X45" i="117" s="1"/>
  <c r="AC45" i="117" s="1"/>
  <c r="AD45" i="117" s="1"/>
  <c r="AI45" i="117" s="1"/>
  <c r="V7" i="61"/>
  <c r="X8" i="117" s="1"/>
  <c r="AC8" i="117" s="1"/>
  <c r="AD8" i="117" s="1"/>
  <c r="AI8" i="117" s="1"/>
  <c r="W64" i="61"/>
  <c r="V11" i="61"/>
  <c r="X12" i="117" s="1"/>
  <c r="AC12" i="117" s="1"/>
  <c r="AD12" i="117" s="1"/>
  <c r="AI12" i="117" s="1"/>
  <c r="V51" i="61"/>
  <c r="X52" i="117" s="1"/>
  <c r="AC52" i="117" s="1"/>
  <c r="AD52" i="117" s="1"/>
  <c r="AI52" i="117" s="1"/>
  <c r="V39" i="61"/>
  <c r="V36" i="61"/>
  <c r="X37" i="117" s="1"/>
  <c r="AC37" i="117" s="1"/>
  <c r="AD37" i="117" s="1"/>
  <c r="AI37" i="117" s="1"/>
  <c r="V24" i="61"/>
  <c r="X25" i="117" s="1"/>
  <c r="AC25" i="117" s="1"/>
  <c r="AD25" i="117" s="1"/>
  <c r="AI25" i="117" s="1"/>
  <c r="V14" i="61"/>
  <c r="X15" i="117" s="1"/>
  <c r="AC15" i="117" s="1"/>
  <c r="AD15" i="117" s="1"/>
  <c r="AI15" i="117" s="1"/>
  <c r="V63" i="61"/>
  <c r="X64" i="117" s="1"/>
  <c r="AC64" i="117" s="1"/>
  <c r="AD64" i="117" s="1"/>
  <c r="AI64" i="117" s="1"/>
  <c r="V10" i="61"/>
  <c r="X11" i="117" s="1"/>
  <c r="AC11" i="117" s="1"/>
  <c r="AD11" i="117" s="1"/>
  <c r="AI11" i="117" s="1"/>
  <c r="V9" i="61"/>
  <c r="X10" i="117" s="1"/>
  <c r="AC10" i="117" s="1"/>
  <c r="AD10" i="117" s="1"/>
  <c r="AI10" i="117" s="1"/>
  <c r="W11" i="61"/>
  <c r="W17" i="61"/>
  <c r="W44" i="61"/>
  <c r="W29" i="61"/>
  <c r="W10" i="61"/>
  <c r="V84" i="61"/>
  <c r="X85" i="117" s="1"/>
  <c r="AC85" i="117" s="1"/>
  <c r="AD85" i="117" s="1"/>
  <c r="AI85" i="117" s="1"/>
  <c r="U74" i="61"/>
  <c r="W75" i="117" s="1"/>
  <c r="W74" i="61"/>
  <c r="V26" i="61"/>
  <c r="X27" i="117" s="1"/>
  <c r="AC27" i="117" s="1"/>
  <c r="AD27" i="117" s="1"/>
  <c r="AI27" i="117" s="1"/>
  <c r="V38" i="61"/>
  <c r="X39" i="117" s="1"/>
  <c r="AC39" i="117" s="1"/>
  <c r="AD39" i="117" s="1"/>
  <c r="AI39" i="117" s="1"/>
  <c r="V34" i="61"/>
  <c r="X35" i="117" s="1"/>
  <c r="AC35" i="117" s="1"/>
  <c r="AD35" i="117" s="1"/>
  <c r="AI35" i="117" s="1"/>
  <c r="W37" i="61"/>
  <c r="U37" i="61"/>
  <c r="W38" i="117" s="1"/>
  <c r="V90" i="61"/>
  <c r="X91" i="117" s="1"/>
  <c r="AC91" i="117" s="1"/>
  <c r="AD91" i="117" s="1"/>
  <c r="AI91" i="117" s="1"/>
  <c r="V46" i="61"/>
  <c r="X47" i="117" s="1"/>
  <c r="AC47" i="117" s="1"/>
  <c r="AD47" i="117" s="1"/>
  <c r="AI47" i="117" s="1"/>
  <c r="V67" i="61"/>
  <c r="X68" i="117" s="1"/>
  <c r="AC68" i="117" s="1"/>
  <c r="AD68" i="117" s="1"/>
  <c r="AI68" i="117" s="1"/>
  <c r="V52" i="61"/>
  <c r="X53" i="117" s="1"/>
  <c r="AC53" i="117" s="1"/>
  <c r="AD53" i="117" s="1"/>
  <c r="AI53" i="117" s="1"/>
  <c r="V12" i="61"/>
  <c r="X13" i="117" s="1"/>
  <c r="AC13" i="117" s="1"/>
  <c r="AD13" i="117" s="1"/>
  <c r="AI13" i="117" s="1"/>
  <c r="W7" i="61"/>
  <c r="W16" i="61"/>
  <c r="W84" i="61"/>
  <c r="W52" i="61"/>
  <c r="W39" i="61"/>
  <c r="W46" i="61"/>
  <c r="V73" i="61"/>
  <c r="V43" i="61"/>
  <c r="X44" i="117" s="1"/>
  <c r="AC44" i="117" s="1"/>
  <c r="AD44" i="117" s="1"/>
  <c r="AI44" i="117" s="1"/>
  <c r="V32" i="61"/>
  <c r="X33" i="117" s="1"/>
  <c r="AC33" i="117" s="1"/>
  <c r="AD33" i="117" s="1"/>
  <c r="AI33" i="117" s="1"/>
  <c r="V78" i="61"/>
  <c r="X79" i="117" s="1"/>
  <c r="AC79" i="117" s="1"/>
  <c r="AD79" i="117" s="1"/>
  <c r="AI79" i="117" s="1"/>
  <c r="V69" i="61"/>
  <c r="X70" i="117" s="1"/>
  <c r="AC70" i="117" s="1"/>
  <c r="AD70" i="117" s="1"/>
  <c r="AI70" i="117" s="1"/>
  <c r="V30" i="61"/>
  <c r="X31" i="117" s="1"/>
  <c r="AC31" i="117" s="1"/>
  <c r="AD31" i="117" s="1"/>
  <c r="AI31" i="117" s="1"/>
  <c r="V60" i="61"/>
  <c r="X61" i="117" s="1"/>
  <c r="AC61" i="117" s="1"/>
  <c r="AD61" i="117" s="1"/>
  <c r="AI61" i="117" s="1"/>
  <c r="V91" i="61"/>
  <c r="X92" i="117" s="1"/>
  <c r="AC92" i="117" s="1"/>
  <c r="AD92" i="117" s="1"/>
  <c r="AI92" i="117" s="1"/>
  <c r="V72" i="61"/>
  <c r="V6" i="61"/>
  <c r="W41" i="61"/>
  <c r="W9" i="61"/>
  <c r="W43" i="61"/>
  <c r="V83" i="61"/>
  <c r="X84" i="117" s="1"/>
  <c r="AC84" i="117" s="1"/>
  <c r="AD84" i="117" s="1"/>
  <c r="AI84" i="117" s="1"/>
  <c r="W33" i="61"/>
  <c r="U33" i="61"/>
  <c r="W34" i="117" s="1"/>
  <c r="V49" i="61"/>
  <c r="X50" i="117" s="1"/>
  <c r="AC50" i="117" s="1"/>
  <c r="AD50" i="117" s="1"/>
  <c r="AI50" i="117" s="1"/>
  <c r="V68" i="61"/>
  <c r="X69" i="117" s="1"/>
  <c r="AC69" i="117" s="1"/>
  <c r="AD69" i="117" s="1"/>
  <c r="AI69" i="117" s="1"/>
  <c r="V92" i="61"/>
  <c r="X93" i="117" s="1"/>
  <c r="AC93" i="117" s="1"/>
  <c r="AD93" i="117" s="1"/>
  <c r="AI93" i="117" s="1"/>
  <c r="V88" i="61"/>
  <c r="X89" i="117" s="1"/>
  <c r="AC89" i="117" s="1"/>
  <c r="AD89" i="117" s="1"/>
  <c r="AI89" i="117" s="1"/>
  <c r="V89" i="61"/>
  <c r="X90" i="117" s="1"/>
  <c r="AC90" i="117" s="1"/>
  <c r="AD90" i="117" s="1"/>
  <c r="AI90" i="117" s="1"/>
  <c r="U48" i="61"/>
  <c r="W49" i="117" s="1"/>
  <c r="W48" i="61"/>
  <c r="V28" i="61"/>
  <c r="X29" i="117" s="1"/>
  <c r="AC29" i="117" s="1"/>
  <c r="AD29" i="117" s="1"/>
  <c r="AI29" i="117" s="1"/>
  <c r="V76" i="61"/>
  <c r="X77" i="117" s="1"/>
  <c r="AC77" i="117" s="1"/>
  <c r="AD77" i="117" s="1"/>
  <c r="AI77" i="117" s="1"/>
  <c r="V48" i="61"/>
  <c r="X49" i="117" s="1"/>
  <c r="W24" i="61"/>
  <c r="W63" i="61"/>
  <c r="W34" i="61"/>
  <c r="W88" i="61"/>
  <c r="W28" i="61"/>
  <c r="W12" i="61"/>
  <c r="W69" i="61"/>
  <c r="V80" i="61"/>
  <c r="X81" i="117" s="1"/>
  <c r="AC81" i="117" s="1"/>
  <c r="AD81" i="117" s="1"/>
  <c r="AI81" i="117" s="1"/>
  <c r="V19" i="61"/>
  <c r="X20" i="117" s="1"/>
  <c r="AC20" i="117" s="1"/>
  <c r="AD20" i="117" s="1"/>
  <c r="AI20" i="117" s="1"/>
  <c r="V86" i="61"/>
  <c r="X87" i="117" s="1"/>
  <c r="AC87" i="117" s="1"/>
  <c r="AD87" i="117" s="1"/>
  <c r="AI87" i="117" s="1"/>
  <c r="V70" i="61"/>
  <c r="X71" i="117" s="1"/>
  <c r="AC71" i="117" s="1"/>
  <c r="AD71" i="117" s="1"/>
  <c r="AI71" i="117" s="1"/>
  <c r="V59" i="61"/>
  <c r="X60" i="117" s="1"/>
  <c r="AC60" i="117" s="1"/>
  <c r="AD60" i="117" s="1"/>
  <c r="AI60" i="117" s="1"/>
  <c r="V21" i="61"/>
  <c r="X22" i="117" s="1"/>
  <c r="AC22" i="117" s="1"/>
  <c r="AD22" i="117" s="1"/>
  <c r="AI22" i="117" s="1"/>
  <c r="V8" i="61"/>
  <c r="X9" i="117" s="1"/>
  <c r="AC9" i="117" s="1"/>
  <c r="AD9" i="117" s="1"/>
  <c r="AI9" i="117" s="1"/>
  <c r="V54" i="61"/>
  <c r="X55" i="117" s="1"/>
  <c r="AC55" i="117" s="1"/>
  <c r="AD55" i="117" s="1"/>
  <c r="AI55" i="117" s="1"/>
  <c r="W36" i="61"/>
  <c r="W49" i="61"/>
  <c r="W91" i="61"/>
  <c r="W89" i="61"/>
  <c r="W70" i="61"/>
  <c r="W86" i="61"/>
  <c r="W38" i="61"/>
  <c r="W82" i="61"/>
  <c r="W14" i="61"/>
  <c r="V31" i="61"/>
  <c r="X32" i="117" s="1"/>
  <c r="AC32" i="117" s="1"/>
  <c r="AD32" i="117" s="1"/>
  <c r="AI32" i="117" s="1"/>
  <c r="V22" i="61"/>
  <c r="X23" i="117" s="1"/>
  <c r="AC23" i="117" s="1"/>
  <c r="AD23" i="117" s="1"/>
  <c r="AI23" i="117" s="1"/>
  <c r="V74" i="61"/>
  <c r="X75" i="117" s="1"/>
  <c r="V42" i="61"/>
  <c r="X43" i="117" s="1"/>
  <c r="AC43" i="117" s="1"/>
  <c r="AD43" i="117" s="1"/>
  <c r="AI43" i="117" s="1"/>
  <c r="V77" i="61"/>
  <c r="X78" i="117" s="1"/>
  <c r="AC78" i="117" s="1"/>
  <c r="AD78" i="117" s="1"/>
  <c r="AI78" i="117" s="1"/>
  <c r="V87" i="61"/>
  <c r="X88" i="117" s="1"/>
  <c r="AC88" i="117" s="1"/>
  <c r="AD88" i="117" s="1"/>
  <c r="AI88" i="117" s="1"/>
  <c r="V18" i="61"/>
  <c r="X19" i="117" s="1"/>
  <c r="AC19" i="117" s="1"/>
  <c r="AD19" i="117" s="1"/>
  <c r="AI19" i="117" s="1"/>
  <c r="W60" i="61"/>
  <c r="W78" i="61"/>
  <c r="W31" i="61"/>
  <c r="W76" i="61"/>
  <c r="K6" i="117"/>
  <c r="AM6" i="117" s="1"/>
  <c r="D12" i="119" l="1"/>
  <c r="F12" i="119" s="1"/>
  <c r="D13" i="119"/>
  <c r="F13" i="119" s="1"/>
  <c r="H13" i="119" s="1"/>
  <c r="E13" i="119" s="1"/>
  <c r="D14" i="119"/>
  <c r="F14" i="119" s="1"/>
  <c r="AQ25" i="117"/>
  <c r="AR25" i="117" s="1"/>
  <c r="AQ63" i="117"/>
  <c r="AR63" i="117" s="1"/>
  <c r="AQ79" i="117"/>
  <c r="AR79" i="117" s="1"/>
  <c r="AQ70" i="117"/>
  <c r="AR70" i="117" s="1"/>
  <c r="AQ65" i="117"/>
  <c r="AR65" i="117" s="1"/>
  <c r="AQ87" i="117"/>
  <c r="AR87" i="117" s="1"/>
  <c r="AQ82" i="117"/>
  <c r="AR82" i="117" s="1"/>
  <c r="AQ86" i="117"/>
  <c r="AR86" i="117" s="1"/>
  <c r="AQ38" i="117"/>
  <c r="AR38" i="117" s="1"/>
  <c r="AQ6" i="117"/>
  <c r="AQ88" i="117"/>
  <c r="AR88" i="117" s="1"/>
  <c r="AQ29" i="117"/>
  <c r="AR29" i="117" s="1"/>
  <c r="AQ64" i="117"/>
  <c r="AR64" i="117" s="1"/>
  <c r="AQ32" i="117"/>
  <c r="AR32" i="117" s="1"/>
  <c r="AQ31" i="117"/>
  <c r="AR31" i="117" s="1"/>
  <c r="AQ59" i="117"/>
  <c r="AR59" i="117" s="1"/>
  <c r="AQ11" i="117"/>
  <c r="AR11" i="117" s="1"/>
  <c r="AQ7" i="117"/>
  <c r="AR7" i="117" s="1"/>
  <c r="AQ10" i="117"/>
  <c r="AR10" i="117" s="1"/>
  <c r="AQ53" i="117"/>
  <c r="AR53" i="117" s="1"/>
  <c r="AQ50" i="117"/>
  <c r="AR50" i="117" s="1"/>
  <c r="AQ33" i="117"/>
  <c r="AR33" i="117" s="1"/>
  <c r="AQ77" i="117"/>
  <c r="AR77" i="117" s="1"/>
  <c r="AQ90" i="117"/>
  <c r="AR90" i="117" s="1"/>
  <c r="AQ18" i="117"/>
  <c r="AR18" i="117" s="1"/>
  <c r="AQ44" i="117"/>
  <c r="AR44" i="117" s="1"/>
  <c r="AQ66" i="117"/>
  <c r="AR66" i="117" s="1"/>
  <c r="AQ15" i="117"/>
  <c r="AR15" i="117" s="1"/>
  <c r="AQ12" i="117"/>
  <c r="AR12" i="117" s="1"/>
  <c r="AQ13" i="117"/>
  <c r="AR13" i="117" s="1"/>
  <c r="AQ21" i="117"/>
  <c r="AR21" i="117" s="1"/>
  <c r="AQ56" i="117"/>
  <c r="AR56" i="117" s="1"/>
  <c r="AQ71" i="117"/>
  <c r="AR71" i="117" s="1"/>
  <c r="AQ81" i="117"/>
  <c r="AR81" i="117" s="1"/>
  <c r="AQ61" i="117"/>
  <c r="AR61" i="117" s="1"/>
  <c r="AQ36" i="117"/>
  <c r="AR36" i="117" s="1"/>
  <c r="AQ17" i="117"/>
  <c r="AR17" i="117" s="1"/>
  <c r="AQ37" i="117"/>
  <c r="AR37" i="117" s="1"/>
  <c r="AQ16" i="117"/>
  <c r="AR16" i="117" s="1"/>
  <c r="AQ9" i="117"/>
  <c r="AR9" i="117" s="1"/>
  <c r="AQ89" i="117"/>
  <c r="AR89" i="117" s="1"/>
  <c r="AQ69" i="117"/>
  <c r="AR69" i="117" s="1"/>
  <c r="AQ45" i="117"/>
  <c r="AR45" i="117" s="1"/>
  <c r="AQ28" i="117"/>
  <c r="AR28" i="117" s="1"/>
  <c r="AQ46" i="117"/>
  <c r="AR46" i="117" s="1"/>
  <c r="AQ55" i="117"/>
  <c r="AR55" i="117" s="1"/>
  <c r="AQ35" i="117"/>
  <c r="AR35" i="117" s="1"/>
  <c r="AQ57" i="117"/>
  <c r="AR57" i="117" s="1"/>
  <c r="AQ54" i="117"/>
  <c r="AR54" i="117" s="1"/>
  <c r="AQ75" i="117"/>
  <c r="AR75" i="117" s="1"/>
  <c r="AQ52" i="117"/>
  <c r="AR52" i="117" s="1"/>
  <c r="AQ22" i="117"/>
  <c r="AR22" i="117" s="1"/>
  <c r="AQ60" i="117"/>
  <c r="AR60" i="117" s="1"/>
  <c r="AQ39" i="117"/>
  <c r="AR39" i="117" s="1"/>
  <c r="AQ34" i="117"/>
  <c r="AR34" i="117" s="1"/>
  <c r="AQ14" i="117"/>
  <c r="AR14" i="117" s="1"/>
  <c r="AQ24" i="117"/>
  <c r="AR24" i="117" s="1"/>
  <c r="AQ78" i="117"/>
  <c r="AR78" i="117" s="1"/>
  <c r="AQ76" i="117"/>
  <c r="AR76" i="117" s="1"/>
  <c r="AQ92" i="117"/>
  <c r="AR92" i="117" s="1"/>
  <c r="AQ93" i="117"/>
  <c r="AR93" i="117" s="1"/>
  <c r="AQ73" i="117"/>
  <c r="AR73" i="117" s="1"/>
  <c r="AQ51" i="117"/>
  <c r="AR51" i="117" s="1"/>
  <c r="AQ42" i="117"/>
  <c r="AR42" i="117" s="1"/>
  <c r="AQ67" i="117"/>
  <c r="AR67" i="117" s="1"/>
  <c r="AQ26" i="117"/>
  <c r="AR26" i="117" s="1"/>
  <c r="AC58" i="117"/>
  <c r="AD58" i="117" s="1"/>
  <c r="AI58" i="117" s="1"/>
  <c r="AC67" i="117"/>
  <c r="AD67" i="117" s="1"/>
  <c r="AI67" i="117" s="1"/>
  <c r="W97" i="61"/>
  <c r="AC26" i="117"/>
  <c r="AD26" i="117" s="1"/>
  <c r="AI26" i="117" s="1"/>
  <c r="W100" i="61"/>
  <c r="W94" i="61"/>
  <c r="W99" i="61"/>
  <c r="W101" i="61"/>
  <c r="V99" i="61"/>
  <c r="V97" i="61"/>
  <c r="U98" i="61"/>
  <c r="X7" i="117"/>
  <c r="AC7" i="117" s="1"/>
  <c r="AD7" i="117" s="1"/>
  <c r="AI7" i="117" s="1"/>
  <c r="V94" i="61"/>
  <c r="V95" i="61"/>
  <c r="W96" i="61"/>
  <c r="X40" i="117"/>
  <c r="AC40" i="117" s="1"/>
  <c r="AD40" i="117" s="1"/>
  <c r="AI40" i="117" s="1"/>
  <c r="V98" i="61"/>
  <c r="U94" i="61"/>
  <c r="U101" i="61"/>
  <c r="X73" i="117"/>
  <c r="AC73" i="117" s="1"/>
  <c r="AD73" i="117" s="1"/>
  <c r="AI73" i="117" s="1"/>
  <c r="V101" i="61"/>
  <c r="X74" i="117"/>
  <c r="AC74" i="117" s="1"/>
  <c r="AD74" i="117" s="1"/>
  <c r="AI74" i="117" s="1"/>
  <c r="V100" i="61"/>
  <c r="X18" i="117"/>
  <c r="AC18" i="117" s="1"/>
  <c r="AD18" i="117" s="1"/>
  <c r="AI18" i="117" s="1"/>
  <c r="V96" i="61"/>
  <c r="W95" i="61"/>
  <c r="W98" i="61"/>
  <c r="U97" i="61"/>
  <c r="U99" i="61"/>
  <c r="D8" i="65"/>
  <c r="AC34" i="117"/>
  <c r="AD34" i="117" s="1"/>
  <c r="AI34" i="117" s="1"/>
  <c r="AC38" i="117"/>
  <c r="AD38" i="117" s="1"/>
  <c r="AI38" i="117" s="1"/>
  <c r="AC49" i="117"/>
  <c r="AD49" i="117" s="1"/>
  <c r="AI49" i="117" s="1"/>
  <c r="AC75" i="117"/>
  <c r="AD75" i="117" s="1"/>
  <c r="AI75" i="117" s="1"/>
  <c r="W93" i="61"/>
  <c r="D13" i="65"/>
  <c r="D14" i="65"/>
  <c r="D12" i="65"/>
  <c r="D10" i="65"/>
  <c r="D11" i="65"/>
  <c r="D9" i="65"/>
  <c r="N24" i="117"/>
  <c r="N62" i="117"/>
  <c r="N27" i="117"/>
  <c r="N61" i="117"/>
  <c r="N91" i="117"/>
  <c r="N22" i="117"/>
  <c r="N11" i="117"/>
  <c r="N46" i="117"/>
  <c r="N49" i="117"/>
  <c r="N12" i="117"/>
  <c r="N14" i="117"/>
  <c r="N32" i="117"/>
  <c r="N40" i="117"/>
  <c r="N8" i="117"/>
  <c r="N66" i="117"/>
  <c r="N33" i="117"/>
  <c r="N42" i="117"/>
  <c r="N86" i="117"/>
  <c r="N36" i="117"/>
  <c r="N64" i="117"/>
  <c r="N52" i="117"/>
  <c r="N39" i="117"/>
  <c r="N63" i="117"/>
  <c r="N72" i="117"/>
  <c r="N29" i="117"/>
  <c r="N13" i="117"/>
  <c r="N41" i="117"/>
  <c r="N77" i="117"/>
  <c r="N90" i="117"/>
  <c r="N10" i="117"/>
  <c r="N15" i="117"/>
  <c r="N58" i="117"/>
  <c r="N79" i="117"/>
  <c r="N18" i="117"/>
  <c r="N45" i="117"/>
  <c r="N38" i="117"/>
  <c r="N30" i="117"/>
  <c r="N28" i="117"/>
  <c r="N9" i="117"/>
  <c r="N74" i="117"/>
  <c r="N76" i="117"/>
  <c r="N85" i="117"/>
  <c r="N73" i="117"/>
  <c r="N50" i="117"/>
  <c r="N34" i="117"/>
  <c r="N88" i="117"/>
  <c r="N69" i="117"/>
  <c r="N84" i="117"/>
  <c r="N25" i="117"/>
  <c r="N17" i="117"/>
  <c r="N81" i="117"/>
  <c r="N56" i="117"/>
  <c r="N21" i="117"/>
  <c r="N68" i="117"/>
  <c r="N48" i="117"/>
  <c r="N23" i="117"/>
  <c r="N60" i="117"/>
  <c r="N92" i="117"/>
  <c r="N26" i="117"/>
  <c r="N57" i="117"/>
  <c r="N93" i="117"/>
  <c r="N78" i="117"/>
  <c r="N53" i="117"/>
  <c r="N70" i="117"/>
  <c r="N16" i="117"/>
  <c r="N80" i="117"/>
  <c r="N44" i="117"/>
  <c r="N87" i="117"/>
  <c r="N89" i="117"/>
  <c r="N20" i="117"/>
  <c r="N75" i="117"/>
  <c r="N37" i="117"/>
  <c r="N65" i="117"/>
  <c r="N82" i="117"/>
  <c r="N54" i="117"/>
  <c r="N31" i="117"/>
  <c r="N19" i="117"/>
  <c r="N51" i="117"/>
  <c r="N67" i="117"/>
  <c r="N47" i="117"/>
  <c r="N83" i="117"/>
  <c r="N43" i="117"/>
  <c r="N55" i="117"/>
  <c r="N59" i="117"/>
  <c r="N7" i="117"/>
  <c r="N71" i="117"/>
  <c r="N35" i="117"/>
  <c r="H14" i="119" l="1"/>
  <c r="E14" i="119" s="1"/>
  <c r="F15" i="119"/>
  <c r="D15" i="119" s="1"/>
  <c r="G13" i="119"/>
  <c r="H12" i="119"/>
  <c r="E12" i="119" s="1"/>
  <c r="AK6" i="117"/>
  <c r="AN6" i="117" s="1"/>
  <c r="AR6" i="117" s="1"/>
  <c r="N6" i="117"/>
  <c r="F8" i="65"/>
  <c r="F14" i="65"/>
  <c r="H14" i="65" s="1"/>
  <c r="F9" i="65"/>
  <c r="F10" i="65"/>
  <c r="F13" i="65"/>
  <c r="H13" i="65" s="1"/>
  <c r="E13" i="65" s="1"/>
  <c r="F12" i="65"/>
  <c r="H12" i="65" s="1"/>
  <c r="E12" i="65" s="1"/>
  <c r="F11" i="65"/>
  <c r="G14" i="119" l="1"/>
  <c r="H15" i="119"/>
  <c r="G15" i="119" s="1"/>
  <c r="G12" i="119"/>
  <c r="G13" i="65"/>
  <c r="H11" i="65"/>
  <c r="E11" i="65" s="1"/>
  <c r="E14" i="65"/>
  <c r="H8" i="65"/>
  <c r="E8" i="65" s="1"/>
  <c r="G14" i="65"/>
  <c r="H9" i="65"/>
  <c r="E9" i="65" s="1"/>
  <c r="F15" i="65"/>
  <c r="D15" i="65" s="1"/>
  <c r="H15" i="65" s="1"/>
  <c r="G15" i="65" s="1"/>
  <c r="H10" i="65"/>
  <c r="E10" i="65" s="1"/>
  <c r="G12" i="65"/>
  <c r="E15" i="119" l="1"/>
  <c r="G11" i="65"/>
  <c r="G8" i="65"/>
  <c r="G10" i="65"/>
  <c r="G9" i="65"/>
  <c r="E15" i="65"/>
  <c r="T84" i="117" l="1"/>
  <c r="U91" i="117"/>
  <c r="T80" i="117"/>
  <c r="S77" i="117"/>
  <c r="T10" i="117"/>
  <c r="R53" i="117" l="1"/>
  <c r="R14" i="117"/>
  <c r="U58" i="117"/>
  <c r="T41" i="117"/>
  <c r="S19" i="117"/>
  <c r="U11" i="117"/>
  <c r="T82" i="117"/>
  <c r="U62" i="117"/>
  <c r="S61" i="117"/>
  <c r="T37" i="117"/>
  <c r="T70" i="117"/>
  <c r="U21" i="117"/>
  <c r="U76" i="117"/>
  <c r="S65" i="117"/>
  <c r="S38" i="117"/>
  <c r="S74" i="117"/>
  <c r="T23" i="117"/>
  <c r="S16" i="117"/>
  <c r="U68" i="117"/>
  <c r="U75" i="117"/>
  <c r="T7" i="117"/>
  <c r="S62" i="117"/>
  <c r="S73" i="117"/>
  <c r="U78" i="117"/>
  <c r="S55" i="117"/>
  <c r="T39" i="117"/>
  <c r="U82" i="117"/>
  <c r="S52" i="117"/>
  <c r="T45" i="117"/>
  <c r="S49" i="117"/>
  <c r="U77" i="117"/>
  <c r="T18" i="117"/>
  <c r="T28" i="117"/>
  <c r="U42" i="117"/>
  <c r="U59" i="117"/>
  <c r="T56" i="117"/>
  <c r="U37" i="117"/>
  <c r="S13" i="117"/>
  <c r="S15" i="117"/>
  <c r="S68" i="117"/>
  <c r="S83" i="117"/>
  <c r="U81" i="117"/>
  <c r="U9" i="117"/>
  <c r="T19" i="117"/>
  <c r="T14" i="117"/>
  <c r="U73" i="117"/>
  <c r="S82" i="117"/>
  <c r="U13" i="117"/>
  <c r="T30" i="117"/>
  <c r="U14" i="117"/>
  <c r="T35" i="117"/>
  <c r="U51" i="117"/>
  <c r="T90" i="117"/>
  <c r="S14" i="117"/>
  <c r="S53" i="117"/>
  <c r="S45" i="117"/>
  <c r="U25" i="117"/>
  <c r="S32" i="117"/>
  <c r="T40" i="117"/>
  <c r="U44" i="117"/>
  <c r="S29" i="117"/>
  <c r="T67" i="117"/>
  <c r="U23" i="117"/>
  <c r="S87" i="117"/>
  <c r="T88" i="117"/>
  <c r="T25" i="117"/>
  <c r="T65" i="117"/>
  <c r="S70" i="117"/>
  <c r="U45" i="117"/>
  <c r="T74" i="117"/>
  <c r="T69" i="117"/>
  <c r="T57" i="117"/>
  <c r="T68" i="117"/>
  <c r="S23" i="117"/>
  <c r="S90" i="117"/>
  <c r="S26" i="117"/>
  <c r="U30" i="117"/>
  <c r="T47" i="117"/>
  <c r="S24" i="117"/>
  <c r="T42" i="117"/>
  <c r="S88" i="117"/>
  <c r="U28" i="117"/>
  <c r="U12" i="117"/>
  <c r="U34" i="117"/>
  <c r="U19" i="117"/>
  <c r="U20" i="117"/>
  <c r="T36" i="117"/>
  <c r="T61" i="117"/>
  <c r="T59" i="117"/>
  <c r="S89" i="117"/>
  <c r="S27" i="117"/>
  <c r="U84" i="117"/>
  <c r="T79" i="117"/>
  <c r="R27" i="117"/>
  <c r="S76" i="117"/>
  <c r="U92" i="117"/>
  <c r="S41" i="117"/>
  <c r="T64" i="117"/>
  <c r="S63" i="117"/>
  <c r="S34" i="117"/>
  <c r="S36" i="117"/>
  <c r="S54" i="117"/>
  <c r="S66" i="117"/>
  <c r="S12" i="117"/>
  <c r="S39" i="117"/>
  <c r="S71" i="117"/>
  <c r="S81" i="117"/>
  <c r="S56" i="117"/>
  <c r="S44" i="117"/>
  <c r="U18" i="117"/>
  <c r="S72" i="117"/>
  <c r="S37" i="117"/>
  <c r="S18" i="117"/>
  <c r="T71" i="117"/>
  <c r="S86" i="117"/>
  <c r="S78" i="117"/>
  <c r="U41" i="117"/>
  <c r="U29" i="117"/>
  <c r="S8" i="117"/>
  <c r="U88" i="117"/>
  <c r="U35" i="117"/>
  <c r="U33" i="117"/>
  <c r="U31" i="117"/>
  <c r="S43" i="117"/>
  <c r="S60" i="117"/>
  <c r="S10" i="117"/>
  <c r="S28" i="117"/>
  <c r="T55" i="117"/>
  <c r="S75" i="117"/>
  <c r="T73" i="117"/>
  <c r="T44" i="117"/>
  <c r="T21" i="117"/>
  <c r="U80" i="117"/>
  <c r="U79" i="117"/>
  <c r="S31" i="117"/>
  <c r="T29" i="117"/>
  <c r="U7" i="117"/>
  <c r="U85" i="117"/>
  <c r="S92" i="117"/>
  <c r="U22" i="117"/>
  <c r="U6" i="117"/>
  <c r="U89" i="117"/>
  <c r="U87" i="117"/>
  <c r="T8" i="117"/>
  <c r="T66" i="117"/>
  <c r="U56" i="117"/>
  <c r="T81" i="117"/>
  <c r="U43" i="117"/>
  <c r="U27" i="117"/>
  <c r="U46" i="117"/>
  <c r="U39" i="117"/>
  <c r="T48" i="117"/>
  <c r="U36" i="117"/>
  <c r="U15" i="117"/>
  <c r="T76" i="117"/>
  <c r="U40" i="117"/>
  <c r="T32" i="117"/>
  <c r="T26" i="117"/>
  <c r="U66" i="117"/>
  <c r="S69" i="117"/>
  <c r="T20" i="117"/>
  <c r="T86" i="117"/>
  <c r="U60" i="117"/>
  <c r="S91" i="117"/>
  <c r="T91" i="117"/>
  <c r="U90" i="117"/>
  <c r="S30" i="117"/>
  <c r="T78" i="117"/>
  <c r="R93" i="117"/>
  <c r="U64" i="117"/>
  <c r="T49" i="117"/>
  <c r="S17" i="117"/>
  <c r="T62" i="117"/>
  <c r="U61" i="117"/>
  <c r="U71" i="117"/>
  <c r="S67" i="117"/>
  <c r="U26" i="117"/>
  <c r="U8" i="117"/>
  <c r="T92" i="117"/>
  <c r="T43" i="117"/>
  <c r="T93" i="117"/>
  <c r="U17" i="117"/>
  <c r="T13" i="117"/>
  <c r="T83" i="117"/>
  <c r="S6" i="117"/>
  <c r="S20" i="117"/>
  <c r="S42" i="117"/>
  <c r="U69" i="117"/>
  <c r="T58" i="117"/>
  <c r="S35" i="117"/>
  <c r="U83" i="117"/>
  <c r="U47" i="117"/>
  <c r="S79" i="117"/>
  <c r="T31" i="117"/>
  <c r="T6" i="117"/>
  <c r="U24" i="117"/>
  <c r="U86" i="117"/>
  <c r="S33" i="117"/>
  <c r="S58" i="117"/>
  <c r="T24" i="117"/>
  <c r="U32" i="117"/>
  <c r="U10" i="117"/>
  <c r="S59" i="117"/>
  <c r="T15" i="117"/>
  <c r="S9" i="117"/>
  <c r="U50" i="117"/>
  <c r="T27" i="117"/>
  <c r="S64" i="117"/>
  <c r="S93" i="117"/>
  <c r="T11" i="117"/>
  <c r="T33" i="117"/>
  <c r="T54" i="117"/>
  <c r="T75" i="117"/>
  <c r="S48" i="117"/>
  <c r="U16" i="117"/>
  <c r="T9" i="117"/>
  <c r="S11" i="117"/>
  <c r="T85" i="117"/>
  <c r="U57" i="117"/>
  <c r="T51" i="117"/>
  <c r="U65" i="117"/>
  <c r="T38" i="117"/>
  <c r="S57" i="117"/>
  <c r="T16" i="117"/>
  <c r="T34" i="117"/>
  <c r="U48" i="117"/>
  <c r="T60" i="117"/>
  <c r="T77" i="117"/>
  <c r="S46" i="117"/>
  <c r="T22" i="117"/>
  <c r="T17" i="117"/>
  <c r="S21" i="117"/>
  <c r="T89" i="117"/>
  <c r="S40" i="117"/>
  <c r="S25" i="117"/>
  <c r="S84" i="117"/>
  <c r="T52" i="117"/>
  <c r="T12" i="117"/>
  <c r="T53" i="117"/>
  <c r="U93" i="117"/>
  <c r="U67" i="117"/>
  <c r="S22" i="117"/>
  <c r="U70" i="117"/>
  <c r="T87" i="117"/>
  <c r="S50" i="117"/>
  <c r="T46" i="117"/>
  <c r="T50" i="117"/>
  <c r="U54" i="117"/>
  <c r="T63" i="117"/>
  <c r="S51" i="117"/>
  <c r="U52" i="117"/>
  <c r="S85" i="117"/>
  <c r="U38" i="117"/>
  <c r="T72" i="117"/>
  <c r="S80" i="117"/>
  <c r="U63" i="117"/>
  <c r="U49" i="117"/>
  <c r="U74" i="117"/>
  <c r="S47" i="117"/>
  <c r="U53" i="117"/>
  <c r="S7" i="117"/>
  <c r="U55" i="117"/>
  <c r="U72" i="117"/>
  <c r="R6" i="117" l="1"/>
  <c r="V6" i="117" s="1"/>
  <c r="AJ6" i="117" s="1"/>
  <c r="AS6" i="117" s="1"/>
  <c r="V14" i="117"/>
  <c r="AJ14" i="117" s="1"/>
  <c r="AS14" i="117" s="1"/>
  <c r="V53" i="117"/>
  <c r="AJ53" i="117" s="1"/>
  <c r="AS53" i="117" s="1"/>
  <c r="R9" i="117"/>
  <c r="V9" i="117" s="1"/>
  <c r="AJ9" i="117" s="1"/>
  <c r="AS9" i="117" s="1"/>
  <c r="R59" i="117"/>
  <c r="V59" i="117" s="1"/>
  <c r="AJ59" i="117" s="1"/>
  <c r="AS59" i="117" s="1"/>
  <c r="R8" i="117"/>
  <c r="V8" i="117" s="1"/>
  <c r="AJ8" i="117" s="1"/>
  <c r="AS8" i="117" s="1"/>
  <c r="R73" i="117"/>
  <c r="V73" i="117" s="1"/>
  <c r="AJ73" i="117" s="1"/>
  <c r="AS73" i="117" s="1"/>
  <c r="R39" i="117"/>
  <c r="V39" i="117" s="1"/>
  <c r="AJ39" i="117" s="1"/>
  <c r="AS39" i="117" s="1"/>
  <c r="R72" i="117"/>
  <c r="V72" i="117" s="1"/>
  <c r="AJ72" i="117" s="1"/>
  <c r="AS72" i="117" s="1"/>
  <c r="R13" i="117"/>
  <c r="V13" i="117" s="1"/>
  <c r="AJ13" i="117" s="1"/>
  <c r="AS13" i="117" s="1"/>
  <c r="R28" i="117"/>
  <c r="V28" i="117" s="1"/>
  <c r="AJ28" i="117" s="1"/>
  <c r="AS28" i="117" s="1"/>
  <c r="R62" i="117"/>
  <c r="V62" i="117" s="1"/>
  <c r="AJ62" i="117" s="1"/>
  <c r="AS62" i="117" s="1"/>
  <c r="R7" i="117"/>
  <c r="V7" i="117" s="1"/>
  <c r="AJ7" i="117" s="1"/>
  <c r="AS7" i="117" s="1"/>
  <c r="R48" i="117"/>
  <c r="V48" i="117" s="1"/>
  <c r="AJ48" i="117" s="1"/>
  <c r="AS48" i="117" s="1"/>
  <c r="R55" i="117"/>
  <c r="V55" i="117" s="1"/>
  <c r="AJ55" i="117" s="1"/>
  <c r="AS55" i="117" s="1"/>
  <c r="R75" i="117"/>
  <c r="V75" i="117" s="1"/>
  <c r="AJ75" i="117" s="1"/>
  <c r="AS75" i="117" s="1"/>
  <c r="R50" i="117"/>
  <c r="V50" i="117" s="1"/>
  <c r="AJ50" i="117" s="1"/>
  <c r="AS50" i="117" s="1"/>
  <c r="R49" i="117"/>
  <c r="V49" i="117" s="1"/>
  <c r="AJ49" i="117" s="1"/>
  <c r="AS49" i="117" s="1"/>
  <c r="R81" i="117"/>
  <c r="V81" i="117" s="1"/>
  <c r="AJ81" i="117" s="1"/>
  <c r="AS81" i="117" s="1"/>
  <c r="R64" i="117"/>
  <c r="V64" i="117" s="1"/>
  <c r="AJ64" i="117" s="1"/>
  <c r="AS64" i="117" s="1"/>
  <c r="R44" i="117"/>
  <c r="V44" i="117" s="1"/>
  <c r="AJ44" i="117" s="1"/>
  <c r="AS44" i="117" s="1"/>
  <c r="R65" i="117"/>
  <c r="V65" i="117" s="1"/>
  <c r="AJ65" i="117" s="1"/>
  <c r="AS65" i="117" s="1"/>
  <c r="R66" i="117"/>
  <c r="V66" i="117" s="1"/>
  <c r="AJ66" i="117" s="1"/>
  <c r="AS66" i="117" s="1"/>
  <c r="R22" i="117"/>
  <c r="V22" i="117" s="1"/>
  <c r="AJ22" i="117" s="1"/>
  <c r="AS22" i="117" s="1"/>
  <c r="R11" i="117"/>
  <c r="V11" i="117" s="1"/>
  <c r="AJ11" i="117" s="1"/>
  <c r="AS11" i="117" s="1"/>
  <c r="R58" i="117"/>
  <c r="V58" i="117" s="1"/>
  <c r="AJ58" i="117" s="1"/>
  <c r="AS58" i="117" s="1"/>
  <c r="R92" i="117"/>
  <c r="V92" i="117" s="1"/>
  <c r="AJ92" i="117" s="1"/>
  <c r="AS92" i="117" s="1"/>
  <c r="R29" i="117"/>
  <c r="V29" i="117" s="1"/>
  <c r="AJ29" i="117" s="1"/>
  <c r="AS29" i="117" s="1"/>
  <c r="R33" i="117"/>
  <c r="V33" i="117" s="1"/>
  <c r="AJ33" i="117" s="1"/>
  <c r="AS33" i="117" s="1"/>
  <c r="R25" i="117"/>
  <c r="V25" i="117" s="1"/>
  <c r="AJ25" i="117" s="1"/>
  <c r="AS25" i="117" s="1"/>
  <c r="R36" i="117"/>
  <c r="V36" i="117" s="1"/>
  <c r="AJ36" i="117" s="1"/>
  <c r="AS36" i="117" s="1"/>
  <c r="R80" i="117"/>
  <c r="V80" i="117" s="1"/>
  <c r="AJ80" i="117" s="1"/>
  <c r="AS80" i="117" s="1"/>
  <c r="R45" i="117"/>
  <c r="V45" i="117" s="1"/>
  <c r="AJ45" i="117" s="1"/>
  <c r="AS45" i="117" s="1"/>
  <c r="R20" i="117"/>
  <c r="V20" i="117" s="1"/>
  <c r="AJ20" i="117" s="1"/>
  <c r="AS20" i="117" s="1"/>
  <c r="R91" i="117"/>
  <c r="V91" i="117" s="1"/>
  <c r="AJ91" i="117" s="1"/>
  <c r="AS91" i="117" s="1"/>
  <c r="R57" i="117"/>
  <c r="V57" i="117" s="1"/>
  <c r="AJ57" i="117" s="1"/>
  <c r="AS57" i="117" s="1"/>
  <c r="R10" i="117"/>
  <c r="V10" i="117" s="1"/>
  <c r="AJ10" i="117" s="1"/>
  <c r="AS10" i="117" s="1"/>
  <c r="R35" i="117"/>
  <c r="V35" i="117" s="1"/>
  <c r="AJ35" i="117" s="1"/>
  <c r="AS35" i="117" s="1"/>
  <c r="R71" i="117"/>
  <c r="V71" i="117" s="1"/>
  <c r="AJ71" i="117" s="1"/>
  <c r="AS71" i="117" s="1"/>
  <c r="R37" i="117"/>
  <c r="V37" i="117" s="1"/>
  <c r="AJ37" i="117" s="1"/>
  <c r="AS37" i="117" s="1"/>
  <c r="R86" i="117"/>
  <c r="V86" i="117" s="1"/>
  <c r="AJ86" i="117" s="1"/>
  <c r="AS86" i="117" s="1"/>
  <c r="R70" i="117"/>
  <c r="V70" i="117" s="1"/>
  <c r="AJ70" i="117" s="1"/>
  <c r="AS70" i="117" s="1"/>
  <c r="R56" i="117"/>
  <c r="V56" i="117" s="1"/>
  <c r="AJ56" i="117" s="1"/>
  <c r="AS56" i="117" s="1"/>
  <c r="R26" i="117"/>
  <c r="V26" i="117" s="1"/>
  <c r="AJ26" i="117" s="1"/>
  <c r="AS26" i="117" s="1"/>
  <c r="R15" i="117"/>
  <c r="V15" i="117" s="1"/>
  <c r="AJ15" i="117" s="1"/>
  <c r="AS15" i="117" s="1"/>
  <c r="R30" i="117"/>
  <c r="V30" i="117" s="1"/>
  <c r="AJ30" i="117" s="1"/>
  <c r="AS30" i="117" s="1"/>
  <c r="R31" i="117"/>
  <c r="V31" i="117" s="1"/>
  <c r="AJ31" i="117" s="1"/>
  <c r="AS31" i="117" s="1"/>
  <c r="R46" i="117"/>
  <c r="V46" i="117" s="1"/>
  <c r="AJ46" i="117" s="1"/>
  <c r="AS46" i="117" s="1"/>
  <c r="R21" i="117"/>
  <c r="V21" i="117" s="1"/>
  <c r="AJ21" i="117" s="1"/>
  <c r="AS21" i="117" s="1"/>
  <c r="V27" i="117"/>
  <c r="AJ27" i="117" s="1"/>
  <c r="AS27" i="117" s="1"/>
  <c r="R16" i="117"/>
  <c r="V16" i="117" s="1"/>
  <c r="AJ16" i="117" s="1"/>
  <c r="AS16" i="117" s="1"/>
  <c r="R74" i="117"/>
  <c r="V74" i="117" s="1"/>
  <c r="AJ74" i="117" s="1"/>
  <c r="AS74" i="117" s="1"/>
  <c r="R87" i="117"/>
  <c r="V87" i="117" s="1"/>
  <c r="AJ87" i="117" s="1"/>
  <c r="AS87" i="117" s="1"/>
  <c r="R79" i="117"/>
  <c r="V79" i="117" s="1"/>
  <c r="AJ79" i="117" s="1"/>
  <c r="AS79" i="117" s="1"/>
  <c r="R17" i="117"/>
  <c r="V17" i="117" s="1"/>
  <c r="AJ17" i="117" s="1"/>
  <c r="AS17" i="117" s="1"/>
  <c r="R63" i="117"/>
  <c r="V63" i="117" s="1"/>
  <c r="AJ63" i="117" s="1"/>
  <c r="AS63" i="117" s="1"/>
  <c r="R23" i="117"/>
  <c r="V23" i="117" s="1"/>
  <c r="AJ23" i="117" s="1"/>
  <c r="AS23" i="117" s="1"/>
  <c r="R34" i="117"/>
  <c r="V34" i="117" s="1"/>
  <c r="AJ34" i="117" s="1"/>
  <c r="AS34" i="117" s="1"/>
  <c r="R82" i="117"/>
  <c r="V82" i="117" s="1"/>
  <c r="AJ82" i="117" s="1"/>
  <c r="AS82" i="117" s="1"/>
  <c r="R68" i="117"/>
  <c r="V68" i="117" s="1"/>
  <c r="AJ68" i="117" s="1"/>
  <c r="AS68" i="117" s="1"/>
  <c r="R76" i="117"/>
  <c r="V76" i="117" s="1"/>
  <c r="AJ76" i="117" s="1"/>
  <c r="AS76" i="117" s="1"/>
  <c r="R43" i="117"/>
  <c r="V43" i="117" s="1"/>
  <c r="AJ43" i="117" s="1"/>
  <c r="AS43" i="117" s="1"/>
  <c r="R54" i="117"/>
  <c r="V54" i="117" s="1"/>
  <c r="AJ54" i="117" s="1"/>
  <c r="AS54" i="117" s="1"/>
  <c r="R77" i="117"/>
  <c r="V77" i="117" s="1"/>
  <c r="AJ77" i="117" s="1"/>
  <c r="AS77" i="117" s="1"/>
  <c r="R32" i="117"/>
  <c r="V32" i="117" s="1"/>
  <c r="AJ32" i="117" s="1"/>
  <c r="AS32" i="117" s="1"/>
  <c r="V93" i="117"/>
  <c r="AJ93" i="117" s="1"/>
  <c r="AS93" i="117" s="1"/>
  <c r="R24" i="117"/>
  <c r="V24" i="117" s="1"/>
  <c r="AJ24" i="117" s="1"/>
  <c r="AS24" i="117" s="1"/>
  <c r="R19" i="117"/>
  <c r="V19" i="117" s="1"/>
  <c r="AJ19" i="117" s="1"/>
  <c r="AS19" i="117" s="1"/>
  <c r="R84" i="117"/>
  <c r="V84" i="117" s="1"/>
  <c r="AJ84" i="117" s="1"/>
  <c r="AS84" i="117" s="1"/>
  <c r="R41" i="117"/>
  <c r="V41" i="117" s="1"/>
  <c r="AJ41" i="117" s="1"/>
  <c r="AS41" i="117" s="1"/>
  <c r="R69" i="117"/>
  <c r="V69" i="117" s="1"/>
  <c r="AJ69" i="117" s="1"/>
  <c r="AS69" i="117" s="1"/>
  <c r="R38" i="117"/>
  <c r="V38" i="117" s="1"/>
  <c r="AJ38" i="117" s="1"/>
  <c r="AS38" i="117" s="1"/>
  <c r="R83" i="117"/>
  <c r="V83" i="117" s="1"/>
  <c r="AJ83" i="117" s="1"/>
  <c r="AS83" i="117" s="1"/>
  <c r="R78" i="117"/>
  <c r="V78" i="117" s="1"/>
  <c r="AJ78" i="117" s="1"/>
  <c r="AS78" i="117" s="1"/>
  <c r="R67" i="117"/>
  <c r="V67" i="117" s="1"/>
  <c r="AJ67" i="117" s="1"/>
  <c r="AS67" i="117" s="1"/>
  <c r="R47" i="117"/>
  <c r="V47" i="117" s="1"/>
  <c r="AJ47" i="117" s="1"/>
  <c r="AS47" i="117" s="1"/>
  <c r="R89" i="117"/>
  <c r="V89" i="117" s="1"/>
  <c r="AJ89" i="117" s="1"/>
  <c r="AS89" i="117" s="1"/>
  <c r="R88" i="117"/>
  <c r="V88" i="117" s="1"/>
  <c r="AJ88" i="117" s="1"/>
  <c r="AS88" i="117" s="1"/>
  <c r="R18" i="117"/>
  <c r="V18" i="117" s="1"/>
  <c r="AJ18" i="117" s="1"/>
  <c r="AS18" i="117" s="1"/>
  <c r="R61" i="117"/>
  <c r="V61" i="117" s="1"/>
  <c r="AJ61" i="117" s="1"/>
  <c r="AS61" i="117" s="1"/>
  <c r="R90" i="117"/>
  <c r="V90" i="117" s="1"/>
  <c r="AJ90" i="117" s="1"/>
  <c r="AS90" i="117" s="1"/>
  <c r="R51" i="117"/>
  <c r="V51" i="117" s="1"/>
  <c r="AJ51" i="117" s="1"/>
  <c r="AS51" i="117" s="1"/>
  <c r="R52" i="117"/>
  <c r="V52" i="117" s="1"/>
  <c r="AJ52" i="117" s="1"/>
  <c r="AS52" i="117" s="1"/>
  <c r="R40" i="117"/>
  <c r="V40" i="117" s="1"/>
  <c r="AJ40" i="117" s="1"/>
  <c r="AS40" i="117" s="1"/>
  <c r="R60" i="117"/>
  <c r="V60" i="117" s="1"/>
  <c r="AJ60" i="117" s="1"/>
  <c r="AS60" i="117" s="1"/>
  <c r="R12" i="117"/>
  <c r="V12" i="117" s="1"/>
  <c r="AJ12" i="117" s="1"/>
  <c r="AS12" i="117" s="1"/>
  <c r="R42" i="117"/>
  <c r="V42" i="117" s="1"/>
  <c r="AJ42" i="117" s="1"/>
  <c r="AS42" i="117" s="1"/>
  <c r="R85" i="117"/>
  <c r="V85" i="117" s="1"/>
  <c r="AJ85" i="117" s="1"/>
  <c r="AS85" i="117" s="1"/>
  <c r="AU85" i="117" l="1"/>
  <c r="AT85" i="117"/>
  <c r="AU40" i="117"/>
  <c r="AT40" i="117"/>
  <c r="AU61" i="117"/>
  <c r="AT61" i="117"/>
  <c r="AU84" i="117"/>
  <c r="AT84" i="117"/>
  <c r="AU32" i="117"/>
  <c r="AT32" i="117"/>
  <c r="AU23" i="117"/>
  <c r="AT23" i="117"/>
  <c r="AU87" i="117"/>
  <c r="AT87" i="117"/>
  <c r="AU46" i="117"/>
  <c r="AT46" i="117"/>
  <c r="AU37" i="117"/>
  <c r="AT37" i="117"/>
  <c r="AU80" i="117"/>
  <c r="AT80" i="117"/>
  <c r="AU62" i="117"/>
  <c r="AT62" i="117"/>
  <c r="AU9" i="117"/>
  <c r="AT9" i="117"/>
  <c r="AU12" i="117"/>
  <c r="AT12" i="117"/>
  <c r="AU47" i="117"/>
  <c r="AT47" i="117"/>
  <c r="AU83" i="117"/>
  <c r="AT83" i="117"/>
  <c r="AU68" i="117"/>
  <c r="AT68" i="117"/>
  <c r="AU74" i="117"/>
  <c r="AT74" i="117"/>
  <c r="AU26" i="117"/>
  <c r="AT26" i="117"/>
  <c r="AU57" i="117"/>
  <c r="AT57" i="117"/>
  <c r="AU29" i="117"/>
  <c r="AT29" i="117"/>
  <c r="AU22" i="117"/>
  <c r="AT22" i="117"/>
  <c r="AU64" i="117"/>
  <c r="AT64" i="117"/>
  <c r="AU75" i="117"/>
  <c r="AT75" i="117"/>
  <c r="AU39" i="117"/>
  <c r="AT39" i="117"/>
  <c r="AU42" i="117"/>
  <c r="AT42" i="117"/>
  <c r="AU18" i="117"/>
  <c r="AT18" i="117"/>
  <c r="AU77" i="117"/>
  <c r="AT77" i="117"/>
  <c r="AU63" i="117"/>
  <c r="AT63" i="117"/>
  <c r="AU36" i="117"/>
  <c r="AT36" i="117"/>
  <c r="AU66" i="117"/>
  <c r="AT66" i="117"/>
  <c r="AU55" i="117"/>
  <c r="AT55" i="117"/>
  <c r="AU53" i="117"/>
  <c r="AT53" i="117"/>
  <c r="AU52" i="117"/>
  <c r="AT52" i="117"/>
  <c r="AU67" i="117"/>
  <c r="AT67" i="117"/>
  <c r="AU38" i="117"/>
  <c r="AT38" i="117"/>
  <c r="AU19" i="117"/>
  <c r="AT19" i="117"/>
  <c r="AU54" i="117"/>
  <c r="AT54" i="117"/>
  <c r="AU82" i="117"/>
  <c r="AT82" i="117"/>
  <c r="AU17" i="117"/>
  <c r="AT17" i="117"/>
  <c r="AU31" i="117"/>
  <c r="AT31" i="117"/>
  <c r="AU56" i="117"/>
  <c r="AT56" i="117"/>
  <c r="AU71" i="117"/>
  <c r="AT71" i="117"/>
  <c r="AU91" i="117"/>
  <c r="AT91" i="117"/>
  <c r="AU92" i="117"/>
  <c r="AT92" i="117"/>
  <c r="AU81" i="117"/>
  <c r="AT81" i="117"/>
  <c r="AU28" i="117"/>
  <c r="AT28" i="117"/>
  <c r="AU73" i="117"/>
  <c r="AT73" i="117"/>
  <c r="AU88" i="117"/>
  <c r="AT88" i="117"/>
  <c r="AU16" i="117"/>
  <c r="AT16" i="117"/>
  <c r="AU30" i="117"/>
  <c r="AT30" i="117"/>
  <c r="AU25" i="117"/>
  <c r="AT25" i="117"/>
  <c r="AU49" i="117"/>
  <c r="AT49" i="117"/>
  <c r="AU13" i="117"/>
  <c r="AT13" i="117"/>
  <c r="AU51" i="117"/>
  <c r="AT51" i="117"/>
  <c r="AT6" i="117"/>
  <c r="AU6" i="117"/>
  <c r="AU69" i="117"/>
  <c r="AT69" i="117"/>
  <c r="AU24" i="117"/>
  <c r="AT24" i="117"/>
  <c r="AU79" i="117"/>
  <c r="AT79" i="117"/>
  <c r="AU27" i="117"/>
  <c r="AT27" i="117"/>
  <c r="AU70" i="117"/>
  <c r="AT70" i="117"/>
  <c r="AU35" i="117"/>
  <c r="AT35" i="117"/>
  <c r="AU20" i="117"/>
  <c r="AT20" i="117"/>
  <c r="AU58" i="117"/>
  <c r="AT58" i="117"/>
  <c r="AU65" i="117"/>
  <c r="AT65" i="117"/>
  <c r="AU48" i="117"/>
  <c r="AT48" i="117"/>
  <c r="AU8" i="117"/>
  <c r="AT8" i="117"/>
  <c r="AU78" i="117"/>
  <c r="AT78" i="117"/>
  <c r="AU93" i="117"/>
  <c r="AT93" i="117"/>
  <c r="AU43" i="117"/>
  <c r="AT43" i="117"/>
  <c r="AU34" i="117"/>
  <c r="AT34" i="117"/>
  <c r="AU15" i="117"/>
  <c r="AT15" i="117"/>
  <c r="AU86" i="117"/>
  <c r="AT86" i="117"/>
  <c r="AU10" i="117"/>
  <c r="AT10" i="117"/>
  <c r="AU45" i="117"/>
  <c r="AT45" i="117"/>
  <c r="AU11" i="117"/>
  <c r="AT11" i="117"/>
  <c r="AU50" i="117"/>
  <c r="AT50" i="117"/>
  <c r="AU7" i="117"/>
  <c r="AT7" i="117"/>
  <c r="AU59" i="117"/>
  <c r="AT59" i="117"/>
  <c r="AU60" i="117"/>
  <c r="AT60" i="117"/>
  <c r="AU90" i="117"/>
  <c r="AT90" i="117"/>
  <c r="AU89" i="117"/>
  <c r="AT89" i="117"/>
  <c r="AU41" i="117"/>
  <c r="AT41" i="117"/>
  <c r="AU76" i="117"/>
  <c r="AT76" i="117"/>
  <c r="AU21" i="117"/>
  <c r="AT21" i="117"/>
  <c r="AU33" i="117"/>
  <c r="AT33" i="117"/>
  <c r="AU44" i="117"/>
  <c r="AT44" i="117"/>
  <c r="AU72" i="117"/>
  <c r="AT72" i="117"/>
  <c r="AU14" i="117"/>
  <c r="AT14" i="117"/>
</calcChain>
</file>

<file path=xl/sharedStrings.xml><?xml version="1.0" encoding="utf-8"?>
<sst xmlns="http://schemas.openxmlformats.org/spreadsheetml/2006/main" count="819" uniqueCount="325">
  <si>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</si>
  <si>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</si>
  <si>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</si>
  <si>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</si>
  <si>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</si>
  <si>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</si>
  <si>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</si>
  <si>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</si>
  <si>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</si>
  <si>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</si>
  <si>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</si>
  <si>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</si>
  <si>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</si>
  <si>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</si>
  <si>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</si>
  <si>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</si>
  <si>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</si>
  <si>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</si>
  <si>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</si>
  <si>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</si>
  <si>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</si>
  <si>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</si>
  <si>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</si>
  <si>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</si>
  <si>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</si>
  <si>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</si>
  <si>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</si>
  <si>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</si>
  <si>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</si>
  <si>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</si>
  <si>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</si>
  <si>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</si>
  <si>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</si>
  <si>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</si>
  <si>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</si>
  <si>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</si>
  <si>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</si>
  <si>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</si>
  <si>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</si>
  <si>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</si>
  <si>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</si>
  <si>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</si>
  <si>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</si>
  <si>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</si>
  <si>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</si>
  <si>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</si>
  <si>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</si>
  <si>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</si>
  <si>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</si>
  <si>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</si>
  <si>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</si>
  <si>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</si>
  <si>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</si>
  <si>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</si>
  <si>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</si>
  <si>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</si>
  <si>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</si>
  <si>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</si>
  <si>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</si>
  <si>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</si>
  <si>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</si>
  <si>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</si>
  <si>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</si>
  <si>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</si>
  <si>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</si>
  <si>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</si>
  <si>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</si>
  <si>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</si>
  <si>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</si>
  <si>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</si>
  <si>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</si>
  <si>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</si>
  <si>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</si>
  <si>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</si>
  <si>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</si>
  <si>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</si>
  <si>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</si>
  <si>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</si>
  <si>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</si>
  <si>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</si>
  <si>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</si>
  <si>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</si>
  <si>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</si>
  <si>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</si>
  <si>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</si>
  <si>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</si>
  <si>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</si>
  <si>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</si>
  <si>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Cash Ratio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</si>
  <si>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</si>
  <si>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</si>
  <si>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</si>
  <si>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</si>
  <si>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</si>
  <si>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</si>
  <si>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</si>
  <si>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</si>
  <si>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</si>
  <si>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</si>
  <si>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</si>
  <si>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</si>
  <si>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</si>
  <si>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</si>
  <si>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</si>
  <si>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</si>
  <si>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</si>
  <si>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</si>
  <si>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</si>
  <si>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</si>
  <si>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</si>
  <si>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</si>
  <si>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</si>
  <si>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</si>
  <si>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</si>
  <si>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</si>
  <si>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</si>
  <si>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</si>
  <si>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</si>
  <si>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</si>
  <si>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</si>
  <si>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</si>
  <si>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</si>
  <si>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</si>
  <si>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</si>
  <si>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</si>
  <si>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</si>
  <si>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</si>
  <si>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</si>
  <si>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</si>
  <si>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</si>
  <si>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</si>
  <si>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</si>
  <si>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</si>
  <si>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</si>
  <si>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</si>
  <si>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</si>
  <si>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</si>
  <si>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</si>
  <si>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</si>
  <si>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</si>
  <si>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</si>
  <si>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</si>
  <si>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</si>
  <si>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</si>
  <si>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</si>
  <si>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</si>
  <si>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</si>
  <si>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</si>
  <si>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</si>
  <si>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</si>
  <si>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</si>
  <si>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</si>
  <si>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</si>
  <si>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</si>
  <si>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</si>
  <si>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</si>
  <si>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</si>
  <si>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</si>
  <si>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</si>
  <si>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</si>
  <si>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</si>
  <si>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</si>
  <si>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</si>
  <si>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</si>
  <si>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</si>
  <si>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</si>
  <si>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</si>
  <si>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</si>
  <si>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</si>
  <si>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</si>
  <si>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</si>
  <si>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</si>
  <si>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</si>
  <si>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</si>
  <si>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</si>
  <si>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</si>
  <si>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</si>
  <si>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</si>
  <si>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</si>
  <si>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</si>
  <si>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</si>
  <si>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</si>
  <si>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</si>
  <si>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</si>
  <si>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</si>
  <si>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</si>
  <si>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EBITDA</t>
  </si>
  <si>
    <t>ร้อยละ</t>
  </si>
  <si>
    <t>รวมเขต 8</t>
  </si>
  <si>
    <t>Operating Margin</t>
  </si>
  <si>
    <t>Return on Asset</t>
  </si>
  <si>
    <t>ผลการประเมิน</t>
  </si>
  <si>
    <t>เขต</t>
  </si>
  <si>
    <t>หน่วยบริการ</t>
  </si>
  <si>
    <t>ประเภท</t>
  </si>
  <si>
    <t>ขนาดเตียง</t>
  </si>
  <si>
    <t>กลุ่ม</t>
  </si>
  <si>
    <t>รพศ.</t>
  </si>
  <si>
    <t>รพช.</t>
  </si>
  <si>
    <t>รพท.</t>
  </si>
  <si>
    <t>กลุ่มระดับบริการ</t>
  </si>
  <si>
    <t>รวม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</si>
  <si>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</si>
  <si>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</si>
  <si>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</si>
  <si>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</si>
  <si>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</si>
  <si>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</si>
  <si>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</si>
  <si>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</si>
  <si>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</si>
  <si>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</si>
  <si>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</si>
  <si>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</si>
  <si>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</si>
  <si>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</si>
  <si>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</si>
  <si>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</si>
  <si>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</si>
  <si>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</si>
  <si>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</si>
  <si>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</si>
  <si>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</si>
  <si>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</si>
  <si>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</si>
  <si>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</si>
  <si>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</si>
  <si>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</si>
  <si>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</si>
  <si>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</si>
  <si>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</si>
  <si>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</si>
  <si>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</si>
  <si>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</si>
  <si>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</si>
  <si>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</si>
  <si>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</si>
  <si>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</si>
  <si>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</si>
  <si>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</si>
  <si>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</si>
  <si>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</si>
  <si>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</si>
  <si>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</si>
  <si>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</si>
  <si>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</si>
  <si>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</si>
  <si>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</si>
  <si>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</si>
  <si>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</si>
  <si>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</si>
  <si>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รพช.F1 P&lt;=50,000</t>
  </si>
  <si>
    <t>รพท.M1 B&gt;200</t>
  </si>
  <si>
    <t>รพช.F3 P15,000-25,000</t>
  </si>
  <si>
    <t>รพช.F3 P&gt;=25,000</t>
  </si>
  <si>
    <t>รพศ.A B&gt;1000</t>
  </si>
  <si>
    <t>รพท.M1 B&lt;=200</t>
  </si>
  <si>
    <t xml:space="preserve">ผลการประเมินต้นทุนหน่วยบริการแบบ Quick Method </t>
  </si>
  <si>
    <t>รพช.F2 P60,000-90,000</t>
  </si>
  <si>
    <t>รพศ.A B&lt;=700</t>
  </si>
  <si>
    <t>กลุ่ม รพ.</t>
  </si>
  <si>
    <t>ID MOPH</t>
  </si>
  <si>
    <t>Risk score</t>
  </si>
  <si>
    <t>Grade</t>
  </si>
  <si>
    <t>หมายเหตุ ค่ากลางกลุ่ม Operating Margin, Return on Asset, Unit Cost, HGR และ Sum of AdjRw  ใช้ข้อมูล จากไตรมาส 3/2565 ในการประเมิน</t>
  </si>
  <si>
    <t xml:space="preserve"> 1.1 การบริหารแผนทางการเงินเปรียบเทียบผลการดำเนินงานผลต่าง บวกหรือลบไม่เกิน 5%  </t>
  </si>
  <si>
    <t>โรงพยาบาล</t>
  </si>
  <si>
    <t xml:space="preserve">ประเภท </t>
  </si>
  <si>
    <t>ตัวชี้วัดกระบวนการ</t>
  </si>
  <si>
    <t>รวมคะแนนด้านกระบวนการ</t>
  </si>
  <si>
    <t>2. ตัวชี้วัดผลการดำเนินงาน</t>
  </si>
  <si>
    <t>รวมคะแนนทั้งสิ้น</t>
  </si>
  <si>
    <t>1.2 การบริหารสินทรัพย์หมุนเวียนและหนี้สินหมุนเวียน</t>
  </si>
  <si>
    <t>1.3 การบริหารจัดการ</t>
  </si>
  <si>
    <t>2.1 ความสามารถในการทำกำไร</t>
  </si>
  <si>
    <t>2.2 สภาพคล่อง</t>
  </si>
  <si>
    <t>1.3.1 การบริหารต้นทุนบริการและค่าใช้จ่าย</t>
  </si>
  <si>
    <t>1.3.2 ตรวจสอบงบทดลอง</t>
  </si>
  <si>
    <t>1.3.3 ผลผลิต (Productivity) เป็นที่ยอมรับ</t>
  </si>
  <si>
    <t xml:space="preserve"> ทุนสำรองสุทธิ (Net Working Capital)</t>
  </si>
  <si>
    <t xml:space="preserve"> Cash Ratio</t>
  </si>
  <si>
    <t>ทุนสำรองสุทธิ(NWC)</t>
  </si>
  <si>
    <t>เงินบำรุงหลังหักหนี้</t>
  </si>
  <si>
    <t>รายได้สุง (ต่ำ)กว่าค่าใช้จ่ายสุทธิ (NI)</t>
  </si>
  <si>
    <t xml:space="preserve">อัตราครองเตียง </t>
  </si>
  <si>
    <t>Sum of AdjRW</t>
  </si>
  <si>
    <t>สถานการณ์ทางการเงิน ณ</t>
  </si>
  <si>
    <t>จำนวน ปชก. UC POP UC ณ 1 เมษายน 2564</t>
  </si>
  <si>
    <t>1.1.1 มิติรายได้</t>
  </si>
  <si>
    <t>1.1.2 มิติค่าใช้จ่าย</t>
  </si>
  <si>
    <t xml:space="preserve"> 1.2.2 ระยะเวลาถัวเฉลี่ยในการเรียกเก็บหนี้สิทธิ UC ≤60 วัน</t>
  </si>
  <si>
    <t>1.2.1 ระยะเวลาชำระเจ้าหนี้การค้ายา&amp;เวชภัณฑ์มิใช่ยา ≤ 90 วัน หรือ ≤ 180 วัน</t>
  </si>
  <si>
    <t>1.2.3 ระยะเวลาถัวเฉลี่ยในการเรียกเก็บหนี้สิทธิข้าราชการ ≤60 วัน</t>
  </si>
  <si>
    <t xml:space="preserve">1.2.4 การบริหารสินคงคลัง (Inventory Management) ≤ 60 วัน ยกเว้น รพ.พื้นที่เกาะ ≤ 90 วัน </t>
  </si>
  <si>
    <t>รวมคะแนน 1.1</t>
  </si>
  <si>
    <t>รวมคะแนน 1.2</t>
  </si>
  <si>
    <t>1.3.1.1 Unit Cost for OP</t>
  </si>
  <si>
    <t>1.3.1.2 Unit Cost for IP</t>
  </si>
  <si>
    <t>1.3.1.3 LC ค่าแรงบุคลากร</t>
  </si>
  <si>
    <t>1.3.1.4 MC ค่ายา</t>
  </si>
  <si>
    <t>1.3.1.5 MC ค่าวัสดุวิทยาศาสตร์และการแพทย์</t>
  </si>
  <si>
    <t>1.3.1.6 MC ค่าเวชภัณฑ์มิใช่ยาและวัสดุการแพทย์</t>
  </si>
  <si>
    <t>รวมคะแนน 1.3.1</t>
  </si>
  <si>
    <t>คะแนน 1.3.3</t>
  </si>
  <si>
    <t>รวมคะแนน 1.3</t>
  </si>
  <si>
    <t>รวมคะแนน 2.1</t>
  </si>
  <si>
    <t>รวมคะแนน 2.2</t>
  </si>
  <si>
    <t>รวมคะแนนผลการดำเนินงาน</t>
  </si>
  <si>
    <t>ผลการประเมินประสิทธิภาพ Total Performance Score รายเดือน</t>
  </si>
  <si>
    <t>หนองบัว</t>
  </si>
  <si>
    <t>ค่ากลางกลุ่ม Unit Cost ไตรมาสที่ 3/2566  ข้อมูลจาก กองเศรษฐกิจสุขภาพ</t>
  </si>
  <si>
    <t xml:space="preserve">หมายเหตุ ค่ากลางกลุ่ม เทียบค่ากลางจาก ไตรมาสที่ 3/2566 </t>
  </si>
  <si>
    <t>เดือน กรกฎาคม  2566</t>
  </si>
  <si>
    <t>ไตรมาส 3</t>
  </si>
  <si>
    <t>เดือน กันยายน  2566</t>
  </si>
  <si>
    <t>หน่วยบริการที่ไม่ผ่าน</t>
  </si>
  <si>
    <t xml:space="preserve">ปลาปาก , ท่าอุเทน ,นาทม , ศรีสงคราม , โพนสวรรค์ </t>
  </si>
  <si>
    <t>เซกา , บึงโขงหลง</t>
  </si>
  <si>
    <t>นาแห้ว</t>
  </si>
  <si>
    <t>วานรนิวาส</t>
  </si>
  <si>
    <t>สังคม , โพธิ์ตาก</t>
  </si>
  <si>
    <t xml:space="preserve">สุวรรณคูหา , นาวัง เฉลิมพระเกียรติ </t>
  </si>
  <si>
    <t>ห้วยเกิ้ง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</si>
  <si>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 ข้อมูล ณ 24 ตุลาคม 2566</t>
    </r>
  </si>
  <si>
    <r>
      <rPr>
        <b/>
        <sz val="14"/>
        <color rgb="FFFF0000"/>
        <rFont val="TH SarabunPSK"/>
        <family val="2"/>
      </rPr>
      <t>ข้อมูล ณ วันที่ 24 ตุลาคม 2566</t>
    </r>
    <r>
      <rPr>
        <b/>
        <sz val="16"/>
        <color rgb="FFFF0000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</si>
</sst>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,##0_ ;[Red]\-#,##0\ "/>
    <numFmt numFmtId="190" formatCode="0.0"/>
    <numFmt numFmtId="191" formatCode="#,##0_ ;\-#,##0\ "/>
    <numFmt numFmtId="192" formatCode="0.0_);[Red]\(0.0\)"/>
  </numFmts>
  <fonts count="42" x14ac:knownFonts="1"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2"/>
      <color theme="1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8"/>
      <color theme="0" tint="-4.9989318521683403E-2"/>
      <name val="TH SarabunPSK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2"/>
      <color rgb="FFFF0000"/>
      <name val="TH SarabunPSK"/>
      <family val="2"/>
    </font>
    <font>
      <b/>
      <sz val="26"/>
      <color rgb="FFFF0000"/>
      <name val="TH SarabunPSK"/>
      <family val="2"/>
    </font>
  </fonts>
  <fills count="4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14" applyNumberFormat="0" applyAlignment="0" applyProtection="0"/>
    <xf numFmtId="0" fontId="24" fillId="18" borderId="15" applyNumberFormat="0" applyAlignment="0" applyProtection="0"/>
    <xf numFmtId="0" fontId="25" fillId="18" borderId="14" applyNumberFormat="0" applyAlignment="0" applyProtection="0"/>
    <xf numFmtId="0" fontId="26" fillId="0" borderId="16" applyNumberFormat="0" applyFill="0" applyAlignment="0" applyProtection="0"/>
    <xf numFmtId="0" fontId="27" fillId="19" borderId="17" applyNumberFormat="0" applyAlignment="0" applyProtection="0"/>
    <xf numFmtId="0" fontId="28" fillId="0" borderId="0" applyNumberFormat="0" applyFill="0" applyBorder="0" applyAlignment="0" applyProtection="0"/>
    <xf numFmtId="0" fontId="4" fillId="20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1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1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31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3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</cellStyleXfs>
  <cellXfs count="194">
    <xf numFmtId="0" fontId="0" fillId="0" borderId="0" xfId="0"/>
    <xf numFmtId="0" fontId="7" fillId="0" borderId="0" xfId="0" applyFont="1"/>
    <xf numFmtId="0" fontId="9" fillId="0" borderId="0" xfId="0" applyFont="1"/>
    <xf numFmtId="0" fontId="7" fillId="0" borderId="1" xfId="0" applyFont="1" applyBorder="1"/>
    <xf numFmtId="0" fontId="7" fillId="0" borderId="1" xfId="8" applyFont="1" applyBorder="1" applyAlignment="1">
      <alignment horizontal="center"/>
    </xf>
    <xf numFmtId="0" fontId="7" fillId="0" borderId="1" xfId="8" applyFont="1" applyBorder="1"/>
    <xf numFmtId="0" fontId="7" fillId="8" borderId="1" xfId="8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1" fillId="0" borderId="0" xfId="0" applyFont="1"/>
    <xf numFmtId="43" fontId="7" fillId="0" borderId="1" xfId="7" applyFont="1" applyBorder="1"/>
    <xf numFmtId="0" fontId="2" fillId="0" borderId="1" xfId="0" applyFont="1" applyBorder="1"/>
    <xf numFmtId="0" fontId="15" fillId="0" borderId="0" xfId="0" applyFont="1"/>
    <xf numFmtId="0" fontId="7" fillId="4" borderId="1" xfId="8" applyFont="1" applyFill="1" applyBorder="1" applyAlignment="1">
      <alignment horizontal="center" vertical="center" wrapText="1"/>
    </xf>
    <xf numFmtId="0" fontId="11" fillId="6" borderId="0" xfId="0" applyFont="1" applyFill="1"/>
    <xf numFmtId="0" fontId="11" fillId="0" borderId="0" xfId="0" applyFont="1" applyAlignment="1">
      <alignment vertical="top"/>
    </xf>
    <xf numFmtId="0" fontId="8" fillId="0" borderId="0" xfId="0" applyFont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3" fillId="0" borderId="0" xfId="0" applyFont="1"/>
    <xf numFmtId="0" fontId="33" fillId="0" borderId="0" xfId="0" applyFont="1"/>
    <xf numFmtId="187" fontId="13" fillId="0" borderId="1" xfId="0" applyNumberFormat="1" applyFont="1" applyBorder="1"/>
    <xf numFmtId="0" fontId="13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3" xfId="0" applyFont="1" applyBorder="1"/>
    <xf numFmtId="0" fontId="11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7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horizontal="center" wrapText="1"/>
    </xf>
    <xf numFmtId="187" fontId="8" fillId="4" borderId="1" xfId="7" applyNumberFormat="1" applyFont="1" applyFill="1" applyBorder="1" applyAlignment="1">
      <alignment horizontal="center"/>
    </xf>
    <xf numFmtId="187" fontId="8" fillId="2" borderId="1" xfId="7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0" fontId="8" fillId="0" borderId="1" xfId="0" applyFont="1" applyBorder="1"/>
    <xf numFmtId="188" fontId="8" fillId="0" borderId="1" xfId="7" applyNumberFormat="1" applyFont="1" applyBorder="1" applyAlignment="1"/>
    <xf numFmtId="2" fontId="8" fillId="0" borderId="1" xfId="0" applyNumberFormat="1" applyFont="1" applyBorder="1"/>
    <xf numFmtId="187" fontId="8" fillId="0" borderId="1" xfId="7" applyNumberFormat="1" applyFont="1" applyBorder="1" applyAlignment="1"/>
    <xf numFmtId="187" fontId="34" fillId="4" borderId="1" xfId="2" applyNumberFormat="1" applyFont="1" applyFill="1" applyBorder="1"/>
    <xf numFmtId="187" fontId="34" fillId="2" borderId="1" xfId="2" applyNumberFormat="1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7" fillId="8" borderId="9" xfId="8" applyFont="1" applyFill="1" applyBorder="1" applyAlignment="1">
      <alignment horizontal="center" vertical="center" wrapText="1"/>
    </xf>
    <xf numFmtId="4" fontId="7" fillId="0" borderId="1" xfId="7" applyNumberFormat="1" applyFont="1" applyBorder="1"/>
    <xf numFmtId="0" fontId="7" fillId="0" borderId="1" xfId="8" applyFont="1" applyBorder="1" applyAlignment="1">
      <alignment horizontal="center" vertical="center" wrapText="1"/>
    </xf>
    <xf numFmtId="43" fontId="7" fillId="0" borderId="1" xfId="7" applyFont="1" applyBorder="1" applyAlignment="1">
      <alignment horizontal="right"/>
    </xf>
    <xf numFmtId="4" fontId="7" fillId="3" borderId="1" xfId="7" applyNumberFormat="1" applyFont="1" applyFill="1" applyBorder="1"/>
    <xf numFmtId="4" fontId="7" fillId="0" borderId="1" xfId="7" applyNumberFormat="1" applyFont="1" applyBorder="1" applyAlignment="1">
      <alignment horizontal="right"/>
    </xf>
    <xf numFmtId="0" fontId="7" fillId="3" borderId="1" xfId="8" applyFont="1" applyFill="1" applyBorder="1" applyAlignment="1">
      <alignment horizontal="center" vertical="center" wrapText="1"/>
    </xf>
    <xf numFmtId="0" fontId="7" fillId="3" borderId="1" xfId="8" applyFont="1" applyFill="1" applyBorder="1" applyAlignment="1">
      <alignment horizontal="center"/>
    </xf>
    <xf numFmtId="0" fontId="7" fillId="3" borderId="1" xfId="8" applyFont="1" applyFill="1" applyBorder="1"/>
    <xf numFmtId="43" fontId="7" fillId="3" borderId="1" xfId="7" applyFont="1" applyFill="1" applyBorder="1"/>
    <xf numFmtId="4" fontId="7" fillId="0" borderId="5" xfId="7" applyNumberFormat="1" applyFont="1" applyFill="1" applyBorder="1"/>
    <xf numFmtId="0" fontId="33" fillId="5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191" fontId="1" fillId="5" borderId="1" xfId="7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189" fontId="13" fillId="0" borderId="1" xfId="0" applyNumberFormat="1" applyFont="1" applyBorder="1"/>
    <xf numFmtId="0" fontId="33" fillId="0" borderId="1" xfId="0" applyFont="1" applyBorder="1" applyAlignment="1" applyProtection="1">
      <alignment horizontal="center"/>
      <protection hidden="1"/>
    </xf>
    <xf numFmtId="0" fontId="13" fillId="0" borderId="0" xfId="0" applyFont="1" applyAlignment="1">
      <alignment horizontal="center" vertical="top"/>
    </xf>
    <xf numFmtId="0" fontId="1" fillId="0" borderId="1" xfId="7" applyNumberFormat="1" applyFont="1" applyFill="1" applyBorder="1" applyAlignment="1">
      <alignment horizontal="center"/>
    </xf>
    <xf numFmtId="187" fontId="1" fillId="5" borderId="1" xfId="7" applyNumberFormat="1" applyFont="1" applyFill="1" applyBorder="1" applyAlignment="1">
      <alignment horizontal="center" vertical="top" wrapText="1"/>
    </xf>
    <xf numFmtId="0" fontId="33" fillId="5" borderId="1" xfId="7" applyNumberFormat="1" applyFont="1" applyFill="1" applyBorder="1" applyAlignment="1">
      <alignment horizontal="center" vertical="top"/>
    </xf>
    <xf numFmtId="0" fontId="33" fillId="0" borderId="1" xfId="7" applyNumberFormat="1" applyFont="1" applyFill="1" applyBorder="1" applyAlignment="1">
      <alignment horizontal="center" vertical="top"/>
    </xf>
    <xf numFmtId="0" fontId="33" fillId="0" borderId="1" xfId="7" applyNumberFormat="1" applyFont="1" applyFill="1" applyBorder="1" applyAlignment="1">
      <alignment horizontal="center"/>
    </xf>
    <xf numFmtId="190" fontId="33" fillId="5" borderId="1" xfId="7" applyNumberFormat="1" applyFont="1" applyFill="1" applyBorder="1" applyAlignment="1">
      <alignment horizontal="center" vertical="top"/>
    </xf>
    <xf numFmtId="0" fontId="1" fillId="5" borderId="1" xfId="7" applyNumberFormat="1" applyFont="1" applyFill="1" applyBorder="1" applyAlignment="1">
      <alignment horizontal="center" vertical="top" wrapText="1"/>
    </xf>
    <xf numFmtId="0" fontId="33" fillId="9" borderId="1" xfId="7" applyNumberFormat="1" applyFont="1" applyFill="1" applyBorder="1" applyAlignment="1">
      <alignment horizontal="center" vertical="top"/>
    </xf>
    <xf numFmtId="0" fontId="33" fillId="3" borderId="1" xfId="0" applyFont="1" applyFill="1" applyBorder="1" applyAlignment="1">
      <alignment horizontal="center" vertical="center"/>
    </xf>
    <xf numFmtId="0" fontId="33" fillId="3" borderId="1" xfId="7" applyNumberFormat="1" applyFont="1" applyFill="1" applyBorder="1" applyAlignment="1">
      <alignment horizontal="center" vertical="top"/>
    </xf>
    <xf numFmtId="189" fontId="33" fillId="5" borderId="1" xfId="7" applyNumberFormat="1" applyFont="1" applyFill="1" applyBorder="1" applyAlignment="1">
      <alignment horizontal="center" vertical="top"/>
    </xf>
    <xf numFmtId="187" fontId="13" fillId="6" borderId="1" xfId="0" applyNumberFormat="1" applyFont="1" applyFill="1" applyBorder="1"/>
    <xf numFmtId="189" fontId="13" fillId="0" borderId="1" xfId="7" applyNumberFormat="1" applyFont="1" applyBorder="1" applyAlignment="1">
      <alignment horizontal="center" vertical="top"/>
    </xf>
    <xf numFmtId="189" fontId="33" fillId="13" borderId="1" xfId="7" applyNumberFormat="1" applyFont="1" applyFill="1" applyBorder="1" applyAlignment="1">
      <alignment horizontal="center" vertical="top"/>
    </xf>
    <xf numFmtId="189" fontId="13" fillId="13" borderId="1" xfId="7" applyNumberFormat="1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1" fontId="13" fillId="0" borderId="0" xfId="0" applyNumberFormat="1" applyFont="1"/>
    <xf numFmtId="1" fontId="33" fillId="13" borderId="1" xfId="7" applyNumberFormat="1" applyFont="1" applyFill="1" applyBorder="1" applyAlignment="1">
      <alignment horizontal="center" vertical="top"/>
    </xf>
    <xf numFmtId="1" fontId="11" fillId="0" borderId="0" xfId="0" applyNumberFormat="1" applyFont="1"/>
    <xf numFmtId="190" fontId="33" fillId="0" borderId="0" xfId="0" applyNumberFormat="1" applyFont="1"/>
    <xf numFmtId="190" fontId="33" fillId="9" borderId="1" xfId="7" applyNumberFormat="1" applyFont="1" applyFill="1" applyBorder="1" applyAlignment="1">
      <alignment horizontal="center" vertical="top"/>
    </xf>
    <xf numFmtId="190" fontId="8" fillId="0" borderId="0" xfId="0" applyNumberFormat="1" applyFont="1"/>
    <xf numFmtId="0" fontId="36" fillId="45" borderId="20" xfId="0" applyFont="1" applyFill="1" applyBorder="1" applyAlignment="1">
      <alignment vertical="top"/>
    </xf>
    <xf numFmtId="0" fontId="13" fillId="45" borderId="0" xfId="0" applyFont="1" applyFill="1"/>
    <xf numFmtId="1" fontId="33" fillId="5" borderId="1" xfId="0" applyNumberFormat="1" applyFont="1" applyFill="1" applyBorder="1" applyAlignment="1">
      <alignment horizontal="center"/>
    </xf>
    <xf numFmtId="0" fontId="33" fillId="6" borderId="1" xfId="0" applyFont="1" applyFill="1" applyBorder="1" applyAlignment="1">
      <alignment horizontal="center"/>
    </xf>
    <xf numFmtId="0" fontId="10" fillId="6" borderId="0" xfId="0" applyFont="1" applyFill="1" applyAlignment="1">
      <alignment vertical="top"/>
    </xf>
    <xf numFmtId="0" fontId="10" fillId="8" borderId="4" xfId="8" applyFont="1" applyFill="1" applyBorder="1"/>
    <xf numFmtId="0" fontId="10" fillId="8" borderId="6" xfId="8" applyFont="1" applyFill="1" applyBorder="1"/>
    <xf numFmtId="0" fontId="10" fillId="8" borderId="1" xfId="8" applyFont="1" applyFill="1" applyBorder="1" applyAlignment="1">
      <alignment horizontal="center"/>
    </xf>
    <xf numFmtId="4" fontId="10" fillId="8" borderId="1" xfId="7" applyNumberFormat="1" applyFont="1" applyFill="1" applyBorder="1"/>
    <xf numFmtId="43" fontId="10" fillId="8" borderId="1" xfId="8" applyNumberFormat="1" applyFont="1" applyFill="1" applyBorder="1" applyAlignment="1">
      <alignment horizontal="center"/>
    </xf>
    <xf numFmtId="43" fontId="10" fillId="8" borderId="1" xfId="7" applyFont="1" applyFill="1" applyBorder="1" applyAlignment="1">
      <alignment horizontal="center"/>
    </xf>
    <xf numFmtId="2" fontId="15" fillId="0" borderId="0" xfId="0" applyNumberFormat="1" applyFont="1"/>
    <xf numFmtId="0" fontId="39" fillId="0" borderId="21" xfId="0" applyFont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8" fillId="7" borderId="6" xfId="0" applyFont="1" applyFill="1" applyBorder="1" applyAlignment="1">
      <alignment horizontal="center"/>
    </xf>
    <xf numFmtId="0" fontId="32" fillId="8" borderId="9" xfId="2" applyFont="1" applyFill="1" applyBorder="1" applyAlignment="1">
      <alignment horizontal="center" vertical="center" wrapText="1"/>
    </xf>
    <xf numFmtId="0" fontId="32" fillId="8" borderId="2" xfId="2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left" vertical="top"/>
    </xf>
    <xf numFmtId="0" fontId="33" fillId="5" borderId="10" xfId="0" applyFont="1" applyFill="1" applyBorder="1" applyAlignment="1">
      <alignment horizontal="left" vertical="top"/>
    </xf>
    <xf numFmtId="0" fontId="33" fillId="5" borderId="6" xfId="0" applyFont="1" applyFill="1" applyBorder="1" applyAlignment="1">
      <alignment horizontal="left" vertical="top"/>
    </xf>
    <xf numFmtId="191" fontId="1" fillId="5" borderId="9" xfId="7" applyNumberFormat="1" applyFont="1" applyFill="1" applyBorder="1" applyAlignment="1">
      <alignment horizontal="center" vertical="top" wrapText="1"/>
    </xf>
    <xf numFmtId="191" fontId="1" fillId="5" borderId="5" xfId="7" applyNumberFormat="1" applyFont="1" applyFill="1" applyBorder="1" applyAlignment="1">
      <alignment horizontal="center" vertical="top" wrapText="1"/>
    </xf>
    <xf numFmtId="191" fontId="1" fillId="5" borderId="2" xfId="7" applyNumberFormat="1" applyFont="1" applyFill="1" applyBorder="1" applyAlignment="1">
      <alignment horizontal="center" vertical="top" wrapText="1"/>
    </xf>
    <xf numFmtId="0" fontId="33" fillId="13" borderId="4" xfId="0" applyFont="1" applyFill="1" applyBorder="1" applyAlignment="1">
      <alignment horizontal="left" vertical="top"/>
    </xf>
    <xf numFmtId="0" fontId="33" fillId="13" borderId="10" xfId="0" applyFont="1" applyFill="1" applyBorder="1" applyAlignment="1">
      <alignment horizontal="left" vertical="top"/>
    </xf>
    <xf numFmtId="0" fontId="33" fillId="13" borderId="6" xfId="0" applyFont="1" applyFill="1" applyBorder="1" applyAlignment="1">
      <alignment horizontal="left" vertical="top"/>
    </xf>
    <xf numFmtId="0" fontId="33" fillId="1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191" fontId="1" fillId="13" borderId="1" xfId="7" applyNumberFormat="1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92" fontId="1" fillId="5" borderId="1" xfId="7" applyNumberFormat="1" applyFont="1" applyFill="1" applyBorder="1" applyAlignment="1">
      <alignment horizontal="center" vertical="center" wrapText="1"/>
    </xf>
    <xf numFmtId="1" fontId="1" fillId="13" borderId="1" xfId="7" applyNumberFormat="1" applyFont="1" applyFill="1" applyBorder="1" applyAlignment="1">
      <alignment horizontal="center" vertical="center" wrapText="1"/>
    </xf>
    <xf numFmtId="190" fontId="1" fillId="9" borderId="1" xfId="7" applyNumberFormat="1" applyFont="1" applyFill="1" applyBorder="1" applyAlignment="1">
      <alignment horizontal="center" vertical="center" wrapText="1"/>
    </xf>
    <xf numFmtId="191" fontId="1" fillId="5" borderId="1" xfId="7" applyNumberFormat="1" applyFont="1" applyFill="1" applyBorder="1" applyAlignment="1">
      <alignment horizontal="left" vertical="top"/>
    </xf>
    <xf numFmtId="0" fontId="33" fillId="13" borderId="1" xfId="0" applyFont="1" applyFill="1" applyBorder="1" applyAlignment="1">
      <alignment horizontal="center" vertical="top" wrapText="1"/>
    </xf>
    <xf numFmtId="0" fontId="33" fillId="6" borderId="1" xfId="0" applyFont="1" applyFill="1" applyBorder="1" applyAlignment="1">
      <alignment horizontal="center" vertical="center"/>
    </xf>
    <xf numFmtId="191" fontId="1" fillId="5" borderId="1" xfId="7" applyNumberFormat="1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191" fontId="1" fillId="9" borderId="1" xfId="7" applyNumberFormat="1" applyFont="1" applyFill="1" applyBorder="1" applyAlignment="1">
      <alignment horizontal="center" vertical="top" wrapText="1"/>
    </xf>
    <xf numFmtId="191" fontId="1" fillId="5" borderId="4" xfId="7" applyNumberFormat="1" applyFont="1" applyFill="1" applyBorder="1" applyAlignment="1">
      <alignment horizontal="center" vertical="top" wrapText="1"/>
    </xf>
    <xf numFmtId="191" fontId="1" fillId="5" borderId="10" xfId="7" applyNumberFormat="1" applyFont="1" applyFill="1" applyBorder="1" applyAlignment="1">
      <alignment horizontal="center" vertical="top" wrapText="1"/>
    </xf>
    <xf numFmtId="191" fontId="1" fillId="5" borderId="6" xfId="7" applyNumberFormat="1" applyFont="1" applyFill="1" applyBorder="1" applyAlignment="1">
      <alignment horizontal="center" vertical="top" wrapText="1"/>
    </xf>
    <xf numFmtId="0" fontId="33" fillId="5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0" fillId="0" borderId="1" xfId="0" applyFont="1" applyBorder="1" applyAlignment="1">
      <alignment horizontal="left"/>
    </xf>
    <xf numFmtId="0" fontId="40" fillId="0" borderId="4" xfId="0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1" fillId="7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2" fillId="11" borderId="9" xfId="2" applyFont="1" applyFill="1" applyBorder="1" applyAlignment="1">
      <alignment horizontal="center" vertical="center" wrapText="1"/>
    </xf>
    <xf numFmtId="0" fontId="32" fillId="11" borderId="2" xfId="2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32" fillId="8" borderId="9" xfId="2" applyFont="1" applyFill="1" applyBorder="1" applyAlignment="1">
      <alignment horizontal="center" vertical="center" wrapText="1"/>
    </xf>
    <xf numFmtId="0" fontId="32" fillId="8" borderId="2" xfId="2" applyFont="1" applyFill="1" applyBorder="1" applyAlignment="1">
      <alignment horizontal="center" vertical="center" wrapText="1"/>
    </xf>
    <xf numFmtId="0" fontId="34" fillId="11" borderId="9" xfId="2" applyFont="1" applyFill="1" applyBorder="1" applyAlignment="1">
      <alignment horizontal="center" vertical="center" wrapText="1"/>
    </xf>
    <xf numFmtId="0" fontId="34" fillId="11" borderId="2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4" fillId="8" borderId="9" xfId="2" applyFont="1" applyFill="1" applyBorder="1" applyAlignment="1">
      <alignment horizontal="center" vertical="center" wrapText="1"/>
    </xf>
    <xf numFmtId="0" fontId="34" fillId="8" borderId="2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8" borderId="4" xfId="8" applyFont="1" applyFill="1" applyBorder="1" applyAlignment="1">
      <alignment horizontal="center" vertical="center" wrapText="1"/>
    </xf>
    <xf numFmtId="0" fontId="7" fillId="8" borderId="10" xfId="8" applyFont="1" applyFill="1" applyBorder="1" applyAlignment="1">
      <alignment horizontal="center" vertical="center" wrapText="1"/>
    </xf>
    <xf numFmtId="0" fontId="7" fillId="8" borderId="6" xfId="8" applyFont="1" applyFill="1" applyBorder="1" applyAlignment="1">
      <alignment horizontal="center" vertical="center" wrapText="1"/>
    </xf>
    <xf numFmtId="0" fontId="7" fillId="8" borderId="9" xfId="8" applyFont="1" applyFill="1" applyBorder="1" applyAlignment="1">
      <alignment horizontal="center" vertical="center" wrapText="1"/>
    </xf>
    <xf numFmtId="0" fontId="7" fillId="8" borderId="2" xfId="8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99"/>
      <color rgb="FF66FFFF"/>
      <color rgb="FF33CC33"/>
      <color rgb="FFFDF3B9"/>
      <color rgb="FFCCFFCC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ebook%20anniz\Anniz\&#3611;&#3637;&#3591;&#3610;%2061\Risk%20score%2061\1.%20&#3605;.&#3588;.60\1.%20&#3605;.&#3588;.60\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-Dell\Desktop\&#3586;&#3657;&#3629;&#3617;&#3641;&#3621;%20Unit%20cost\&#3648;&#3604;&#3639;&#3629;&#3609;&#3585;&#3633;&#3609;&#3618;&#3634;&#3618;&#3609;%2066\Report1.xls" TargetMode="External"/><Relationship Id="rId1" Type="http://schemas.openxmlformats.org/officeDocument/2006/relationships/externalLinkPath" Target="Report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-Dell\Desktop\&#3586;&#3657;&#3629;&#3617;&#3641;&#3621;%20Unit%20cost\&#3648;&#3604;&#3639;&#3629;&#3609;&#3585;&#3633;&#3609;&#3618;&#3634;&#3618;&#3609;%2066\Report1%20&#3629;&#3633;&#3614;&#3648;&#3604;&#3605;%2024-10-66.xls" TargetMode="External"/><Relationship Id="rId1" Type="http://schemas.openxmlformats.org/officeDocument/2006/relationships/externalLinkPath" Target="Report1%20&#3629;&#3633;&#3614;&#3648;&#3604;&#3605;%2024-10-6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"/>
    </sheetNames>
    <sheetDataSet>
      <sheetData sheetId="0">
        <row r="2">
          <cell r="F2" t="str">
            <v>10705</v>
          </cell>
          <cell r="G2" t="str">
            <v>เลย,รพท.</v>
          </cell>
        </row>
        <row r="3">
          <cell r="F3" t="str">
            <v>11030</v>
          </cell>
          <cell r="G3" t="str">
            <v>นาด้วง,รพช.</v>
          </cell>
        </row>
        <row r="4">
          <cell r="F4" t="str">
            <v>11031</v>
          </cell>
          <cell r="G4" t="str">
            <v>เชียงคาน,รพช.</v>
          </cell>
        </row>
        <row r="5">
          <cell r="F5" t="str">
            <v>11032</v>
          </cell>
          <cell r="G5" t="str">
            <v>ปากชม,รพช.</v>
          </cell>
        </row>
        <row r="6">
          <cell r="F6" t="str">
            <v>11033</v>
          </cell>
          <cell r="G6" t="str">
            <v>นาแห้ว,รพช.</v>
          </cell>
        </row>
        <row r="7">
          <cell r="F7" t="str">
            <v>11034</v>
          </cell>
          <cell r="G7" t="str">
            <v>ภูเรือ,รพช.</v>
          </cell>
        </row>
        <row r="8">
          <cell r="F8" t="str">
            <v>11035</v>
          </cell>
          <cell r="G8" t="str">
            <v>ท่าลี่,รพช.</v>
          </cell>
        </row>
        <row r="9">
          <cell r="F9" t="str">
            <v>11036</v>
          </cell>
          <cell r="G9" t="str">
            <v>วังสะพุง,รพช.</v>
          </cell>
        </row>
        <row r="10">
          <cell r="F10" t="str">
            <v>11037</v>
          </cell>
          <cell r="G10" t="str">
            <v>ภูกระดึง,รพช.</v>
          </cell>
        </row>
        <row r="11">
          <cell r="F11" t="str">
            <v>11038</v>
          </cell>
          <cell r="G11" t="str">
            <v>ภูหลวง,รพช.</v>
          </cell>
        </row>
        <row r="12">
          <cell r="F12" t="str">
            <v>11039</v>
          </cell>
          <cell r="G12" t="str">
            <v>ผาขาว,รพช.</v>
          </cell>
        </row>
        <row r="13">
          <cell r="F13" t="str">
            <v>11447</v>
          </cell>
          <cell r="G13" t="str">
            <v>สมเด็จพระยุพราชด่านซ้าย,รพช.</v>
          </cell>
        </row>
        <row r="14">
          <cell r="F14" t="str">
            <v>14133</v>
          </cell>
          <cell r="G14" t="str">
            <v>เอราวัณ,รพช.</v>
          </cell>
        </row>
        <row r="15">
          <cell r="F15" t="str">
            <v>28861</v>
          </cell>
          <cell r="G15" t="str">
            <v>หนองหิน,รพช.</v>
          </cell>
        </row>
        <row r="16">
          <cell r="F16" t="str">
            <v>10711</v>
          </cell>
          <cell r="G16" t="str">
            <v>นครพนม,รพท.</v>
          </cell>
        </row>
        <row r="17">
          <cell r="F17" t="str">
            <v>11104</v>
          </cell>
          <cell r="G17" t="str">
            <v>ปลาปาก,รพช.</v>
          </cell>
        </row>
        <row r="18">
          <cell r="F18" t="str">
            <v>11105</v>
          </cell>
          <cell r="G18" t="str">
            <v>ท่าอุเทน,รพช.</v>
          </cell>
        </row>
        <row r="19">
          <cell r="F19" t="str">
            <v>11106</v>
          </cell>
          <cell r="G19" t="str">
            <v>บ้านแพง,รพช.</v>
          </cell>
        </row>
        <row r="20">
          <cell r="F20" t="str">
            <v>11107</v>
          </cell>
          <cell r="G20" t="str">
            <v>นาทม,รพช.</v>
          </cell>
        </row>
        <row r="21">
          <cell r="F21" t="str">
            <v>11108</v>
          </cell>
          <cell r="G21" t="str">
            <v>เรณูนคร,รพช.</v>
          </cell>
        </row>
        <row r="22">
          <cell r="F22" t="str">
            <v>11109</v>
          </cell>
          <cell r="G22" t="str">
            <v>นาแก,รพช.</v>
          </cell>
        </row>
        <row r="23">
          <cell r="F23" t="str">
            <v>11110</v>
          </cell>
          <cell r="G23" t="str">
            <v>ศรีสงคราม,รพช.</v>
          </cell>
        </row>
        <row r="24">
          <cell r="F24" t="str">
            <v>11111</v>
          </cell>
          <cell r="G24" t="str">
            <v>นาหว้า,รพช.</v>
          </cell>
        </row>
        <row r="25">
          <cell r="F25" t="str">
            <v>11112</v>
          </cell>
          <cell r="G25" t="str">
            <v>โพนสวรรค์,รพช.</v>
          </cell>
        </row>
        <row r="26">
          <cell r="F26" t="str">
            <v>11451</v>
          </cell>
          <cell r="G26" t="str">
            <v>สมเด็จพระยุพราชธาตุพนม,รพช.</v>
          </cell>
        </row>
        <row r="27">
          <cell r="F27" t="str">
            <v>40840</v>
          </cell>
          <cell r="G27" t="str">
            <v>วังยาง,รพช.</v>
          </cell>
        </row>
        <row r="28">
          <cell r="F28" t="str">
            <v>11040</v>
          </cell>
          <cell r="G28" t="str">
            <v>บึงกาฬ,รพท.</v>
          </cell>
        </row>
        <row r="29">
          <cell r="F29" t="str">
            <v>11041</v>
          </cell>
          <cell r="G29" t="str">
            <v>พรเจริญ,รพช.</v>
          </cell>
        </row>
        <row r="30">
          <cell r="F30" t="str">
            <v>11043</v>
          </cell>
          <cell r="G30" t="str">
            <v>โซ่พิสัย,รพช.</v>
          </cell>
        </row>
        <row r="31">
          <cell r="F31" t="str">
            <v>11046</v>
          </cell>
          <cell r="G31" t="str">
            <v>เซกา,รพช.</v>
          </cell>
        </row>
        <row r="32">
          <cell r="F32" t="str">
            <v>11047</v>
          </cell>
          <cell r="G32" t="str">
            <v>ปากคาด,รพช.</v>
          </cell>
        </row>
        <row r="33">
          <cell r="F33" t="str">
            <v>11048</v>
          </cell>
          <cell r="G33" t="str">
            <v>บึงโขงหลง,รพช.</v>
          </cell>
        </row>
        <row r="34">
          <cell r="F34" t="str">
            <v>11049</v>
          </cell>
          <cell r="G34" t="str">
            <v>ศรีวิไล,รพช.</v>
          </cell>
        </row>
        <row r="35">
          <cell r="F35" t="str">
            <v>11050</v>
          </cell>
          <cell r="G35" t="str">
            <v>บุ่งคล้า,รพช.</v>
          </cell>
        </row>
        <row r="36">
          <cell r="F36" t="str">
            <v>10710</v>
          </cell>
          <cell r="G36" t="str">
            <v>สกลนคร,รพศ.</v>
          </cell>
        </row>
        <row r="37">
          <cell r="F37" t="str">
            <v>11089</v>
          </cell>
          <cell r="G37" t="str">
            <v>กุสุมาลย์,รพช.</v>
          </cell>
        </row>
        <row r="38">
          <cell r="F38" t="str">
            <v>11090</v>
          </cell>
          <cell r="G38" t="str">
            <v>กุดบาก,รพช.</v>
          </cell>
        </row>
        <row r="39">
          <cell r="F39" t="str">
            <v>11091</v>
          </cell>
          <cell r="G39" t="str">
            <v>พระอาจารย์ฝั้นอาจาโร,รพช.</v>
          </cell>
        </row>
        <row r="40">
          <cell r="F40" t="str">
            <v>11092</v>
          </cell>
          <cell r="G40" t="str">
            <v>พังโคน,รพช.</v>
          </cell>
        </row>
        <row r="41">
          <cell r="F41" t="str">
            <v>11093</v>
          </cell>
          <cell r="G41" t="str">
            <v>วาริชภูมิ,รพช.</v>
          </cell>
        </row>
        <row r="42">
          <cell r="F42" t="str">
            <v>11094</v>
          </cell>
          <cell r="G42" t="str">
            <v>นิคมน้ำอูน,รพช.</v>
          </cell>
        </row>
        <row r="43">
          <cell r="F43" t="str">
            <v>11095</v>
          </cell>
          <cell r="G43" t="str">
            <v>วานรนิวาส,รพช.</v>
          </cell>
        </row>
        <row r="44">
          <cell r="F44" t="str">
            <v>11096</v>
          </cell>
          <cell r="G44" t="str">
            <v>คำตากล้า,รพช.</v>
          </cell>
        </row>
        <row r="45">
          <cell r="F45" t="str">
            <v>11097</v>
          </cell>
          <cell r="G45" t="str">
            <v>บ้านม่วง,รพช.</v>
          </cell>
        </row>
        <row r="46">
          <cell r="F46" t="str">
            <v>11098</v>
          </cell>
          <cell r="G46" t="str">
            <v>อากาศอำนวย,รพช.</v>
          </cell>
        </row>
        <row r="47">
          <cell r="F47" t="str">
            <v>11099</v>
          </cell>
          <cell r="G47" t="str">
            <v>ส่องดาว,รพช.</v>
          </cell>
        </row>
        <row r="48">
          <cell r="F48" t="str">
            <v>11100</v>
          </cell>
          <cell r="G48" t="str">
            <v>เต่างอย,รพช.</v>
          </cell>
        </row>
        <row r="49">
          <cell r="F49" t="str">
            <v>11101</v>
          </cell>
          <cell r="G49" t="str">
            <v>โคกศรีสุพรรณ,รพช.</v>
          </cell>
        </row>
        <row r="50">
          <cell r="F50" t="str">
            <v>11102</v>
          </cell>
          <cell r="G50" t="str">
            <v>เจริญศิลป์,รพช.</v>
          </cell>
        </row>
        <row r="51">
          <cell r="F51" t="str">
            <v>11103</v>
          </cell>
          <cell r="G51" t="str">
            <v>โพนนาแก้ว,รพช.</v>
          </cell>
        </row>
        <row r="52">
          <cell r="F52" t="str">
            <v>11450</v>
          </cell>
          <cell r="G52" t="str">
            <v>สมเด็จพระยุพราชสว่างแดนดิน,รพท.</v>
          </cell>
        </row>
        <row r="53">
          <cell r="F53" t="str">
            <v>21323</v>
          </cell>
          <cell r="G53" t="str">
            <v>พระอาจารย์แบน  ธนากโร,รพช.</v>
          </cell>
        </row>
        <row r="54">
          <cell r="F54" t="str">
            <v>10706</v>
          </cell>
          <cell r="G54" t="str">
            <v>หนองคาย,รพท.</v>
          </cell>
        </row>
        <row r="55">
          <cell r="F55" t="str">
            <v>11042</v>
          </cell>
          <cell r="G55" t="str">
            <v>โพนพิสัย,รพช.</v>
          </cell>
        </row>
        <row r="56">
          <cell r="F56" t="str">
            <v>11044</v>
          </cell>
          <cell r="G56" t="str">
            <v>ศรีเชียงใหม่,รพช.</v>
          </cell>
        </row>
        <row r="57">
          <cell r="F57" t="str">
            <v>11045</v>
          </cell>
          <cell r="G57" t="str">
            <v>สังคม,รพช.</v>
          </cell>
        </row>
        <row r="58">
          <cell r="F58" t="str">
            <v>11448</v>
          </cell>
          <cell r="G58" t="str">
            <v>สมเด็จพระยุพราชท่าบ่อ,รพช.</v>
          </cell>
        </row>
        <row r="59">
          <cell r="F59" t="str">
            <v>21356</v>
          </cell>
          <cell r="G59" t="str">
            <v>สระใคร,รพช.</v>
          </cell>
        </row>
        <row r="60">
          <cell r="F60" t="str">
            <v>28778</v>
          </cell>
          <cell r="G60" t="str">
            <v>โพธิ์ตาก,รพช.</v>
          </cell>
        </row>
        <row r="61">
          <cell r="F61" t="str">
            <v>28811</v>
          </cell>
          <cell r="G61" t="str">
            <v>เฝ้าไร่,รพช.</v>
          </cell>
        </row>
        <row r="62">
          <cell r="F62" t="str">
            <v>28815</v>
          </cell>
          <cell r="G62" t="str">
            <v>รัตนวาปี,รพช.</v>
          </cell>
        </row>
        <row r="63">
          <cell r="F63" t="str">
            <v>10704</v>
          </cell>
          <cell r="G63" t="str">
            <v>หนองบัวลำภู,รพท.</v>
          </cell>
        </row>
        <row r="64">
          <cell r="F64" t="str">
            <v>10991</v>
          </cell>
          <cell r="G64" t="str">
            <v>นากลาง,รพช.</v>
          </cell>
        </row>
        <row r="65">
          <cell r="F65" t="str">
            <v>10992</v>
          </cell>
          <cell r="G65" t="str">
            <v>โนนสัง,รพช.</v>
          </cell>
        </row>
        <row r="66">
          <cell r="F66" t="str">
            <v>10993</v>
          </cell>
          <cell r="G66" t="str">
            <v>ศรีบุญเรือง,รพช.</v>
          </cell>
        </row>
        <row r="67">
          <cell r="F67" t="str">
            <v>10994</v>
          </cell>
          <cell r="G67" t="str">
            <v>สุวรรณคูหา,รพช.</v>
          </cell>
        </row>
        <row r="68">
          <cell r="F68" t="str">
            <v>23367</v>
          </cell>
          <cell r="G68" t="str">
            <v>นาวัง เฉลิมพระเกียรติ 80 พรรษา,รพช.</v>
          </cell>
        </row>
        <row r="69">
          <cell r="F69" t="str">
            <v>10671</v>
          </cell>
          <cell r="G69" t="str">
            <v>อุดรธานี,รพศ.</v>
          </cell>
        </row>
        <row r="70">
          <cell r="F70" t="str">
            <v>11013</v>
          </cell>
          <cell r="G70" t="str">
            <v>กุดจับ,รพช.</v>
          </cell>
        </row>
        <row r="71">
          <cell r="F71" t="str">
            <v>11014</v>
          </cell>
          <cell r="G71" t="str">
            <v>หนองวัวซอ,รพช.</v>
          </cell>
        </row>
        <row r="72">
          <cell r="F72" t="str">
            <v>11015</v>
          </cell>
          <cell r="G72" t="str">
            <v>กุมภวาปี,รพท.</v>
          </cell>
        </row>
        <row r="73">
          <cell r="F73" t="str">
            <v>11016</v>
          </cell>
          <cell r="G73" t="str">
            <v>ห้วยเกิ้ง,รพช.</v>
          </cell>
        </row>
        <row r="74">
          <cell r="F74" t="str">
            <v>11017</v>
          </cell>
          <cell r="G74" t="str">
            <v>โนนสะอาด,รพช.</v>
          </cell>
        </row>
        <row r="75">
          <cell r="F75" t="str">
            <v>11018</v>
          </cell>
          <cell r="G75" t="str">
            <v>หนองหาน,รพช.</v>
          </cell>
        </row>
        <row r="76">
          <cell r="F76" t="str">
            <v>11019</v>
          </cell>
          <cell r="G76" t="str">
            <v>ทุ่งฝน,รพช.</v>
          </cell>
        </row>
        <row r="77">
          <cell r="F77" t="str">
            <v>11020</v>
          </cell>
          <cell r="G77" t="str">
            <v>ไชยวาน,รพช.</v>
          </cell>
        </row>
        <row r="78">
          <cell r="F78" t="str">
            <v>11021</v>
          </cell>
          <cell r="G78" t="str">
            <v>ศรีธาตุ,รพช.</v>
          </cell>
        </row>
        <row r="79">
          <cell r="F79" t="str">
            <v>11022</v>
          </cell>
          <cell r="G79" t="str">
            <v>วังสามหมอ,รพช.</v>
          </cell>
        </row>
        <row r="80">
          <cell r="F80" t="str">
            <v>11023</v>
          </cell>
          <cell r="G80" t="str">
            <v>บ้านผือ,รพช.</v>
          </cell>
        </row>
        <row r="81">
          <cell r="F81" t="str">
            <v>11024</v>
          </cell>
          <cell r="G81" t="str">
            <v>น้ำโสม,รพช.</v>
          </cell>
        </row>
        <row r="82">
          <cell r="F82" t="str">
            <v>11025</v>
          </cell>
          <cell r="G82" t="str">
            <v>เพ็ญ,รพช.</v>
          </cell>
        </row>
        <row r="83">
          <cell r="F83" t="str">
            <v>11026</v>
          </cell>
          <cell r="G83" t="str">
            <v>สร้างคอม,รพช.</v>
          </cell>
        </row>
        <row r="84">
          <cell r="F84" t="str">
            <v>11027</v>
          </cell>
          <cell r="G84" t="str">
            <v>หนองแสง,รพช.</v>
          </cell>
        </row>
        <row r="85">
          <cell r="F85" t="str">
            <v>11028</v>
          </cell>
          <cell r="G85" t="str">
            <v>นายูง,รพช.</v>
          </cell>
        </row>
        <row r="86">
          <cell r="F86" t="str">
            <v>11029</v>
          </cell>
          <cell r="G86" t="str">
            <v>พิบูลย์รักษ์,รพช.</v>
          </cell>
        </row>
        <row r="87">
          <cell r="F87" t="str">
            <v>11446</v>
          </cell>
          <cell r="G87" t="str">
            <v>สมเด็จพระยุพราชบ้านดุง,รพช.</v>
          </cell>
        </row>
        <row r="88">
          <cell r="F88" t="str">
            <v>25058</v>
          </cell>
          <cell r="G88" t="str">
            <v>กู่แก้ว,รพช.</v>
          </cell>
        </row>
        <row r="89">
          <cell r="F89" t="str">
            <v>25059</v>
          </cell>
          <cell r="G89" t="str">
            <v>ประจักษ์ศิลปาคม,รพช.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"/>
    </sheetNames>
    <sheetDataSet>
      <sheetData sheetId="0">
        <row r="2">
          <cell r="H2">
            <v>472463180.62</v>
          </cell>
          <cell r="I2">
            <v>446672</v>
          </cell>
          <cell r="J2">
            <v>1057.74</v>
          </cell>
          <cell r="K2">
            <v>842525643.91999996</v>
          </cell>
          <cell r="M2">
            <v>43606.16</v>
          </cell>
          <cell r="P2">
            <v>19321.25</v>
          </cell>
        </row>
        <row r="3">
          <cell r="H3">
            <v>50902888.299999997</v>
          </cell>
          <cell r="I3">
            <v>70887</v>
          </cell>
          <cell r="J3">
            <v>718.08</v>
          </cell>
          <cell r="K3">
            <v>41527471.909999996</v>
          </cell>
          <cell r="M3">
            <v>2314.25</v>
          </cell>
          <cell r="P3">
            <v>17944.240000000002</v>
          </cell>
        </row>
        <row r="4">
          <cell r="H4">
            <v>122917938.33</v>
          </cell>
          <cell r="I4">
            <v>132971</v>
          </cell>
          <cell r="J4">
            <v>924.4</v>
          </cell>
          <cell r="K4">
            <v>47672343.289999999</v>
          </cell>
          <cell r="M4">
            <v>2380.7199999999998</v>
          </cell>
          <cell r="P4">
            <v>20024.330000000002</v>
          </cell>
        </row>
        <row r="5">
          <cell r="H5">
            <v>74983977.069999993</v>
          </cell>
          <cell r="I5">
            <v>84429</v>
          </cell>
          <cell r="J5">
            <v>888.13</v>
          </cell>
          <cell r="K5">
            <v>42785214.159999996</v>
          </cell>
          <cell r="M5">
            <v>3708.5</v>
          </cell>
          <cell r="P5">
            <v>11537.07</v>
          </cell>
        </row>
        <row r="6">
          <cell r="H6">
            <v>50626548.82</v>
          </cell>
          <cell r="I6">
            <v>35491</v>
          </cell>
          <cell r="J6">
            <v>1426.46</v>
          </cell>
          <cell r="K6">
            <v>17971825.710000001</v>
          </cell>
          <cell r="M6">
            <v>800.87</v>
          </cell>
          <cell r="P6">
            <v>22440.35</v>
          </cell>
        </row>
        <row r="7">
          <cell r="H7">
            <v>56546326.240000002</v>
          </cell>
          <cell r="I7">
            <v>71242</v>
          </cell>
          <cell r="J7">
            <v>793.72</v>
          </cell>
          <cell r="K7">
            <v>25676808.350000001</v>
          </cell>
          <cell r="M7">
            <v>1763.78</v>
          </cell>
          <cell r="P7">
            <v>14557.83</v>
          </cell>
        </row>
        <row r="8">
          <cell r="H8">
            <v>64865189.18</v>
          </cell>
          <cell r="I8">
            <v>72655</v>
          </cell>
          <cell r="J8">
            <v>892.78</v>
          </cell>
          <cell r="K8">
            <v>30427583.030000001</v>
          </cell>
          <cell r="M8">
            <v>2207.5100000000002</v>
          </cell>
          <cell r="P8">
            <v>13783.7</v>
          </cell>
        </row>
        <row r="9">
          <cell r="H9">
            <v>179977386.19</v>
          </cell>
          <cell r="I9">
            <v>220622</v>
          </cell>
          <cell r="J9">
            <v>815.77</v>
          </cell>
          <cell r="K9">
            <v>138879894.88</v>
          </cell>
          <cell r="M9">
            <v>8850</v>
          </cell>
          <cell r="P9">
            <v>15692.64</v>
          </cell>
        </row>
        <row r="10">
          <cell r="H10">
            <v>56678452.439999998</v>
          </cell>
          <cell r="I10">
            <v>86874</v>
          </cell>
          <cell r="J10">
            <v>652.41999999999996</v>
          </cell>
          <cell r="K10">
            <v>34459485.780000001</v>
          </cell>
          <cell r="M10">
            <v>1964</v>
          </cell>
          <cell r="P10">
            <v>17545.55</v>
          </cell>
        </row>
        <row r="11">
          <cell r="H11">
            <v>60232554.75</v>
          </cell>
          <cell r="I11">
            <v>71958</v>
          </cell>
          <cell r="J11">
            <v>837.05</v>
          </cell>
          <cell r="K11">
            <v>36609555.25</v>
          </cell>
          <cell r="M11">
            <v>2276.84</v>
          </cell>
          <cell r="P11">
            <v>16079.1</v>
          </cell>
        </row>
        <row r="12">
          <cell r="H12">
            <v>91668779.349999994</v>
          </cell>
          <cell r="I12">
            <v>118431</v>
          </cell>
          <cell r="J12">
            <v>774.03</v>
          </cell>
          <cell r="K12">
            <v>34866164.369999997</v>
          </cell>
          <cell r="M12">
            <v>2383.7399999999998</v>
          </cell>
          <cell r="P12">
            <v>14626.68</v>
          </cell>
        </row>
        <row r="13">
          <cell r="H13">
            <v>133282146.87</v>
          </cell>
          <cell r="I13">
            <v>151964</v>
          </cell>
          <cell r="J13">
            <v>877.06</v>
          </cell>
          <cell r="K13">
            <v>62293100.539999999</v>
          </cell>
          <cell r="M13">
            <v>4340.92</v>
          </cell>
          <cell r="P13">
            <v>14350.21</v>
          </cell>
        </row>
        <row r="14">
          <cell r="H14">
            <v>67249146.519999996</v>
          </cell>
          <cell r="I14">
            <v>83138</v>
          </cell>
          <cell r="J14">
            <v>808.89</v>
          </cell>
          <cell r="K14">
            <v>32077471.649999999</v>
          </cell>
          <cell r="M14">
            <v>1635.45</v>
          </cell>
          <cell r="P14">
            <v>19613.849999999999</v>
          </cell>
        </row>
        <row r="15">
          <cell r="H15">
            <v>50452305.460000001</v>
          </cell>
          <cell r="I15">
            <v>73025</v>
          </cell>
          <cell r="J15">
            <v>690.89</v>
          </cell>
          <cell r="K15">
            <v>20438643.359999999</v>
          </cell>
          <cell r="M15">
            <v>1313.52</v>
          </cell>
          <cell r="P15">
            <v>15560.17</v>
          </cell>
        </row>
        <row r="16">
          <cell r="H16">
            <v>449719116.83999997</v>
          </cell>
          <cell r="I16">
            <v>758003</v>
          </cell>
          <cell r="J16">
            <v>593.29</v>
          </cell>
          <cell r="K16">
            <v>666448247.49000001</v>
          </cell>
          <cell r="M16">
            <v>64434.49</v>
          </cell>
          <cell r="P16">
            <v>10343.040000000001</v>
          </cell>
        </row>
        <row r="17">
          <cell r="H17">
            <v>102183956.5</v>
          </cell>
          <cell r="I17">
            <v>92223</v>
          </cell>
          <cell r="J17">
            <v>1108.01</v>
          </cell>
          <cell r="K17">
            <v>23146853.030000001</v>
          </cell>
          <cell r="M17">
            <v>1297.6300000000001</v>
          </cell>
          <cell r="P17">
            <v>17837.84</v>
          </cell>
        </row>
        <row r="18">
          <cell r="H18">
            <v>85183124.959999993</v>
          </cell>
          <cell r="I18">
            <v>81627</v>
          </cell>
          <cell r="J18">
            <v>1043.57</v>
          </cell>
          <cell r="K18">
            <v>33159574.379999999</v>
          </cell>
          <cell r="M18">
            <v>1649.86</v>
          </cell>
          <cell r="P18">
            <v>20098.47</v>
          </cell>
        </row>
        <row r="19">
          <cell r="H19">
            <v>81265971.760000005</v>
          </cell>
          <cell r="I19">
            <v>91370</v>
          </cell>
          <cell r="J19">
            <v>889.42</v>
          </cell>
          <cell r="K19">
            <v>32077783.050000001</v>
          </cell>
          <cell r="M19">
            <v>1587.37</v>
          </cell>
          <cell r="P19">
            <v>20208.09</v>
          </cell>
        </row>
        <row r="20">
          <cell r="H20">
            <v>57144220.07</v>
          </cell>
          <cell r="I20">
            <v>53504</v>
          </cell>
          <cell r="J20">
            <v>1068.04</v>
          </cell>
          <cell r="K20">
            <v>19414165.370000001</v>
          </cell>
          <cell r="M20">
            <v>934.33</v>
          </cell>
          <cell r="P20">
            <v>20778.7</v>
          </cell>
        </row>
        <row r="21">
          <cell r="H21">
            <v>106389964.19</v>
          </cell>
          <cell r="I21">
            <v>121353</v>
          </cell>
          <cell r="J21">
            <v>876.7</v>
          </cell>
          <cell r="K21">
            <v>27183432.760000002</v>
          </cell>
          <cell r="M21">
            <v>1526.63</v>
          </cell>
          <cell r="P21">
            <v>17806.12</v>
          </cell>
        </row>
        <row r="22">
          <cell r="H22">
            <v>112785929.70999999</v>
          </cell>
          <cell r="I22">
            <v>120056</v>
          </cell>
          <cell r="J22">
            <v>939.44</v>
          </cell>
          <cell r="K22">
            <v>35243562.32</v>
          </cell>
          <cell r="M22">
            <v>2185.7399999999998</v>
          </cell>
          <cell r="P22">
            <v>16124.31</v>
          </cell>
        </row>
        <row r="23">
          <cell r="H23">
            <v>176469015.36000001</v>
          </cell>
          <cell r="I23">
            <v>169262</v>
          </cell>
          <cell r="J23">
            <v>1042.58</v>
          </cell>
          <cell r="K23">
            <v>64343087.079999998</v>
          </cell>
          <cell r="M23">
            <v>4489.3900000000003</v>
          </cell>
          <cell r="P23">
            <v>14332.25</v>
          </cell>
        </row>
        <row r="24">
          <cell r="H24">
            <v>91734810.280000001</v>
          </cell>
          <cell r="I24">
            <v>107925</v>
          </cell>
          <cell r="J24">
            <v>849.99</v>
          </cell>
          <cell r="K24">
            <v>31030719.149999999</v>
          </cell>
          <cell r="M24">
            <v>1683.44</v>
          </cell>
          <cell r="P24">
            <v>18432.93</v>
          </cell>
        </row>
        <row r="25">
          <cell r="H25">
            <v>118158501.20999999</v>
          </cell>
          <cell r="I25">
            <v>111946</v>
          </cell>
          <cell r="J25">
            <v>1055.5</v>
          </cell>
          <cell r="K25">
            <v>45223974.649999999</v>
          </cell>
          <cell r="M25">
            <v>1935.01</v>
          </cell>
          <cell r="P25">
            <v>23371.38</v>
          </cell>
        </row>
        <row r="26">
          <cell r="H26">
            <v>158459847.41999999</v>
          </cell>
          <cell r="I26">
            <v>170707</v>
          </cell>
          <cell r="J26">
            <v>928.26</v>
          </cell>
          <cell r="K26">
            <v>159499006.53999999</v>
          </cell>
          <cell r="M26">
            <v>9332.82</v>
          </cell>
          <cell r="P26">
            <v>17090.12</v>
          </cell>
        </row>
        <row r="27">
          <cell r="H27">
            <v>28209568.550000001</v>
          </cell>
          <cell r="I27">
            <v>36616</v>
          </cell>
          <cell r="J27">
            <v>770.42</v>
          </cell>
          <cell r="K27">
            <v>19657555.870000001</v>
          </cell>
          <cell r="M27">
            <v>714.08</v>
          </cell>
          <cell r="P27">
            <v>27528.52</v>
          </cell>
        </row>
        <row r="28">
          <cell r="H28">
            <v>285810404.10000002</v>
          </cell>
          <cell r="I28">
            <v>239905</v>
          </cell>
          <cell r="J28">
            <v>1191.3499999999999</v>
          </cell>
          <cell r="K28">
            <v>440920928.13999999</v>
          </cell>
          <cell r="M28">
            <v>28388.94</v>
          </cell>
          <cell r="P28">
            <v>15531.43</v>
          </cell>
        </row>
        <row r="29">
          <cell r="H29">
            <v>90988657.810000002</v>
          </cell>
          <cell r="I29">
            <v>98649</v>
          </cell>
          <cell r="J29">
            <v>922.35</v>
          </cell>
          <cell r="K29">
            <v>39214168.329999998</v>
          </cell>
          <cell r="M29">
            <v>2774.71</v>
          </cell>
          <cell r="P29">
            <v>14132.69</v>
          </cell>
        </row>
        <row r="30">
          <cell r="H30">
            <v>100811981.17</v>
          </cell>
          <cell r="I30">
            <v>140983</v>
          </cell>
          <cell r="J30">
            <v>715.06</v>
          </cell>
          <cell r="K30">
            <v>72705302.930000007</v>
          </cell>
          <cell r="M30">
            <v>5760.71</v>
          </cell>
          <cell r="P30">
            <v>12620.9</v>
          </cell>
        </row>
        <row r="31">
          <cell r="H31">
            <v>124747403.73999999</v>
          </cell>
          <cell r="I31">
            <v>122360</v>
          </cell>
          <cell r="J31">
            <v>1019.51</v>
          </cell>
          <cell r="K31">
            <v>117356118.72</v>
          </cell>
          <cell r="M31">
            <v>5789.31</v>
          </cell>
          <cell r="P31">
            <v>20271.189999999999</v>
          </cell>
        </row>
        <row r="32">
          <cell r="H32">
            <v>84260424.650000006</v>
          </cell>
          <cell r="I32">
            <v>113783</v>
          </cell>
          <cell r="J32">
            <v>740.54</v>
          </cell>
          <cell r="K32">
            <v>38807803.960000001</v>
          </cell>
          <cell r="M32">
            <v>2158.7399999999998</v>
          </cell>
          <cell r="P32">
            <v>17977.09</v>
          </cell>
        </row>
        <row r="33">
          <cell r="H33">
            <v>77641427.329999998</v>
          </cell>
          <cell r="I33">
            <v>79699</v>
          </cell>
          <cell r="J33">
            <v>974.18</v>
          </cell>
          <cell r="K33">
            <v>41869020.829999998</v>
          </cell>
          <cell r="M33">
            <v>1516.55</v>
          </cell>
          <cell r="P33">
            <v>27608.07</v>
          </cell>
        </row>
        <row r="34">
          <cell r="H34">
            <v>82283792.329999998</v>
          </cell>
          <cell r="I34">
            <v>83787</v>
          </cell>
          <cell r="J34">
            <v>982.06</v>
          </cell>
          <cell r="K34">
            <v>32562740.010000002</v>
          </cell>
          <cell r="M34">
            <v>1723.51</v>
          </cell>
          <cell r="P34">
            <v>18893.22</v>
          </cell>
        </row>
        <row r="35">
          <cell r="H35">
            <v>48446538.799999997</v>
          </cell>
          <cell r="I35">
            <v>43332</v>
          </cell>
          <cell r="J35">
            <v>1118.03</v>
          </cell>
          <cell r="K35">
            <v>18641783.789999999</v>
          </cell>
          <cell r="M35">
            <v>852.92</v>
          </cell>
          <cell r="P35">
            <v>21856.34</v>
          </cell>
        </row>
        <row r="36">
          <cell r="H36">
            <v>1138823100.95</v>
          </cell>
          <cell r="I36">
            <v>928359</v>
          </cell>
          <cell r="J36">
            <v>1226.71</v>
          </cell>
          <cell r="K36">
            <v>1444918422.6600001</v>
          </cell>
          <cell r="M36">
            <v>113754.49</v>
          </cell>
          <cell r="P36">
            <v>12702.08</v>
          </cell>
        </row>
        <row r="37">
          <cell r="H37">
            <v>93544903.920000002</v>
          </cell>
          <cell r="I37">
            <v>101560</v>
          </cell>
          <cell r="J37">
            <v>921.08</v>
          </cell>
          <cell r="K37">
            <v>30472263.260000002</v>
          </cell>
          <cell r="M37">
            <v>2496.69</v>
          </cell>
          <cell r="P37">
            <v>12205.06</v>
          </cell>
        </row>
        <row r="38">
          <cell r="H38">
            <v>65576968.149999999</v>
          </cell>
          <cell r="I38">
            <v>70874</v>
          </cell>
          <cell r="J38">
            <v>925.26</v>
          </cell>
          <cell r="K38">
            <v>23441738.289999999</v>
          </cell>
          <cell r="M38">
            <v>1708.02</v>
          </cell>
          <cell r="P38">
            <v>13724.52</v>
          </cell>
        </row>
        <row r="39">
          <cell r="H39">
            <v>113712347.55</v>
          </cell>
          <cell r="I39">
            <v>156280</v>
          </cell>
          <cell r="J39">
            <v>727.62</v>
          </cell>
          <cell r="K39">
            <v>101555286.61</v>
          </cell>
          <cell r="M39">
            <v>6773.93</v>
          </cell>
          <cell r="P39">
            <v>14992.08</v>
          </cell>
        </row>
        <row r="40">
          <cell r="H40">
            <v>107107260.64</v>
          </cell>
          <cell r="I40">
            <v>133431</v>
          </cell>
          <cell r="J40">
            <v>802.72</v>
          </cell>
          <cell r="K40">
            <v>97567041.280000001</v>
          </cell>
          <cell r="M40">
            <v>6902.27</v>
          </cell>
          <cell r="P40">
            <v>14135.5</v>
          </cell>
        </row>
        <row r="41">
          <cell r="H41">
            <v>88447401.040000007</v>
          </cell>
          <cell r="I41">
            <v>95793</v>
          </cell>
          <cell r="J41">
            <v>923.32</v>
          </cell>
          <cell r="K41">
            <v>35152632.439999998</v>
          </cell>
          <cell r="M41">
            <v>1756.37</v>
          </cell>
          <cell r="P41">
            <v>20014.419999999998</v>
          </cell>
        </row>
        <row r="42">
          <cell r="H42">
            <v>42181640.189999998</v>
          </cell>
          <cell r="I42">
            <v>38331</v>
          </cell>
          <cell r="J42">
            <v>1100.46</v>
          </cell>
          <cell r="K42">
            <v>14020003.189999999</v>
          </cell>
          <cell r="M42">
            <v>581.1</v>
          </cell>
          <cell r="P42">
            <v>24126.79</v>
          </cell>
        </row>
        <row r="43">
          <cell r="H43">
            <v>305693434.38</v>
          </cell>
          <cell r="I43">
            <v>271149</v>
          </cell>
          <cell r="J43">
            <v>1127.4000000000001</v>
          </cell>
          <cell r="K43">
            <v>308388207.88</v>
          </cell>
          <cell r="M43">
            <v>21069.360000000001</v>
          </cell>
          <cell r="P43">
            <v>14636.81</v>
          </cell>
        </row>
        <row r="44">
          <cell r="H44">
            <v>82498602.019999996</v>
          </cell>
          <cell r="I44">
            <v>93363</v>
          </cell>
          <cell r="J44">
            <v>883.63</v>
          </cell>
          <cell r="K44">
            <v>31703627.870000001</v>
          </cell>
          <cell r="M44">
            <v>2208.31</v>
          </cell>
          <cell r="P44">
            <v>14356.52</v>
          </cell>
        </row>
        <row r="45">
          <cell r="H45">
            <v>142645856.77000001</v>
          </cell>
          <cell r="I45">
            <v>150280</v>
          </cell>
          <cell r="J45">
            <v>949.2</v>
          </cell>
          <cell r="K45">
            <v>65286635.369999997</v>
          </cell>
          <cell r="M45">
            <v>5955.74</v>
          </cell>
          <cell r="P45">
            <v>10961.97</v>
          </cell>
        </row>
        <row r="46">
          <cell r="H46">
            <v>151283477.56</v>
          </cell>
          <cell r="I46">
            <v>156184</v>
          </cell>
          <cell r="J46">
            <v>968.62</v>
          </cell>
          <cell r="K46">
            <v>63439318.039999999</v>
          </cell>
          <cell r="M46">
            <v>5042.16</v>
          </cell>
          <cell r="P46">
            <v>12581.77</v>
          </cell>
        </row>
        <row r="47">
          <cell r="H47">
            <v>74661959.450000003</v>
          </cell>
          <cell r="I47">
            <v>118001</v>
          </cell>
          <cell r="J47">
            <v>632.72</v>
          </cell>
          <cell r="K47">
            <v>34335337.460000001</v>
          </cell>
          <cell r="M47">
            <v>2092.8200000000002</v>
          </cell>
          <cell r="P47">
            <v>16406.240000000002</v>
          </cell>
        </row>
        <row r="48">
          <cell r="H48">
            <v>48008635.380000003</v>
          </cell>
          <cell r="I48">
            <v>56688</v>
          </cell>
          <cell r="J48">
            <v>846.89</v>
          </cell>
          <cell r="K48">
            <v>26434089.940000001</v>
          </cell>
          <cell r="M48">
            <v>1307.07</v>
          </cell>
          <cell r="P48">
            <v>20224</v>
          </cell>
        </row>
        <row r="49">
          <cell r="H49">
            <v>84106838.079999998</v>
          </cell>
          <cell r="I49">
            <v>103259</v>
          </cell>
          <cell r="J49">
            <v>814.52</v>
          </cell>
          <cell r="K49">
            <v>38851173.630000003</v>
          </cell>
          <cell r="M49">
            <v>2597.1999999999998</v>
          </cell>
          <cell r="P49">
            <v>14958.86</v>
          </cell>
        </row>
        <row r="50">
          <cell r="H50">
            <v>80832127.849999994</v>
          </cell>
          <cell r="I50">
            <v>91612</v>
          </cell>
          <cell r="J50">
            <v>882.33</v>
          </cell>
          <cell r="K50">
            <v>24259057.039999999</v>
          </cell>
          <cell r="M50">
            <v>1536.6</v>
          </cell>
          <cell r="P50">
            <v>15787.54</v>
          </cell>
        </row>
        <row r="51">
          <cell r="H51">
            <v>77200686.200000003</v>
          </cell>
          <cell r="I51">
            <v>78286</v>
          </cell>
          <cell r="J51">
            <v>986.14</v>
          </cell>
          <cell r="K51">
            <v>25777946.149999999</v>
          </cell>
          <cell r="M51">
            <v>1720.72</v>
          </cell>
          <cell r="P51">
            <v>14980.95</v>
          </cell>
        </row>
        <row r="52">
          <cell r="H52">
            <v>354362097.57999998</v>
          </cell>
          <cell r="I52">
            <v>359238</v>
          </cell>
          <cell r="J52">
            <v>986.43</v>
          </cell>
          <cell r="K52">
            <v>375269686.82999998</v>
          </cell>
          <cell r="M52">
            <v>23390.43</v>
          </cell>
          <cell r="P52">
            <v>16043.72</v>
          </cell>
        </row>
        <row r="53">
          <cell r="H53">
            <v>57378936.359999999</v>
          </cell>
          <cell r="I53">
            <v>65855</v>
          </cell>
          <cell r="J53">
            <v>871.29</v>
          </cell>
          <cell r="K53">
            <v>39638820.189999998</v>
          </cell>
          <cell r="M53">
            <v>2462.15</v>
          </cell>
          <cell r="P53">
            <v>16099.27</v>
          </cell>
        </row>
        <row r="54">
          <cell r="H54">
            <v>510938573.07999998</v>
          </cell>
          <cell r="I54">
            <v>496676</v>
          </cell>
          <cell r="J54">
            <v>1028.72</v>
          </cell>
          <cell r="K54">
            <v>718193286.94000006</v>
          </cell>
          <cell r="M54">
            <v>52617.31</v>
          </cell>
          <cell r="P54">
            <v>13649.37</v>
          </cell>
        </row>
        <row r="55">
          <cell r="H55">
            <v>139231346.93000001</v>
          </cell>
          <cell r="I55">
            <v>154943</v>
          </cell>
          <cell r="J55">
            <v>898.6</v>
          </cell>
          <cell r="K55">
            <v>162376806.69</v>
          </cell>
          <cell r="M55">
            <v>9485.82</v>
          </cell>
          <cell r="P55">
            <v>17117.84</v>
          </cell>
        </row>
        <row r="56">
          <cell r="H56">
            <v>65532085.619999997</v>
          </cell>
          <cell r="I56">
            <v>70585</v>
          </cell>
          <cell r="J56">
            <v>928.41</v>
          </cell>
          <cell r="K56">
            <v>27650138.280000001</v>
          </cell>
          <cell r="M56">
            <v>1355.62</v>
          </cell>
          <cell r="P56">
            <v>20396.71</v>
          </cell>
        </row>
        <row r="57">
          <cell r="H57">
            <v>88130758.939999998</v>
          </cell>
          <cell r="I57">
            <v>82498</v>
          </cell>
          <cell r="J57">
            <v>1068.28</v>
          </cell>
          <cell r="K57">
            <v>30602395.16</v>
          </cell>
          <cell r="M57">
            <v>1388.92</v>
          </cell>
          <cell r="P57">
            <v>22033.3</v>
          </cell>
        </row>
        <row r="58">
          <cell r="H58">
            <v>246579922.97</v>
          </cell>
          <cell r="I58">
            <v>249596</v>
          </cell>
          <cell r="J58">
            <v>987.92</v>
          </cell>
          <cell r="K58">
            <v>457542851.86000001</v>
          </cell>
          <cell r="M58">
            <v>27276.63</v>
          </cell>
          <cell r="P58">
            <v>16774.169999999998</v>
          </cell>
        </row>
        <row r="59">
          <cell r="H59">
            <v>44177411.619999997</v>
          </cell>
          <cell r="I59">
            <v>58900</v>
          </cell>
          <cell r="J59">
            <v>750.04</v>
          </cell>
          <cell r="K59">
            <v>27874806.649999999</v>
          </cell>
          <cell r="M59">
            <v>1868.12</v>
          </cell>
          <cell r="P59">
            <v>14921.35</v>
          </cell>
        </row>
        <row r="60">
          <cell r="H60">
            <v>36085135.710000001</v>
          </cell>
          <cell r="I60">
            <v>36302</v>
          </cell>
          <cell r="J60">
            <v>994.03</v>
          </cell>
          <cell r="K60">
            <v>21385522.100000001</v>
          </cell>
          <cell r="M60">
            <v>625.04999999999995</v>
          </cell>
          <cell r="P60">
            <v>34214.11</v>
          </cell>
        </row>
        <row r="61">
          <cell r="H61">
            <v>65474736.079999998</v>
          </cell>
          <cell r="I61">
            <v>68981</v>
          </cell>
          <cell r="J61">
            <v>949.17</v>
          </cell>
          <cell r="K61">
            <v>20960003.859999999</v>
          </cell>
          <cell r="M61">
            <v>1091.71</v>
          </cell>
          <cell r="P61">
            <v>19199.29</v>
          </cell>
        </row>
        <row r="62">
          <cell r="H62">
            <v>59446388.07</v>
          </cell>
          <cell r="I62">
            <v>64294</v>
          </cell>
          <cell r="J62">
            <v>924.6</v>
          </cell>
          <cell r="K62">
            <v>22543490.09</v>
          </cell>
          <cell r="M62">
            <v>1165.27</v>
          </cell>
          <cell r="P62">
            <v>19346.16</v>
          </cell>
        </row>
        <row r="63">
          <cell r="H63">
            <v>351659332.18000001</v>
          </cell>
          <cell r="I63">
            <v>337252</v>
          </cell>
          <cell r="J63">
            <v>1042.72</v>
          </cell>
          <cell r="K63">
            <v>508788737.45999998</v>
          </cell>
          <cell r="M63">
            <v>37730.36</v>
          </cell>
          <cell r="P63">
            <v>13484.86</v>
          </cell>
        </row>
        <row r="64">
          <cell r="H64">
            <v>133797312.87</v>
          </cell>
          <cell r="I64">
            <v>179633</v>
          </cell>
          <cell r="J64">
            <v>744.84</v>
          </cell>
          <cell r="K64">
            <v>67133680.599999994</v>
          </cell>
          <cell r="M64">
            <v>4049.43</v>
          </cell>
          <cell r="P64">
            <v>16578.560000000001</v>
          </cell>
        </row>
        <row r="65">
          <cell r="H65">
            <v>98464953.730000004</v>
          </cell>
          <cell r="I65">
            <v>108234</v>
          </cell>
          <cell r="J65">
            <v>909.74</v>
          </cell>
          <cell r="K65">
            <v>40489626.670000002</v>
          </cell>
          <cell r="M65">
            <v>2395.94</v>
          </cell>
          <cell r="P65">
            <v>16899.27</v>
          </cell>
        </row>
        <row r="66">
          <cell r="H66">
            <v>135504068.37</v>
          </cell>
          <cell r="I66">
            <v>155137</v>
          </cell>
          <cell r="J66">
            <v>873.45</v>
          </cell>
          <cell r="K66">
            <v>96668995.329999998</v>
          </cell>
          <cell r="M66">
            <v>6491.46</v>
          </cell>
          <cell r="P66">
            <v>14891.72</v>
          </cell>
        </row>
        <row r="67">
          <cell r="H67">
            <v>103188279.31</v>
          </cell>
          <cell r="I67">
            <v>81947</v>
          </cell>
          <cell r="J67">
            <v>1259.21</v>
          </cell>
          <cell r="K67">
            <v>50243547.770000003</v>
          </cell>
          <cell r="M67">
            <v>2205.46</v>
          </cell>
          <cell r="P67">
            <v>22781.48</v>
          </cell>
        </row>
        <row r="68">
          <cell r="H68">
            <v>75659856.480000004</v>
          </cell>
          <cell r="I68">
            <v>70416</v>
          </cell>
          <cell r="J68">
            <v>1074.47</v>
          </cell>
          <cell r="K68">
            <v>38859359.530000001</v>
          </cell>
          <cell r="M68">
            <v>2200.09</v>
          </cell>
          <cell r="P68">
            <v>17662.59</v>
          </cell>
        </row>
        <row r="69">
          <cell r="H69">
            <v>1165814807.4300001</v>
          </cell>
          <cell r="I69">
            <v>930379</v>
          </cell>
          <cell r="J69">
            <v>1253.05</v>
          </cell>
          <cell r="K69">
            <v>2779056633.4299998</v>
          </cell>
          <cell r="M69">
            <v>191504.19</v>
          </cell>
          <cell r="P69">
            <v>14511.73</v>
          </cell>
        </row>
        <row r="70">
          <cell r="H70">
            <v>104814621.23</v>
          </cell>
          <cell r="I70">
            <v>137414</v>
          </cell>
          <cell r="J70">
            <v>762.77</v>
          </cell>
          <cell r="K70">
            <v>54132377.700000003</v>
          </cell>
          <cell r="M70">
            <v>2916.11</v>
          </cell>
          <cell r="P70">
            <v>18563.240000000002</v>
          </cell>
        </row>
        <row r="71">
          <cell r="H71">
            <v>83295546.310000002</v>
          </cell>
          <cell r="I71">
            <v>112679</v>
          </cell>
          <cell r="J71">
            <v>739.23</v>
          </cell>
          <cell r="K71">
            <v>58525520.829999998</v>
          </cell>
          <cell r="M71">
            <v>2907.01</v>
          </cell>
          <cell r="P71">
            <v>20132.52</v>
          </cell>
        </row>
        <row r="72">
          <cell r="H72">
            <v>291736574.06</v>
          </cell>
          <cell r="I72">
            <v>332066</v>
          </cell>
          <cell r="J72">
            <v>878.55</v>
          </cell>
          <cell r="K72">
            <v>345598176.83999997</v>
          </cell>
          <cell r="M72">
            <v>28320.7</v>
          </cell>
          <cell r="P72">
            <v>12203.02</v>
          </cell>
        </row>
        <row r="73">
          <cell r="H73">
            <v>35528721.780000001</v>
          </cell>
          <cell r="I73">
            <v>29114</v>
          </cell>
          <cell r="J73">
            <v>1220.33</v>
          </cell>
          <cell r="K73">
            <v>8476820.4100000001</v>
          </cell>
          <cell r="M73">
            <v>247.56</v>
          </cell>
          <cell r="P73">
            <v>34240.800000000003</v>
          </cell>
        </row>
        <row r="74">
          <cell r="H74">
            <v>83730394.319999993</v>
          </cell>
          <cell r="I74">
            <v>104742</v>
          </cell>
          <cell r="J74">
            <v>799.4</v>
          </cell>
          <cell r="K74">
            <v>36054147.170000002</v>
          </cell>
          <cell r="M74">
            <v>2453.98</v>
          </cell>
          <cell r="P74">
            <v>14692.09</v>
          </cell>
        </row>
        <row r="75">
          <cell r="H75">
            <v>196797259.86000001</v>
          </cell>
          <cell r="I75">
            <v>216198</v>
          </cell>
          <cell r="J75">
            <v>910.26</v>
          </cell>
          <cell r="K75">
            <v>173056371.28</v>
          </cell>
          <cell r="M75">
            <v>11316.18</v>
          </cell>
          <cell r="P75">
            <v>15292.82</v>
          </cell>
        </row>
        <row r="76">
          <cell r="H76">
            <v>69602592.379999995</v>
          </cell>
          <cell r="I76">
            <v>79168</v>
          </cell>
          <cell r="J76">
            <v>879.18</v>
          </cell>
          <cell r="K76">
            <v>25653068.940000001</v>
          </cell>
          <cell r="M76">
            <v>1598.77</v>
          </cell>
          <cell r="P76">
            <v>16045.5</v>
          </cell>
        </row>
        <row r="77">
          <cell r="H77">
            <v>67282931.090000004</v>
          </cell>
          <cell r="I77">
            <v>80602</v>
          </cell>
          <cell r="J77">
            <v>834.76</v>
          </cell>
          <cell r="K77">
            <v>19840697.460000001</v>
          </cell>
          <cell r="M77">
            <v>1311.77</v>
          </cell>
          <cell r="P77">
            <v>15125.16</v>
          </cell>
        </row>
        <row r="78">
          <cell r="H78">
            <v>84374924.829999998</v>
          </cell>
          <cell r="I78">
            <v>98842</v>
          </cell>
          <cell r="J78">
            <v>853.63</v>
          </cell>
          <cell r="K78">
            <v>35732585.439999998</v>
          </cell>
          <cell r="M78">
            <v>1990.28</v>
          </cell>
          <cell r="P78">
            <v>17953.55</v>
          </cell>
        </row>
        <row r="79">
          <cell r="H79">
            <v>115190771.11</v>
          </cell>
          <cell r="I79">
            <v>121943</v>
          </cell>
          <cell r="J79">
            <v>944.63</v>
          </cell>
          <cell r="K79">
            <v>55576746.049999997</v>
          </cell>
          <cell r="M79">
            <v>3393.84</v>
          </cell>
          <cell r="P79">
            <v>16375.76</v>
          </cell>
        </row>
        <row r="80">
          <cell r="H80">
            <v>177979176.97</v>
          </cell>
          <cell r="I80">
            <v>206375</v>
          </cell>
          <cell r="J80">
            <v>862.41</v>
          </cell>
          <cell r="K80">
            <v>160388864.37</v>
          </cell>
          <cell r="M80">
            <v>10441.700000000001</v>
          </cell>
          <cell r="P80">
            <v>15360.42</v>
          </cell>
        </row>
        <row r="81">
          <cell r="H81">
            <v>102474293.14</v>
          </cell>
          <cell r="I81">
            <v>126752</v>
          </cell>
          <cell r="J81">
            <v>808.46</v>
          </cell>
          <cell r="K81">
            <v>63142470.609999999</v>
          </cell>
          <cell r="M81">
            <v>3827.14</v>
          </cell>
          <cell r="P81">
            <v>16498.62</v>
          </cell>
        </row>
        <row r="82">
          <cell r="H82">
            <v>168311564.19</v>
          </cell>
          <cell r="I82">
            <v>206558</v>
          </cell>
          <cell r="J82">
            <v>814.84</v>
          </cell>
          <cell r="K82">
            <v>125384133.79000001</v>
          </cell>
          <cell r="M82">
            <v>8167.59</v>
          </cell>
          <cell r="P82">
            <v>15351.43</v>
          </cell>
        </row>
        <row r="83">
          <cell r="H83">
            <v>72423910.040000007</v>
          </cell>
          <cell r="I83">
            <v>93214</v>
          </cell>
          <cell r="J83">
            <v>776.96</v>
          </cell>
          <cell r="K83">
            <v>20002647.370000001</v>
          </cell>
          <cell r="M83">
            <v>1459.2</v>
          </cell>
          <cell r="P83">
            <v>13707.94</v>
          </cell>
        </row>
        <row r="84">
          <cell r="H84">
            <v>59637300.280000001</v>
          </cell>
          <cell r="I84">
            <v>72258</v>
          </cell>
          <cell r="J84">
            <v>825.34</v>
          </cell>
          <cell r="K84">
            <v>22667719.460000001</v>
          </cell>
          <cell r="M84">
            <v>1113.52</v>
          </cell>
          <cell r="P84">
            <v>20356.87</v>
          </cell>
        </row>
        <row r="85">
          <cell r="H85">
            <v>58098534.719999999</v>
          </cell>
          <cell r="I85">
            <v>56147</v>
          </cell>
          <cell r="J85">
            <v>1034.76</v>
          </cell>
          <cell r="K85">
            <v>20824445.420000002</v>
          </cell>
          <cell r="M85">
            <v>1268.44</v>
          </cell>
          <cell r="P85">
            <v>16417.330000000002</v>
          </cell>
        </row>
        <row r="86">
          <cell r="H86">
            <v>58973234.329999998</v>
          </cell>
          <cell r="I86">
            <v>66696</v>
          </cell>
          <cell r="J86">
            <v>884.21</v>
          </cell>
          <cell r="K86">
            <v>24572501.030000001</v>
          </cell>
          <cell r="M86">
            <v>1640.72</v>
          </cell>
          <cell r="P86">
            <v>14976.66</v>
          </cell>
        </row>
        <row r="87">
          <cell r="H87">
            <v>214543681.81999999</v>
          </cell>
          <cell r="I87">
            <v>290591</v>
          </cell>
          <cell r="J87">
            <v>738.3</v>
          </cell>
          <cell r="K87">
            <v>199434456.21000001</v>
          </cell>
          <cell r="M87">
            <v>11864.68</v>
          </cell>
          <cell r="P87">
            <v>16809.099999999999</v>
          </cell>
        </row>
        <row r="88">
          <cell r="H88">
            <v>46108996.380000003</v>
          </cell>
          <cell r="I88">
            <v>62817</v>
          </cell>
          <cell r="J88">
            <v>734.02</v>
          </cell>
          <cell r="K88">
            <v>20085994.600000001</v>
          </cell>
          <cell r="M88">
            <v>1233.98</v>
          </cell>
          <cell r="P88">
            <v>16277.4</v>
          </cell>
        </row>
        <row r="89">
          <cell r="H89">
            <v>44462048.030000001</v>
          </cell>
          <cell r="I89">
            <v>49474</v>
          </cell>
          <cell r="J89">
            <v>898.7</v>
          </cell>
          <cell r="K89">
            <v>15890103.92</v>
          </cell>
          <cell r="M89">
            <v>1088.3900000000001</v>
          </cell>
          <cell r="P89">
            <v>14599.67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U95"/>
  <sheetViews>
    <sheetView topLeftCell="B1" zoomScale="76" zoomScaleNormal="76" workbookViewId="0">
      <pane xSplit="6" ySplit="5" topLeftCell="AG6" activePane="bottomRight" state="frozen"/>
      <selection activeCell="B1" sqref="B1"/>
      <selection pane="topRight" activeCell="H1" sqref="H1"/>
      <selection pane="bottomLeft" activeCell="B6" sqref="B6"/>
      <selection pane="bottomRight" activeCell="AI6" sqref="AI6"/>
    </sheetView>
  </sheetViews>
  <sheetFormatPr defaultColWidth="8.8984375" defaultRowHeight="18.600000000000001" x14ac:dyDescent="0.55000000000000004"/>
  <cols>
    <col min="1" max="1" width="5" style="64" customWidth="1"/>
    <col min="2" max="2" width="7.3984375" style="23" customWidth="1"/>
    <col min="3" max="3" width="5.3984375" style="23" customWidth="1"/>
    <col min="4" max="4" width="17.3984375" style="23" customWidth="1"/>
    <col min="5" max="5" width="5.8984375" style="23" customWidth="1"/>
    <col min="6" max="6" width="5.09765625" style="23" customWidth="1"/>
    <col min="7" max="7" width="17.59765625" style="23" customWidth="1"/>
    <col min="8" max="8" width="9.8984375" style="23" customWidth="1"/>
    <col min="9" max="9" width="12.3984375" style="23" customWidth="1"/>
    <col min="10" max="10" width="12.09765625" style="23" customWidth="1"/>
    <col min="11" max="11" width="12.59765625" style="23" customWidth="1"/>
    <col min="12" max="12" width="10.59765625" style="23" customWidth="1"/>
    <col min="13" max="14" width="5.3984375" style="23" customWidth="1"/>
    <col min="15" max="16" width="7.59765625" style="23" customWidth="1"/>
    <col min="17" max="17" width="8" style="23" customWidth="1"/>
    <col min="18" max="20" width="15.3984375" style="23" customWidth="1"/>
    <col min="21" max="21" width="17.59765625" style="24" customWidth="1"/>
    <col min="22" max="22" width="7.3984375" style="24" customWidth="1"/>
    <col min="23" max="26" width="7.3984375" style="23" customWidth="1"/>
    <col min="27" max="28" width="10.09765625" style="23" customWidth="1"/>
    <col min="29" max="29" width="7.09765625" style="24" customWidth="1"/>
    <col min="30" max="30" width="6.8984375" style="23" customWidth="1"/>
    <col min="31" max="31" width="8.8984375" style="24"/>
    <col min="32" max="33" width="8.8984375" style="23"/>
    <col min="34" max="34" width="5.8984375" style="23" customWidth="1"/>
    <col min="35" max="39" width="8.8984375" style="23"/>
    <col min="40" max="40" width="7.59765625" style="23" customWidth="1"/>
    <col min="41" max="41" width="10.8984375" style="23" customWidth="1"/>
    <col min="42" max="42" width="8.8984375" style="23"/>
    <col min="43" max="43" width="8.3984375" style="23" customWidth="1"/>
    <col min="44" max="44" width="8.8984375" style="86"/>
    <col min="45" max="45" width="8.8984375" style="89"/>
    <col min="46" max="46" width="8.8984375" style="24"/>
    <col min="47" max="47" width="10.09765625" style="23" customWidth="1"/>
    <col min="48" max="16384" width="8.8984375" style="23"/>
  </cols>
  <sheetData>
    <row r="1" spans="1:47" ht="27.6" thickBot="1" x14ac:dyDescent="0.6">
      <c r="B1" s="92" t="s">
        <v>308</v>
      </c>
      <c r="C1" s="92"/>
      <c r="D1" s="93"/>
      <c r="E1" s="93"/>
      <c r="F1" s="93"/>
      <c r="G1" s="93"/>
      <c r="H1" s="93"/>
      <c r="I1" s="93"/>
    </row>
    <row r="2" spans="1:47" x14ac:dyDescent="0.55000000000000004">
      <c r="A2" s="132" t="s">
        <v>185</v>
      </c>
      <c r="B2" s="132" t="s">
        <v>89</v>
      </c>
      <c r="C2" s="132" t="s">
        <v>184</v>
      </c>
      <c r="D2" s="132" t="s">
        <v>266</v>
      </c>
      <c r="E2" s="132" t="s">
        <v>267</v>
      </c>
      <c r="F2" s="131" t="s">
        <v>195</v>
      </c>
      <c r="G2" s="132" t="s">
        <v>260</v>
      </c>
      <c r="H2" s="140" t="s">
        <v>287</v>
      </c>
      <c r="I2" s="128" t="s">
        <v>286</v>
      </c>
      <c r="J2" s="128"/>
      <c r="K2" s="128"/>
      <c r="L2" s="129" t="e">
        <f>#REF!</f>
        <v>#REF!</v>
      </c>
      <c r="M2" s="129"/>
      <c r="N2" s="129"/>
      <c r="O2" s="136" t="s">
        <v>268</v>
      </c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3" t="s">
        <v>269</v>
      </c>
      <c r="AK2" s="127" t="s">
        <v>270</v>
      </c>
      <c r="AL2" s="127"/>
      <c r="AM2" s="127"/>
      <c r="AN2" s="127"/>
      <c r="AO2" s="127"/>
      <c r="AP2" s="127"/>
      <c r="AQ2" s="127"/>
      <c r="AR2" s="134" t="s">
        <v>307</v>
      </c>
      <c r="AS2" s="135" t="s">
        <v>271</v>
      </c>
      <c r="AT2" s="138" t="s">
        <v>263</v>
      </c>
      <c r="AU2" s="114" t="s">
        <v>191</v>
      </c>
    </row>
    <row r="3" spans="1:47" ht="18.600000000000001" customHeight="1" x14ac:dyDescent="0.55000000000000004">
      <c r="A3" s="132"/>
      <c r="B3" s="132"/>
      <c r="C3" s="132"/>
      <c r="D3" s="132"/>
      <c r="E3" s="132"/>
      <c r="F3" s="131"/>
      <c r="G3" s="132"/>
      <c r="H3" s="141"/>
      <c r="I3" s="115" t="s">
        <v>281</v>
      </c>
      <c r="J3" s="115" t="s">
        <v>282</v>
      </c>
      <c r="K3" s="115" t="s">
        <v>186</v>
      </c>
      <c r="L3" s="115" t="s">
        <v>283</v>
      </c>
      <c r="M3" s="115" t="s">
        <v>88</v>
      </c>
      <c r="N3" s="115" t="s">
        <v>262</v>
      </c>
      <c r="O3" s="139" t="s">
        <v>265</v>
      </c>
      <c r="P3" s="139"/>
      <c r="Q3" s="139"/>
      <c r="R3" s="136" t="s">
        <v>272</v>
      </c>
      <c r="S3" s="136"/>
      <c r="T3" s="136"/>
      <c r="U3" s="136"/>
      <c r="V3" s="136"/>
      <c r="W3" s="144" t="s">
        <v>273</v>
      </c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6"/>
      <c r="AI3" s="121" t="s">
        <v>304</v>
      </c>
      <c r="AJ3" s="133"/>
      <c r="AK3" s="124" t="s">
        <v>274</v>
      </c>
      <c r="AL3" s="125"/>
      <c r="AM3" s="126"/>
      <c r="AN3" s="137" t="s">
        <v>305</v>
      </c>
      <c r="AO3" s="124" t="s">
        <v>275</v>
      </c>
      <c r="AP3" s="126"/>
      <c r="AQ3" s="137" t="s">
        <v>306</v>
      </c>
      <c r="AR3" s="134"/>
      <c r="AS3" s="135"/>
      <c r="AT3" s="138"/>
      <c r="AU3" s="114"/>
    </row>
    <row r="4" spans="1:47" x14ac:dyDescent="0.55000000000000004">
      <c r="A4" s="132"/>
      <c r="B4" s="132"/>
      <c r="C4" s="132"/>
      <c r="D4" s="132"/>
      <c r="E4" s="132"/>
      <c r="F4" s="131"/>
      <c r="G4" s="132"/>
      <c r="H4" s="141"/>
      <c r="I4" s="116"/>
      <c r="J4" s="116"/>
      <c r="K4" s="116"/>
      <c r="L4" s="116"/>
      <c r="M4" s="116"/>
      <c r="N4" s="116"/>
      <c r="O4" s="139"/>
      <c r="P4" s="139"/>
      <c r="Q4" s="139"/>
      <c r="R4" s="136"/>
      <c r="S4" s="136"/>
      <c r="T4" s="136"/>
      <c r="U4" s="136"/>
      <c r="V4" s="136"/>
      <c r="W4" s="118" t="s">
        <v>276</v>
      </c>
      <c r="X4" s="119"/>
      <c r="Y4" s="119"/>
      <c r="Z4" s="119"/>
      <c r="AA4" s="119"/>
      <c r="AB4" s="120"/>
      <c r="AC4" s="143" t="s">
        <v>201</v>
      </c>
      <c r="AD4" s="146" t="s">
        <v>302</v>
      </c>
      <c r="AE4" s="147" t="s">
        <v>277</v>
      </c>
      <c r="AF4" s="147" t="s">
        <v>278</v>
      </c>
      <c r="AG4" s="147"/>
      <c r="AH4" s="147"/>
      <c r="AI4" s="122"/>
      <c r="AJ4" s="133"/>
      <c r="AK4" s="130" t="s">
        <v>189</v>
      </c>
      <c r="AL4" s="130" t="s">
        <v>190</v>
      </c>
      <c r="AM4" s="130" t="s">
        <v>186</v>
      </c>
      <c r="AN4" s="137"/>
      <c r="AO4" s="130" t="s">
        <v>279</v>
      </c>
      <c r="AP4" s="130" t="s">
        <v>280</v>
      </c>
      <c r="AQ4" s="137"/>
      <c r="AR4" s="134"/>
      <c r="AS4" s="135"/>
      <c r="AT4" s="138"/>
      <c r="AU4" s="114"/>
    </row>
    <row r="5" spans="1:47" s="69" customFormat="1" ht="74.400000000000006" x14ac:dyDescent="0.25">
      <c r="A5" s="132"/>
      <c r="B5" s="132"/>
      <c r="C5" s="132"/>
      <c r="D5" s="132"/>
      <c r="E5" s="132"/>
      <c r="F5" s="131"/>
      <c r="G5" s="132"/>
      <c r="H5" s="142"/>
      <c r="I5" s="117"/>
      <c r="J5" s="117"/>
      <c r="K5" s="117"/>
      <c r="L5" s="117"/>
      <c r="M5" s="117"/>
      <c r="N5" s="117"/>
      <c r="O5" s="65" t="s">
        <v>288</v>
      </c>
      <c r="P5" s="65" t="s">
        <v>289</v>
      </c>
      <c r="Q5" s="65" t="s">
        <v>294</v>
      </c>
      <c r="R5" s="63" t="s">
        <v>291</v>
      </c>
      <c r="S5" s="65" t="s">
        <v>290</v>
      </c>
      <c r="T5" s="63" t="s">
        <v>292</v>
      </c>
      <c r="U5" s="65" t="s">
        <v>293</v>
      </c>
      <c r="V5" s="65" t="s">
        <v>295</v>
      </c>
      <c r="W5" s="63" t="s">
        <v>296</v>
      </c>
      <c r="X5" s="76" t="s">
        <v>297</v>
      </c>
      <c r="Y5" s="76" t="s">
        <v>298</v>
      </c>
      <c r="Z5" s="76" t="s">
        <v>299</v>
      </c>
      <c r="AA5" s="76" t="s">
        <v>300</v>
      </c>
      <c r="AB5" s="76" t="s">
        <v>301</v>
      </c>
      <c r="AC5" s="143"/>
      <c r="AD5" s="146"/>
      <c r="AE5" s="147"/>
      <c r="AF5" s="65" t="s">
        <v>284</v>
      </c>
      <c r="AG5" s="71" t="s">
        <v>285</v>
      </c>
      <c r="AH5" s="65" t="s">
        <v>303</v>
      </c>
      <c r="AI5" s="123"/>
      <c r="AJ5" s="133"/>
      <c r="AK5" s="130"/>
      <c r="AL5" s="130"/>
      <c r="AM5" s="130"/>
      <c r="AN5" s="137"/>
      <c r="AO5" s="130"/>
      <c r="AP5" s="130"/>
      <c r="AQ5" s="137"/>
      <c r="AR5" s="134"/>
      <c r="AS5" s="135"/>
      <c r="AT5" s="138"/>
      <c r="AU5" s="114"/>
    </row>
    <row r="6" spans="1:47" x14ac:dyDescent="0.55000000000000004">
      <c r="A6" s="66" t="e">
        <f>#REF!</f>
        <v>#REF!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66" t="e">
        <f>#REF!</f>
        <v>#REF!</v>
      </c>
      <c r="F6" s="66" t="e">
        <f>#REF!</f>
        <v>#REF!</v>
      </c>
      <c r="G6" s="26" t="e">
        <f>#REF!</f>
        <v>#REF!</v>
      </c>
      <c r="H6" s="67" t="e">
        <f>#REF!</f>
        <v>#REF!</v>
      </c>
      <c r="I6" s="25" t="e">
        <f>#REF!</f>
        <v>#REF!</v>
      </c>
      <c r="J6" s="25" t="e">
        <f>#REF!</f>
        <v>#REF!</v>
      </c>
      <c r="K6" s="25" t="e">
        <f>#REF!</f>
        <v>#REF!</v>
      </c>
      <c r="L6" s="25" t="e">
        <f>#REF!</f>
        <v>#REF!</v>
      </c>
      <c r="M6" s="25" t="e">
        <f>#REF!</f>
        <v>#REF!</v>
      </c>
      <c r="N6" s="68" t="e">
        <f>#REF!</f>
        <v>#REF!</v>
      </c>
      <c r="O6" s="66" t="e">
        <f>#REF!</f>
        <v>#REF!</v>
      </c>
      <c r="P6" s="66" t="e">
        <f>#REF!</f>
        <v>#REF!</v>
      </c>
      <c r="Q6" s="94" t="e">
        <f>SUM(O6+P6)</f>
        <v>#REF!</v>
      </c>
      <c r="R6" s="70" t="e">
        <f>#REF!</f>
        <v>#REF!</v>
      </c>
      <c r="S6" s="73" t="e">
        <f>IF(#REF!&lt;=60,"0.5","0")</f>
        <v>#REF!</v>
      </c>
      <c r="T6" s="74" t="e">
        <f>IF(#REF!&lt;=60,"0.5","0")</f>
        <v>#REF!</v>
      </c>
      <c r="U6" s="74" t="e">
        <f>IF(#REF!&lt;=60,"1","0")</f>
        <v>#REF!</v>
      </c>
      <c r="V6" s="75" t="e">
        <f>R6+S6+T6+U6</f>
        <v>#REF!</v>
      </c>
      <c r="W6" s="73" t="str">
        <f>'สรุปUnit Cost และ HGR'!U5</f>
        <v>1</v>
      </c>
      <c r="X6" s="73" t="str">
        <f>'สรุปUnit Cost และ HGR'!V5</f>
        <v>1</v>
      </c>
      <c r="Y6" s="73" t="e">
        <f>'สรุปUnit Cost และ HGR'!#REF!</f>
        <v>#REF!</v>
      </c>
      <c r="Z6" s="73" t="e">
        <f>'สรุปUnit Cost และ HGR'!#REF!</f>
        <v>#REF!</v>
      </c>
      <c r="AA6" s="73" t="e">
        <f>'สรุปUnit Cost และ HGR'!#REF!</f>
        <v>#REF!</v>
      </c>
      <c r="AB6" s="73" t="e">
        <f>'สรุปUnit Cost และ HGR'!#REF!</f>
        <v>#REF!</v>
      </c>
      <c r="AC6" s="77" t="e">
        <f>SUM(W6+X6+Y6+Z6+AA6+AB6)</f>
        <v>#REF!</v>
      </c>
      <c r="AD6" s="72" t="e">
        <f>IF(AC6&gt;=2,2,AC6)</f>
        <v>#REF!</v>
      </c>
      <c r="AE6" s="72" t="e">
        <f>#REF!</f>
        <v>#REF!</v>
      </c>
      <c r="AF6" s="78" t="e">
        <f>#REF!</f>
        <v>#REF!</v>
      </c>
      <c r="AG6" s="79" t="e">
        <f>#REF!</f>
        <v>#REF!</v>
      </c>
      <c r="AH6" s="72" t="e">
        <f>SUM(AF6+AG6)</f>
        <v>#REF!</v>
      </c>
      <c r="AI6" s="80" t="e">
        <f>SUM(AD6,AE6,AH6)</f>
        <v>#REF!</v>
      </c>
      <c r="AJ6" s="75" t="e">
        <f>SUM(Q6,V6,AI6)</f>
        <v>#REF!</v>
      </c>
      <c r="AK6" s="82" t="e">
        <f>#REF!</f>
        <v>#REF!</v>
      </c>
      <c r="AL6" s="82" t="e">
        <f>#REF!</f>
        <v>#REF!</v>
      </c>
      <c r="AM6" s="82" t="e">
        <f>IF(K6&gt;=0,"1","0")</f>
        <v>#REF!</v>
      </c>
      <c r="AN6" s="83" t="e">
        <f>SUM(AK6+AL6+AM6)</f>
        <v>#REF!</v>
      </c>
      <c r="AO6" s="82" t="e">
        <f>IF(I6&gt;=0,"1","0")</f>
        <v>#REF!</v>
      </c>
      <c r="AP6" s="82" t="e">
        <f>IF(M6&gt;=0.8,"1","0")</f>
        <v>#REF!</v>
      </c>
      <c r="AQ6" s="84" t="e">
        <f>SUM(AO6+AP6)</f>
        <v>#REF!</v>
      </c>
      <c r="AR6" s="87" t="e">
        <f>SUM(AQ6,AN6)</f>
        <v>#REF!</v>
      </c>
      <c r="AS6" s="90" t="e">
        <f>SUM(AJ6,AR6)</f>
        <v>#REF!</v>
      </c>
      <c r="AT6" s="85" t="e">
        <f>IF(AS6&lt;7.5,"F",IF(AS6&lt;9,"D",IF(AS6&lt;10.5,"C",IF(AS6&lt;12,"B","A"))))</f>
        <v>#REF!</v>
      </c>
      <c r="AU6" s="95" t="e">
        <f>IF(AND(AS6&gt;=10.5),"ผ่าน","ไม่ผ่าน")</f>
        <v>#REF!</v>
      </c>
    </row>
    <row r="7" spans="1:47" x14ac:dyDescent="0.55000000000000004">
      <c r="A7" s="66" t="e">
        <f>#REF!</f>
        <v>#REF!</v>
      </c>
      <c r="B7" s="26" t="e">
        <f>#REF!</f>
        <v>#REF!</v>
      </c>
      <c r="C7" s="26" t="e">
        <f>#REF!</f>
        <v>#REF!</v>
      </c>
      <c r="D7" s="26" t="e">
        <f>#REF!</f>
        <v>#REF!</v>
      </c>
      <c r="E7" s="66" t="e">
        <f>#REF!</f>
        <v>#REF!</v>
      </c>
      <c r="F7" s="66" t="e">
        <f>#REF!</f>
        <v>#REF!</v>
      </c>
      <c r="G7" s="26" t="e">
        <f>#REF!</f>
        <v>#REF!</v>
      </c>
      <c r="H7" s="67" t="e">
        <f>#REF!</f>
        <v>#REF!</v>
      </c>
      <c r="I7" s="25" t="e">
        <f>#REF!</f>
        <v>#REF!</v>
      </c>
      <c r="J7" s="25" t="e">
        <f>#REF!</f>
        <v>#REF!</v>
      </c>
      <c r="K7" s="25" t="e">
        <f>#REF!</f>
        <v>#REF!</v>
      </c>
      <c r="L7" s="25" t="e">
        <f>#REF!</f>
        <v>#REF!</v>
      </c>
      <c r="M7" s="25" t="e">
        <f>#REF!</f>
        <v>#REF!</v>
      </c>
      <c r="N7" s="68" t="e">
        <f>#REF!</f>
        <v>#REF!</v>
      </c>
      <c r="O7" s="66" t="e">
        <f>#REF!</f>
        <v>#REF!</v>
      </c>
      <c r="P7" s="66" t="e">
        <f>#REF!</f>
        <v>#REF!</v>
      </c>
      <c r="Q7" s="94" t="e">
        <f t="shared" ref="Q7:Q70" si="0">SUM(O7+P7)</f>
        <v>#REF!</v>
      </c>
      <c r="R7" s="70" t="e">
        <f>#REF!</f>
        <v>#REF!</v>
      </c>
      <c r="S7" s="73" t="e">
        <f>IF(#REF!&lt;=60,"0.5","0")</f>
        <v>#REF!</v>
      </c>
      <c r="T7" s="74" t="e">
        <f>IF(#REF!&lt;=60,"0.5","0")</f>
        <v>#REF!</v>
      </c>
      <c r="U7" s="74" t="e">
        <f>IF(#REF!&lt;=60,"1","0")</f>
        <v>#REF!</v>
      </c>
      <c r="V7" s="75" t="e">
        <f t="shared" ref="V7:V70" si="1">R7+S7+T7+U7</f>
        <v>#REF!</v>
      </c>
      <c r="W7" s="73" t="str">
        <f>'สรุปUnit Cost และ HGR'!U6</f>
        <v>0</v>
      </c>
      <c r="X7" s="73" t="str">
        <f>'สรุปUnit Cost และ HGR'!V6</f>
        <v>1</v>
      </c>
      <c r="Y7" s="73" t="e">
        <f>'สรุปUnit Cost และ HGR'!#REF!</f>
        <v>#REF!</v>
      </c>
      <c r="Z7" s="73" t="e">
        <f>'สรุปUnit Cost และ HGR'!#REF!</f>
        <v>#REF!</v>
      </c>
      <c r="AA7" s="73" t="e">
        <f>'สรุปUnit Cost และ HGR'!#REF!</f>
        <v>#REF!</v>
      </c>
      <c r="AB7" s="73" t="e">
        <f>'สรุปUnit Cost และ HGR'!#REF!</f>
        <v>#REF!</v>
      </c>
      <c r="AC7" s="77" t="e">
        <f t="shared" ref="AC7:AC70" si="2">SUM(W7+X7+Y7+Z7+AA7+AB7)</f>
        <v>#REF!</v>
      </c>
      <c r="AD7" s="72" t="e">
        <f t="shared" ref="AD7:AD70" si="3">IF(AC7&gt;=2,2,AC7)</f>
        <v>#REF!</v>
      </c>
      <c r="AE7" s="72" t="e">
        <f>#REF!</f>
        <v>#REF!</v>
      </c>
      <c r="AF7" s="78" t="e">
        <f>#REF!</f>
        <v>#REF!</v>
      </c>
      <c r="AG7" s="79" t="e">
        <f>#REF!</f>
        <v>#REF!</v>
      </c>
      <c r="AH7" s="72" t="e">
        <f t="shared" ref="AH7:AH70" si="4">SUM(AF7+AG7)</f>
        <v>#REF!</v>
      </c>
      <c r="AI7" s="80" t="e">
        <f t="shared" ref="AI7:AI70" si="5">SUM(AD7,AE7,AH7)</f>
        <v>#REF!</v>
      </c>
      <c r="AJ7" s="75" t="e">
        <f t="shared" ref="AJ7:AJ70" si="6">SUM(Q7,V7,AI7)</f>
        <v>#REF!</v>
      </c>
      <c r="AK7" s="82" t="e">
        <f>#REF!</f>
        <v>#REF!</v>
      </c>
      <c r="AL7" s="82" t="e">
        <f>#REF!</f>
        <v>#REF!</v>
      </c>
      <c r="AM7" s="82" t="e">
        <f t="shared" ref="AM7:AM70" si="7">IF(K7&gt;=0,"1","0")</f>
        <v>#REF!</v>
      </c>
      <c r="AN7" s="83" t="e">
        <f t="shared" ref="AN7:AN70" si="8">SUM(AK7+AL7+AM7)</f>
        <v>#REF!</v>
      </c>
      <c r="AO7" s="82" t="e">
        <f t="shared" ref="AO7:AO70" si="9">IF(I7&gt;=0,"1","0")</f>
        <v>#REF!</v>
      </c>
      <c r="AP7" s="82" t="e">
        <f t="shared" ref="AP7:AP70" si="10">IF(M7&gt;=0.8,"1","0")</f>
        <v>#REF!</v>
      </c>
      <c r="AQ7" s="84" t="e">
        <f t="shared" ref="AQ7:AQ70" si="11">SUM(AO7+AP7)</f>
        <v>#REF!</v>
      </c>
      <c r="AR7" s="87" t="e">
        <f t="shared" ref="AR7:AR70" si="12">SUM(AQ7,AN7)</f>
        <v>#REF!</v>
      </c>
      <c r="AS7" s="90" t="e">
        <f t="shared" ref="AS7:AS70" si="13">SUM(AJ7,AR7)</f>
        <v>#REF!</v>
      </c>
      <c r="AT7" s="85" t="e">
        <f t="shared" ref="AT7:AT70" si="14">IF(AS7&lt;7.5,"F",IF(AS7&lt;9,"D",IF(AS7&lt;10.5,"C",IF(AS7&lt;12,"B","A"))))</f>
        <v>#REF!</v>
      </c>
      <c r="AU7" s="95" t="e">
        <f t="shared" ref="AU7:AU70" si="15">IF(AND(AS7&gt;=10.5),"ผ่าน","ไม่ผ่าน")</f>
        <v>#REF!</v>
      </c>
    </row>
    <row r="8" spans="1:47" x14ac:dyDescent="0.55000000000000004">
      <c r="A8" s="66" t="e">
        <f>#REF!</f>
        <v>#REF!</v>
      </c>
      <c r="B8" s="26" t="e">
        <f>#REF!</f>
        <v>#REF!</v>
      </c>
      <c r="C8" s="26" t="e">
        <f>#REF!</f>
        <v>#REF!</v>
      </c>
      <c r="D8" s="26" t="e">
        <f>#REF!</f>
        <v>#REF!</v>
      </c>
      <c r="E8" s="66" t="e">
        <f>#REF!</f>
        <v>#REF!</v>
      </c>
      <c r="F8" s="66" t="e">
        <f>#REF!</f>
        <v>#REF!</v>
      </c>
      <c r="G8" s="26" t="e">
        <f>#REF!</f>
        <v>#REF!</v>
      </c>
      <c r="H8" s="67" t="e">
        <f>#REF!</f>
        <v>#REF!</v>
      </c>
      <c r="I8" s="25" t="e">
        <f>#REF!</f>
        <v>#REF!</v>
      </c>
      <c r="J8" s="25" t="e">
        <f>#REF!</f>
        <v>#REF!</v>
      </c>
      <c r="K8" s="25" t="e">
        <f>#REF!</f>
        <v>#REF!</v>
      </c>
      <c r="L8" s="25" t="e">
        <f>#REF!</f>
        <v>#REF!</v>
      </c>
      <c r="M8" s="25" t="e">
        <f>#REF!</f>
        <v>#REF!</v>
      </c>
      <c r="N8" s="68" t="e">
        <f>#REF!</f>
        <v>#REF!</v>
      </c>
      <c r="O8" s="66" t="e">
        <f>#REF!</f>
        <v>#REF!</v>
      </c>
      <c r="P8" s="66" t="e">
        <f>#REF!</f>
        <v>#REF!</v>
      </c>
      <c r="Q8" s="94" t="e">
        <f t="shared" si="0"/>
        <v>#REF!</v>
      </c>
      <c r="R8" s="70" t="e">
        <f>#REF!</f>
        <v>#REF!</v>
      </c>
      <c r="S8" s="73" t="e">
        <f>IF(#REF!&lt;=60,"0.5","0")</f>
        <v>#REF!</v>
      </c>
      <c r="T8" s="74" t="e">
        <f>IF(#REF!&lt;=60,"0.5","0")</f>
        <v>#REF!</v>
      </c>
      <c r="U8" s="74" t="e">
        <f>IF(#REF!&lt;=60,"1","0")</f>
        <v>#REF!</v>
      </c>
      <c r="V8" s="75" t="e">
        <f t="shared" si="1"/>
        <v>#REF!</v>
      </c>
      <c r="W8" s="73" t="str">
        <f>'สรุปUnit Cost และ HGR'!U7</f>
        <v>0</v>
      </c>
      <c r="X8" s="73" t="str">
        <f>'สรุปUnit Cost และ HGR'!V7</f>
        <v>1</v>
      </c>
      <c r="Y8" s="73" t="e">
        <f>'สรุปUnit Cost และ HGR'!#REF!</f>
        <v>#REF!</v>
      </c>
      <c r="Z8" s="73" t="e">
        <f>'สรุปUnit Cost และ HGR'!#REF!</f>
        <v>#REF!</v>
      </c>
      <c r="AA8" s="73" t="e">
        <f>'สรุปUnit Cost และ HGR'!#REF!</f>
        <v>#REF!</v>
      </c>
      <c r="AB8" s="73" t="e">
        <f>'สรุปUnit Cost และ HGR'!#REF!</f>
        <v>#REF!</v>
      </c>
      <c r="AC8" s="77" t="e">
        <f t="shared" si="2"/>
        <v>#REF!</v>
      </c>
      <c r="AD8" s="72" t="e">
        <f t="shared" si="3"/>
        <v>#REF!</v>
      </c>
      <c r="AE8" s="72" t="e">
        <f>#REF!</f>
        <v>#REF!</v>
      </c>
      <c r="AF8" s="78" t="e">
        <f>#REF!</f>
        <v>#REF!</v>
      </c>
      <c r="AG8" s="79" t="e">
        <f>#REF!</f>
        <v>#REF!</v>
      </c>
      <c r="AH8" s="72" t="e">
        <f t="shared" si="4"/>
        <v>#REF!</v>
      </c>
      <c r="AI8" s="80" t="e">
        <f t="shared" si="5"/>
        <v>#REF!</v>
      </c>
      <c r="AJ8" s="75" t="e">
        <f t="shared" si="6"/>
        <v>#REF!</v>
      </c>
      <c r="AK8" s="82" t="e">
        <f>#REF!</f>
        <v>#REF!</v>
      </c>
      <c r="AL8" s="82" t="e">
        <f>#REF!</f>
        <v>#REF!</v>
      </c>
      <c r="AM8" s="82" t="e">
        <f t="shared" si="7"/>
        <v>#REF!</v>
      </c>
      <c r="AN8" s="83" t="e">
        <f t="shared" si="8"/>
        <v>#REF!</v>
      </c>
      <c r="AO8" s="82" t="e">
        <f t="shared" si="9"/>
        <v>#REF!</v>
      </c>
      <c r="AP8" s="82" t="e">
        <f t="shared" si="10"/>
        <v>#REF!</v>
      </c>
      <c r="AQ8" s="84" t="e">
        <f t="shared" si="11"/>
        <v>#REF!</v>
      </c>
      <c r="AR8" s="87" t="e">
        <f t="shared" si="12"/>
        <v>#REF!</v>
      </c>
      <c r="AS8" s="90" t="e">
        <f t="shared" si="13"/>
        <v>#REF!</v>
      </c>
      <c r="AT8" s="85" t="e">
        <f t="shared" si="14"/>
        <v>#REF!</v>
      </c>
      <c r="AU8" s="95" t="e">
        <f t="shared" si="15"/>
        <v>#REF!</v>
      </c>
    </row>
    <row r="9" spans="1:47" x14ac:dyDescent="0.55000000000000004">
      <c r="A9" s="66" t="e">
        <f>#REF!</f>
        <v>#REF!</v>
      </c>
      <c r="B9" s="26" t="e">
        <f>#REF!</f>
        <v>#REF!</v>
      </c>
      <c r="C9" s="26" t="e">
        <f>#REF!</f>
        <v>#REF!</v>
      </c>
      <c r="D9" s="26" t="e">
        <f>#REF!</f>
        <v>#REF!</v>
      </c>
      <c r="E9" s="66" t="e">
        <f>#REF!</f>
        <v>#REF!</v>
      </c>
      <c r="F9" s="66" t="e">
        <f>#REF!</f>
        <v>#REF!</v>
      </c>
      <c r="G9" s="26" t="e">
        <f>#REF!</f>
        <v>#REF!</v>
      </c>
      <c r="H9" s="67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68" t="e">
        <f>#REF!</f>
        <v>#REF!</v>
      </c>
      <c r="O9" s="66" t="e">
        <f>#REF!</f>
        <v>#REF!</v>
      </c>
      <c r="P9" s="66" t="e">
        <f>#REF!</f>
        <v>#REF!</v>
      </c>
      <c r="Q9" s="94" t="e">
        <f t="shared" si="0"/>
        <v>#REF!</v>
      </c>
      <c r="R9" s="70" t="e">
        <f>#REF!</f>
        <v>#REF!</v>
      </c>
      <c r="S9" s="73" t="e">
        <f>IF(#REF!&lt;=60,"0.5","0")</f>
        <v>#REF!</v>
      </c>
      <c r="T9" s="74" t="e">
        <f>IF(#REF!&lt;=60,"0.5","0")</f>
        <v>#REF!</v>
      </c>
      <c r="U9" s="74" t="e">
        <f>IF(#REF!&lt;=60,"1","0")</f>
        <v>#REF!</v>
      </c>
      <c r="V9" s="75" t="e">
        <f t="shared" si="1"/>
        <v>#REF!</v>
      </c>
      <c r="W9" s="73" t="str">
        <f>'สรุปUnit Cost และ HGR'!U8</f>
        <v>1</v>
      </c>
      <c r="X9" s="73" t="str">
        <f>'สรุปUnit Cost และ HGR'!V8</f>
        <v>1</v>
      </c>
      <c r="Y9" s="73" t="e">
        <f>'สรุปUnit Cost และ HGR'!#REF!</f>
        <v>#REF!</v>
      </c>
      <c r="Z9" s="73" t="e">
        <f>'สรุปUnit Cost และ HGR'!#REF!</f>
        <v>#REF!</v>
      </c>
      <c r="AA9" s="73" t="e">
        <f>'สรุปUnit Cost และ HGR'!#REF!</f>
        <v>#REF!</v>
      </c>
      <c r="AB9" s="73" t="e">
        <f>'สรุปUnit Cost และ HGR'!#REF!</f>
        <v>#REF!</v>
      </c>
      <c r="AC9" s="77" t="e">
        <f t="shared" si="2"/>
        <v>#REF!</v>
      </c>
      <c r="AD9" s="72" t="e">
        <f t="shared" si="3"/>
        <v>#REF!</v>
      </c>
      <c r="AE9" s="72" t="e">
        <f>#REF!</f>
        <v>#REF!</v>
      </c>
      <c r="AF9" s="78" t="e">
        <f>#REF!</f>
        <v>#REF!</v>
      </c>
      <c r="AG9" s="79" t="e">
        <f>#REF!</f>
        <v>#REF!</v>
      </c>
      <c r="AH9" s="72" t="e">
        <f t="shared" si="4"/>
        <v>#REF!</v>
      </c>
      <c r="AI9" s="80" t="e">
        <f t="shared" si="5"/>
        <v>#REF!</v>
      </c>
      <c r="AJ9" s="75" t="e">
        <f t="shared" si="6"/>
        <v>#REF!</v>
      </c>
      <c r="AK9" s="82" t="e">
        <f>#REF!</f>
        <v>#REF!</v>
      </c>
      <c r="AL9" s="82" t="e">
        <f>#REF!</f>
        <v>#REF!</v>
      </c>
      <c r="AM9" s="82" t="e">
        <f t="shared" si="7"/>
        <v>#REF!</v>
      </c>
      <c r="AN9" s="83" t="e">
        <f t="shared" si="8"/>
        <v>#REF!</v>
      </c>
      <c r="AO9" s="82" t="e">
        <f t="shared" si="9"/>
        <v>#REF!</v>
      </c>
      <c r="AP9" s="82" t="e">
        <f t="shared" si="10"/>
        <v>#REF!</v>
      </c>
      <c r="AQ9" s="84" t="e">
        <f t="shared" si="11"/>
        <v>#REF!</v>
      </c>
      <c r="AR9" s="87" t="e">
        <f t="shared" si="12"/>
        <v>#REF!</v>
      </c>
      <c r="AS9" s="90" t="e">
        <f t="shared" si="13"/>
        <v>#REF!</v>
      </c>
      <c r="AT9" s="85" t="e">
        <f t="shared" si="14"/>
        <v>#REF!</v>
      </c>
      <c r="AU9" s="95" t="e">
        <f t="shared" si="15"/>
        <v>#REF!</v>
      </c>
    </row>
    <row r="10" spans="1:47" x14ac:dyDescent="0.55000000000000004">
      <c r="A10" s="66" t="e">
        <f>#REF!</f>
        <v>#REF!</v>
      </c>
      <c r="B10" s="26" t="e">
        <f>#REF!</f>
        <v>#REF!</v>
      </c>
      <c r="C10" s="26" t="e">
        <f>#REF!</f>
        <v>#REF!</v>
      </c>
      <c r="D10" s="26" t="e">
        <f>#REF!</f>
        <v>#REF!</v>
      </c>
      <c r="E10" s="66" t="e">
        <f>#REF!</f>
        <v>#REF!</v>
      </c>
      <c r="F10" s="66" t="e">
        <f>#REF!</f>
        <v>#REF!</v>
      </c>
      <c r="G10" s="26" t="e">
        <f>#REF!</f>
        <v>#REF!</v>
      </c>
      <c r="H10" s="67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68" t="e">
        <f>#REF!</f>
        <v>#REF!</v>
      </c>
      <c r="O10" s="66" t="e">
        <f>#REF!</f>
        <v>#REF!</v>
      </c>
      <c r="P10" s="66" t="e">
        <f>#REF!</f>
        <v>#REF!</v>
      </c>
      <c r="Q10" s="94" t="e">
        <f t="shared" si="0"/>
        <v>#REF!</v>
      </c>
      <c r="R10" s="70" t="e">
        <f>#REF!</f>
        <v>#REF!</v>
      </c>
      <c r="S10" s="73" t="e">
        <f>IF(#REF!&lt;=60,"0.5","0")</f>
        <v>#REF!</v>
      </c>
      <c r="T10" s="74" t="e">
        <f>IF(#REF!&lt;=60,"0.5","0")</f>
        <v>#REF!</v>
      </c>
      <c r="U10" s="74" t="e">
        <f>IF(#REF!&lt;=60,"1","0")</f>
        <v>#REF!</v>
      </c>
      <c r="V10" s="75" t="e">
        <f t="shared" si="1"/>
        <v>#REF!</v>
      </c>
      <c r="W10" s="73" t="str">
        <f>'สรุปUnit Cost และ HGR'!U9</f>
        <v>0</v>
      </c>
      <c r="X10" s="73" t="str">
        <f>'สรุปUnit Cost และ HGR'!V9</f>
        <v>1</v>
      </c>
      <c r="Y10" s="73" t="e">
        <f>'สรุปUnit Cost และ HGR'!#REF!</f>
        <v>#REF!</v>
      </c>
      <c r="Z10" s="73" t="e">
        <f>'สรุปUnit Cost และ HGR'!#REF!</f>
        <v>#REF!</v>
      </c>
      <c r="AA10" s="73" t="e">
        <f>'สรุปUnit Cost และ HGR'!#REF!</f>
        <v>#REF!</v>
      </c>
      <c r="AB10" s="73" t="e">
        <f>'สรุปUnit Cost และ HGR'!#REF!</f>
        <v>#REF!</v>
      </c>
      <c r="AC10" s="77" t="e">
        <f t="shared" si="2"/>
        <v>#REF!</v>
      </c>
      <c r="AD10" s="72" t="e">
        <f t="shared" si="3"/>
        <v>#REF!</v>
      </c>
      <c r="AE10" s="72" t="e">
        <f>#REF!</f>
        <v>#REF!</v>
      </c>
      <c r="AF10" s="78" t="e">
        <f>#REF!</f>
        <v>#REF!</v>
      </c>
      <c r="AG10" s="79" t="e">
        <f>#REF!</f>
        <v>#REF!</v>
      </c>
      <c r="AH10" s="72" t="e">
        <f t="shared" si="4"/>
        <v>#REF!</v>
      </c>
      <c r="AI10" s="80" t="e">
        <f t="shared" si="5"/>
        <v>#REF!</v>
      </c>
      <c r="AJ10" s="75" t="e">
        <f t="shared" si="6"/>
        <v>#REF!</v>
      </c>
      <c r="AK10" s="82" t="e">
        <f>#REF!</f>
        <v>#REF!</v>
      </c>
      <c r="AL10" s="82" t="e">
        <f>#REF!</f>
        <v>#REF!</v>
      </c>
      <c r="AM10" s="82" t="e">
        <f t="shared" si="7"/>
        <v>#REF!</v>
      </c>
      <c r="AN10" s="83" t="e">
        <f t="shared" si="8"/>
        <v>#REF!</v>
      </c>
      <c r="AO10" s="82" t="e">
        <f t="shared" si="9"/>
        <v>#REF!</v>
      </c>
      <c r="AP10" s="82" t="e">
        <f t="shared" si="10"/>
        <v>#REF!</v>
      </c>
      <c r="AQ10" s="84" t="e">
        <f t="shared" si="11"/>
        <v>#REF!</v>
      </c>
      <c r="AR10" s="87" t="e">
        <f t="shared" si="12"/>
        <v>#REF!</v>
      </c>
      <c r="AS10" s="90" t="e">
        <f t="shared" si="13"/>
        <v>#REF!</v>
      </c>
      <c r="AT10" s="85" t="e">
        <f t="shared" si="14"/>
        <v>#REF!</v>
      </c>
      <c r="AU10" s="95" t="e">
        <f t="shared" si="15"/>
        <v>#REF!</v>
      </c>
    </row>
    <row r="11" spans="1:47" x14ac:dyDescent="0.55000000000000004">
      <c r="A11" s="66" t="e">
        <f>#REF!</f>
        <v>#REF!</v>
      </c>
      <c r="B11" s="26" t="e">
        <f>#REF!</f>
        <v>#REF!</v>
      </c>
      <c r="C11" s="26" t="e">
        <f>#REF!</f>
        <v>#REF!</v>
      </c>
      <c r="D11" s="26" t="e">
        <f>#REF!</f>
        <v>#REF!</v>
      </c>
      <c r="E11" s="66" t="e">
        <f>#REF!</f>
        <v>#REF!</v>
      </c>
      <c r="F11" s="66" t="e">
        <f>#REF!</f>
        <v>#REF!</v>
      </c>
      <c r="G11" s="26" t="e">
        <f>#REF!</f>
        <v>#REF!</v>
      </c>
      <c r="H11" s="67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68" t="e">
        <f>#REF!</f>
        <v>#REF!</v>
      </c>
      <c r="O11" s="66" t="e">
        <f>#REF!</f>
        <v>#REF!</v>
      </c>
      <c r="P11" s="66" t="e">
        <f>#REF!</f>
        <v>#REF!</v>
      </c>
      <c r="Q11" s="94" t="e">
        <f t="shared" si="0"/>
        <v>#REF!</v>
      </c>
      <c r="R11" s="70" t="e">
        <f>#REF!</f>
        <v>#REF!</v>
      </c>
      <c r="S11" s="73" t="e">
        <f>IF(#REF!&lt;=60,"0.5","0")</f>
        <v>#REF!</v>
      </c>
      <c r="T11" s="74" t="e">
        <f>IF(#REF!&lt;=60,"0.5","0")</f>
        <v>#REF!</v>
      </c>
      <c r="U11" s="74" t="e">
        <f>IF(#REF!&lt;=60,"1","0")</f>
        <v>#REF!</v>
      </c>
      <c r="V11" s="75" t="e">
        <f t="shared" si="1"/>
        <v>#REF!</v>
      </c>
      <c r="W11" s="73" t="str">
        <f>'สรุปUnit Cost และ HGR'!U10</f>
        <v>1</v>
      </c>
      <c r="X11" s="73" t="str">
        <f>'สรุปUnit Cost และ HGR'!V10</f>
        <v>1</v>
      </c>
      <c r="Y11" s="73" t="e">
        <f>'สรุปUnit Cost และ HGR'!#REF!</f>
        <v>#REF!</v>
      </c>
      <c r="Z11" s="73" t="e">
        <f>'สรุปUnit Cost และ HGR'!#REF!</f>
        <v>#REF!</v>
      </c>
      <c r="AA11" s="73" t="e">
        <f>'สรุปUnit Cost และ HGR'!#REF!</f>
        <v>#REF!</v>
      </c>
      <c r="AB11" s="73" t="e">
        <f>'สรุปUnit Cost และ HGR'!#REF!</f>
        <v>#REF!</v>
      </c>
      <c r="AC11" s="77" t="e">
        <f t="shared" si="2"/>
        <v>#REF!</v>
      </c>
      <c r="AD11" s="72" t="e">
        <f t="shared" si="3"/>
        <v>#REF!</v>
      </c>
      <c r="AE11" s="72" t="e">
        <f>#REF!</f>
        <v>#REF!</v>
      </c>
      <c r="AF11" s="78" t="e">
        <f>#REF!</f>
        <v>#REF!</v>
      </c>
      <c r="AG11" s="79" t="e">
        <f>#REF!</f>
        <v>#REF!</v>
      </c>
      <c r="AH11" s="72" t="e">
        <f t="shared" si="4"/>
        <v>#REF!</v>
      </c>
      <c r="AI11" s="80" t="e">
        <f t="shared" si="5"/>
        <v>#REF!</v>
      </c>
      <c r="AJ11" s="75" t="e">
        <f t="shared" si="6"/>
        <v>#REF!</v>
      </c>
      <c r="AK11" s="82" t="e">
        <f>#REF!</f>
        <v>#REF!</v>
      </c>
      <c r="AL11" s="82" t="e">
        <f>#REF!</f>
        <v>#REF!</v>
      </c>
      <c r="AM11" s="82" t="e">
        <f t="shared" si="7"/>
        <v>#REF!</v>
      </c>
      <c r="AN11" s="83" t="e">
        <f t="shared" si="8"/>
        <v>#REF!</v>
      </c>
      <c r="AO11" s="82" t="e">
        <f t="shared" si="9"/>
        <v>#REF!</v>
      </c>
      <c r="AP11" s="82" t="e">
        <f t="shared" si="10"/>
        <v>#REF!</v>
      </c>
      <c r="AQ11" s="84" t="e">
        <f t="shared" si="11"/>
        <v>#REF!</v>
      </c>
      <c r="AR11" s="87" t="e">
        <f t="shared" si="12"/>
        <v>#REF!</v>
      </c>
      <c r="AS11" s="90" t="e">
        <f t="shared" si="13"/>
        <v>#REF!</v>
      </c>
      <c r="AT11" s="85" t="e">
        <f t="shared" si="14"/>
        <v>#REF!</v>
      </c>
      <c r="AU11" s="95" t="e">
        <f t="shared" si="15"/>
        <v>#REF!</v>
      </c>
    </row>
    <row r="12" spans="1:47" x14ac:dyDescent="0.55000000000000004">
      <c r="A12" s="66" t="e">
        <f>#REF!</f>
        <v>#REF!</v>
      </c>
      <c r="B12" s="26" t="e">
        <f>#REF!</f>
        <v>#REF!</v>
      </c>
      <c r="C12" s="26" t="e">
        <f>#REF!</f>
        <v>#REF!</v>
      </c>
      <c r="D12" s="26" t="e">
        <f>#REF!</f>
        <v>#REF!</v>
      </c>
      <c r="E12" s="66" t="e">
        <f>#REF!</f>
        <v>#REF!</v>
      </c>
      <c r="F12" s="66" t="e">
        <f>#REF!</f>
        <v>#REF!</v>
      </c>
      <c r="G12" s="26" t="e">
        <f>#REF!</f>
        <v>#REF!</v>
      </c>
      <c r="H12" s="67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68" t="e">
        <f>#REF!</f>
        <v>#REF!</v>
      </c>
      <c r="O12" s="66" t="e">
        <f>#REF!</f>
        <v>#REF!</v>
      </c>
      <c r="P12" s="66" t="e">
        <f>#REF!</f>
        <v>#REF!</v>
      </c>
      <c r="Q12" s="94" t="e">
        <f t="shared" si="0"/>
        <v>#REF!</v>
      </c>
      <c r="R12" s="70" t="e">
        <f>#REF!</f>
        <v>#REF!</v>
      </c>
      <c r="S12" s="73" t="e">
        <f>IF(#REF!&lt;=60,"0.5","0")</f>
        <v>#REF!</v>
      </c>
      <c r="T12" s="74" t="e">
        <f>IF(#REF!&lt;=60,"0.5","0")</f>
        <v>#REF!</v>
      </c>
      <c r="U12" s="74" t="e">
        <f>IF(#REF!&lt;=60,"1","0")</f>
        <v>#REF!</v>
      </c>
      <c r="V12" s="75" t="e">
        <f t="shared" si="1"/>
        <v>#REF!</v>
      </c>
      <c r="W12" s="73" t="str">
        <f>'สรุปUnit Cost และ HGR'!U11</f>
        <v>1</v>
      </c>
      <c r="X12" s="73" t="str">
        <f>'สรุปUnit Cost และ HGR'!V11</f>
        <v>1</v>
      </c>
      <c r="Y12" s="73" t="e">
        <f>'สรุปUnit Cost และ HGR'!#REF!</f>
        <v>#REF!</v>
      </c>
      <c r="Z12" s="73" t="e">
        <f>'สรุปUnit Cost และ HGR'!#REF!</f>
        <v>#REF!</v>
      </c>
      <c r="AA12" s="73" t="e">
        <f>'สรุปUnit Cost และ HGR'!#REF!</f>
        <v>#REF!</v>
      </c>
      <c r="AB12" s="73" t="e">
        <f>'สรุปUnit Cost และ HGR'!#REF!</f>
        <v>#REF!</v>
      </c>
      <c r="AC12" s="77" t="e">
        <f t="shared" si="2"/>
        <v>#REF!</v>
      </c>
      <c r="AD12" s="72" t="e">
        <f t="shared" si="3"/>
        <v>#REF!</v>
      </c>
      <c r="AE12" s="72" t="e">
        <f>#REF!</f>
        <v>#REF!</v>
      </c>
      <c r="AF12" s="78" t="e">
        <f>#REF!</f>
        <v>#REF!</v>
      </c>
      <c r="AG12" s="79" t="e">
        <f>#REF!</f>
        <v>#REF!</v>
      </c>
      <c r="AH12" s="72" t="e">
        <f t="shared" si="4"/>
        <v>#REF!</v>
      </c>
      <c r="AI12" s="80" t="e">
        <f t="shared" si="5"/>
        <v>#REF!</v>
      </c>
      <c r="AJ12" s="75" t="e">
        <f t="shared" si="6"/>
        <v>#REF!</v>
      </c>
      <c r="AK12" s="82" t="e">
        <f>#REF!</f>
        <v>#REF!</v>
      </c>
      <c r="AL12" s="82" t="e">
        <f>#REF!</f>
        <v>#REF!</v>
      </c>
      <c r="AM12" s="82" t="e">
        <f t="shared" si="7"/>
        <v>#REF!</v>
      </c>
      <c r="AN12" s="83" t="e">
        <f t="shared" si="8"/>
        <v>#REF!</v>
      </c>
      <c r="AO12" s="82" t="e">
        <f t="shared" si="9"/>
        <v>#REF!</v>
      </c>
      <c r="AP12" s="82" t="e">
        <f t="shared" si="10"/>
        <v>#REF!</v>
      </c>
      <c r="AQ12" s="84" t="e">
        <f t="shared" si="11"/>
        <v>#REF!</v>
      </c>
      <c r="AR12" s="87" t="e">
        <f t="shared" si="12"/>
        <v>#REF!</v>
      </c>
      <c r="AS12" s="90" t="e">
        <f t="shared" si="13"/>
        <v>#REF!</v>
      </c>
      <c r="AT12" s="85" t="e">
        <f t="shared" si="14"/>
        <v>#REF!</v>
      </c>
      <c r="AU12" s="95" t="e">
        <f t="shared" si="15"/>
        <v>#REF!</v>
      </c>
    </row>
    <row r="13" spans="1:47" x14ac:dyDescent="0.55000000000000004">
      <c r="A13" s="66" t="e">
        <f>#REF!</f>
        <v>#REF!</v>
      </c>
      <c r="B13" s="26" t="e">
        <f>#REF!</f>
        <v>#REF!</v>
      </c>
      <c r="C13" s="26" t="e">
        <f>#REF!</f>
        <v>#REF!</v>
      </c>
      <c r="D13" s="26" t="e">
        <f>#REF!</f>
        <v>#REF!</v>
      </c>
      <c r="E13" s="66" t="e">
        <f>#REF!</f>
        <v>#REF!</v>
      </c>
      <c r="F13" s="66" t="e">
        <f>#REF!</f>
        <v>#REF!</v>
      </c>
      <c r="G13" s="26" t="e">
        <f>#REF!</f>
        <v>#REF!</v>
      </c>
      <c r="H13" s="67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68" t="e">
        <f>#REF!</f>
        <v>#REF!</v>
      </c>
      <c r="O13" s="66" t="e">
        <f>#REF!</f>
        <v>#REF!</v>
      </c>
      <c r="P13" s="66" t="e">
        <f>#REF!</f>
        <v>#REF!</v>
      </c>
      <c r="Q13" s="94" t="e">
        <f t="shared" si="0"/>
        <v>#REF!</v>
      </c>
      <c r="R13" s="70" t="e">
        <f>#REF!</f>
        <v>#REF!</v>
      </c>
      <c r="S13" s="73" t="e">
        <f>IF(#REF!&lt;=60,"0.5","0")</f>
        <v>#REF!</v>
      </c>
      <c r="T13" s="74" t="e">
        <f>IF(#REF!&lt;=60,"0.5","0")</f>
        <v>#REF!</v>
      </c>
      <c r="U13" s="74" t="e">
        <f>IF(#REF!&lt;=60,"1","0")</f>
        <v>#REF!</v>
      </c>
      <c r="V13" s="75" t="e">
        <f t="shared" si="1"/>
        <v>#REF!</v>
      </c>
      <c r="W13" s="73" t="str">
        <f>'สรุปUnit Cost และ HGR'!U12</f>
        <v>0</v>
      </c>
      <c r="X13" s="73" t="str">
        <f>'สรุปUnit Cost และ HGR'!V12</f>
        <v>1</v>
      </c>
      <c r="Y13" s="73" t="e">
        <f>'สรุปUnit Cost และ HGR'!#REF!</f>
        <v>#REF!</v>
      </c>
      <c r="Z13" s="73" t="e">
        <f>'สรุปUnit Cost และ HGR'!#REF!</f>
        <v>#REF!</v>
      </c>
      <c r="AA13" s="73" t="e">
        <f>'สรุปUnit Cost และ HGR'!#REF!</f>
        <v>#REF!</v>
      </c>
      <c r="AB13" s="73" t="e">
        <f>'สรุปUnit Cost และ HGR'!#REF!</f>
        <v>#REF!</v>
      </c>
      <c r="AC13" s="77" t="e">
        <f t="shared" si="2"/>
        <v>#REF!</v>
      </c>
      <c r="AD13" s="72" t="e">
        <f t="shared" si="3"/>
        <v>#REF!</v>
      </c>
      <c r="AE13" s="72" t="e">
        <f>#REF!</f>
        <v>#REF!</v>
      </c>
      <c r="AF13" s="78" t="e">
        <f>#REF!</f>
        <v>#REF!</v>
      </c>
      <c r="AG13" s="79" t="e">
        <f>#REF!</f>
        <v>#REF!</v>
      </c>
      <c r="AH13" s="72" t="e">
        <f t="shared" si="4"/>
        <v>#REF!</v>
      </c>
      <c r="AI13" s="80" t="e">
        <f t="shared" si="5"/>
        <v>#REF!</v>
      </c>
      <c r="AJ13" s="75" t="e">
        <f t="shared" si="6"/>
        <v>#REF!</v>
      </c>
      <c r="AK13" s="82" t="e">
        <f>#REF!</f>
        <v>#REF!</v>
      </c>
      <c r="AL13" s="82" t="e">
        <f>#REF!</f>
        <v>#REF!</v>
      </c>
      <c r="AM13" s="82" t="e">
        <f t="shared" si="7"/>
        <v>#REF!</v>
      </c>
      <c r="AN13" s="83" t="e">
        <f t="shared" si="8"/>
        <v>#REF!</v>
      </c>
      <c r="AO13" s="82" t="e">
        <f t="shared" si="9"/>
        <v>#REF!</v>
      </c>
      <c r="AP13" s="82" t="e">
        <f t="shared" si="10"/>
        <v>#REF!</v>
      </c>
      <c r="AQ13" s="84" t="e">
        <f t="shared" si="11"/>
        <v>#REF!</v>
      </c>
      <c r="AR13" s="87" t="e">
        <f t="shared" si="12"/>
        <v>#REF!</v>
      </c>
      <c r="AS13" s="90" t="e">
        <f t="shared" si="13"/>
        <v>#REF!</v>
      </c>
      <c r="AT13" s="85" t="e">
        <f t="shared" si="14"/>
        <v>#REF!</v>
      </c>
      <c r="AU13" s="95" t="e">
        <f t="shared" si="15"/>
        <v>#REF!</v>
      </c>
    </row>
    <row r="14" spans="1:47" x14ac:dyDescent="0.55000000000000004">
      <c r="A14" s="66" t="e">
        <f>#REF!</f>
        <v>#REF!</v>
      </c>
      <c r="B14" s="26" t="e">
        <f>#REF!</f>
        <v>#REF!</v>
      </c>
      <c r="C14" s="26" t="e">
        <f>#REF!</f>
        <v>#REF!</v>
      </c>
      <c r="D14" s="26" t="e">
        <f>#REF!</f>
        <v>#REF!</v>
      </c>
      <c r="E14" s="66" t="e">
        <f>#REF!</f>
        <v>#REF!</v>
      </c>
      <c r="F14" s="66" t="e">
        <f>#REF!</f>
        <v>#REF!</v>
      </c>
      <c r="G14" s="26" t="e">
        <f>#REF!</f>
        <v>#REF!</v>
      </c>
      <c r="H14" s="67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68" t="e">
        <f>#REF!</f>
        <v>#REF!</v>
      </c>
      <c r="O14" s="66" t="e">
        <f>#REF!</f>
        <v>#REF!</v>
      </c>
      <c r="P14" s="66" t="e">
        <f>#REF!</f>
        <v>#REF!</v>
      </c>
      <c r="Q14" s="94" t="e">
        <f t="shared" si="0"/>
        <v>#REF!</v>
      </c>
      <c r="R14" s="70" t="e">
        <f>#REF!</f>
        <v>#REF!</v>
      </c>
      <c r="S14" s="73" t="e">
        <f>IF(#REF!&lt;=60,"0.5","0")</f>
        <v>#REF!</v>
      </c>
      <c r="T14" s="74" t="e">
        <f>IF(#REF!&lt;=60,"0.5","0")</f>
        <v>#REF!</v>
      </c>
      <c r="U14" s="74" t="e">
        <f>IF(#REF!&lt;=60,"1","0")</f>
        <v>#REF!</v>
      </c>
      <c r="V14" s="75" t="e">
        <f t="shared" si="1"/>
        <v>#REF!</v>
      </c>
      <c r="W14" s="73" t="str">
        <f>'สรุปUnit Cost และ HGR'!U13</f>
        <v>1</v>
      </c>
      <c r="X14" s="73" t="str">
        <f>'สรุปUnit Cost และ HGR'!V13</f>
        <v>1</v>
      </c>
      <c r="Y14" s="73" t="e">
        <f>'สรุปUnit Cost และ HGR'!#REF!</f>
        <v>#REF!</v>
      </c>
      <c r="Z14" s="73" t="e">
        <f>'สรุปUnit Cost และ HGR'!#REF!</f>
        <v>#REF!</v>
      </c>
      <c r="AA14" s="73" t="e">
        <f>'สรุปUnit Cost และ HGR'!#REF!</f>
        <v>#REF!</v>
      </c>
      <c r="AB14" s="73" t="e">
        <f>'สรุปUnit Cost และ HGR'!#REF!</f>
        <v>#REF!</v>
      </c>
      <c r="AC14" s="77" t="e">
        <f t="shared" si="2"/>
        <v>#REF!</v>
      </c>
      <c r="AD14" s="72" t="e">
        <f t="shared" si="3"/>
        <v>#REF!</v>
      </c>
      <c r="AE14" s="72" t="e">
        <f>#REF!</f>
        <v>#REF!</v>
      </c>
      <c r="AF14" s="78" t="e">
        <f>#REF!</f>
        <v>#REF!</v>
      </c>
      <c r="AG14" s="79" t="e">
        <f>#REF!</f>
        <v>#REF!</v>
      </c>
      <c r="AH14" s="72" t="e">
        <f t="shared" si="4"/>
        <v>#REF!</v>
      </c>
      <c r="AI14" s="80" t="e">
        <f t="shared" si="5"/>
        <v>#REF!</v>
      </c>
      <c r="AJ14" s="75" t="e">
        <f t="shared" si="6"/>
        <v>#REF!</v>
      </c>
      <c r="AK14" s="82" t="e">
        <f>#REF!</f>
        <v>#REF!</v>
      </c>
      <c r="AL14" s="82" t="e">
        <f>#REF!</f>
        <v>#REF!</v>
      </c>
      <c r="AM14" s="82" t="e">
        <f t="shared" si="7"/>
        <v>#REF!</v>
      </c>
      <c r="AN14" s="83" t="e">
        <f t="shared" si="8"/>
        <v>#REF!</v>
      </c>
      <c r="AO14" s="82" t="e">
        <f t="shared" si="9"/>
        <v>#REF!</v>
      </c>
      <c r="AP14" s="82" t="e">
        <f t="shared" si="10"/>
        <v>#REF!</v>
      </c>
      <c r="AQ14" s="84" t="e">
        <f t="shared" si="11"/>
        <v>#REF!</v>
      </c>
      <c r="AR14" s="87" t="e">
        <f t="shared" si="12"/>
        <v>#REF!</v>
      </c>
      <c r="AS14" s="90" t="e">
        <f t="shared" si="13"/>
        <v>#REF!</v>
      </c>
      <c r="AT14" s="85" t="e">
        <f t="shared" si="14"/>
        <v>#REF!</v>
      </c>
      <c r="AU14" s="95" t="e">
        <f t="shared" si="15"/>
        <v>#REF!</v>
      </c>
    </row>
    <row r="15" spans="1:47" x14ac:dyDescent="0.55000000000000004">
      <c r="A15" s="66" t="e">
        <f>#REF!</f>
        <v>#REF!</v>
      </c>
      <c r="B15" s="26" t="e">
        <f>#REF!</f>
        <v>#REF!</v>
      </c>
      <c r="C15" s="26" t="e">
        <f>#REF!</f>
        <v>#REF!</v>
      </c>
      <c r="D15" s="26" t="e">
        <f>#REF!</f>
        <v>#REF!</v>
      </c>
      <c r="E15" s="66" t="e">
        <f>#REF!</f>
        <v>#REF!</v>
      </c>
      <c r="F15" s="66" t="e">
        <f>#REF!</f>
        <v>#REF!</v>
      </c>
      <c r="G15" s="26" t="e">
        <f>#REF!</f>
        <v>#REF!</v>
      </c>
      <c r="H15" s="67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68" t="e">
        <f>#REF!</f>
        <v>#REF!</v>
      </c>
      <c r="O15" s="66" t="e">
        <f>#REF!</f>
        <v>#REF!</v>
      </c>
      <c r="P15" s="66" t="e">
        <f>#REF!</f>
        <v>#REF!</v>
      </c>
      <c r="Q15" s="94" t="e">
        <f t="shared" si="0"/>
        <v>#REF!</v>
      </c>
      <c r="R15" s="70" t="e">
        <f>#REF!</f>
        <v>#REF!</v>
      </c>
      <c r="S15" s="73" t="e">
        <f>IF(#REF!&lt;=60,"0.5","0")</f>
        <v>#REF!</v>
      </c>
      <c r="T15" s="74" t="e">
        <f>IF(#REF!&lt;=60,"0.5","0")</f>
        <v>#REF!</v>
      </c>
      <c r="U15" s="74" t="e">
        <f>IF(#REF!&lt;=60,"1","0")</f>
        <v>#REF!</v>
      </c>
      <c r="V15" s="75" t="e">
        <f t="shared" si="1"/>
        <v>#REF!</v>
      </c>
      <c r="W15" s="73" t="str">
        <f>'สรุปUnit Cost และ HGR'!U14</f>
        <v>0</v>
      </c>
      <c r="X15" s="73" t="str">
        <f>'สรุปUnit Cost และ HGR'!V14</f>
        <v>0</v>
      </c>
      <c r="Y15" s="73" t="e">
        <f>'สรุปUnit Cost และ HGR'!#REF!</f>
        <v>#REF!</v>
      </c>
      <c r="Z15" s="73" t="e">
        <f>'สรุปUnit Cost และ HGR'!#REF!</f>
        <v>#REF!</v>
      </c>
      <c r="AA15" s="73" t="e">
        <f>'สรุปUnit Cost และ HGR'!#REF!</f>
        <v>#REF!</v>
      </c>
      <c r="AB15" s="73" t="e">
        <f>'สรุปUnit Cost และ HGR'!#REF!</f>
        <v>#REF!</v>
      </c>
      <c r="AC15" s="77" t="e">
        <f t="shared" si="2"/>
        <v>#REF!</v>
      </c>
      <c r="AD15" s="72" t="e">
        <f t="shared" si="3"/>
        <v>#REF!</v>
      </c>
      <c r="AE15" s="72" t="e">
        <f>#REF!</f>
        <v>#REF!</v>
      </c>
      <c r="AF15" s="78" t="e">
        <f>#REF!</f>
        <v>#REF!</v>
      </c>
      <c r="AG15" s="79" t="e">
        <f>#REF!</f>
        <v>#REF!</v>
      </c>
      <c r="AH15" s="72" t="e">
        <f t="shared" si="4"/>
        <v>#REF!</v>
      </c>
      <c r="AI15" s="80" t="e">
        <f t="shared" si="5"/>
        <v>#REF!</v>
      </c>
      <c r="AJ15" s="75" t="e">
        <f t="shared" si="6"/>
        <v>#REF!</v>
      </c>
      <c r="AK15" s="82" t="e">
        <f>#REF!</f>
        <v>#REF!</v>
      </c>
      <c r="AL15" s="82" t="e">
        <f>#REF!</f>
        <v>#REF!</v>
      </c>
      <c r="AM15" s="82" t="e">
        <f t="shared" si="7"/>
        <v>#REF!</v>
      </c>
      <c r="AN15" s="83" t="e">
        <f t="shared" si="8"/>
        <v>#REF!</v>
      </c>
      <c r="AO15" s="82" t="e">
        <f t="shared" si="9"/>
        <v>#REF!</v>
      </c>
      <c r="AP15" s="82" t="e">
        <f t="shared" si="10"/>
        <v>#REF!</v>
      </c>
      <c r="AQ15" s="84" t="e">
        <f t="shared" si="11"/>
        <v>#REF!</v>
      </c>
      <c r="AR15" s="87" t="e">
        <f t="shared" si="12"/>
        <v>#REF!</v>
      </c>
      <c r="AS15" s="90" t="e">
        <f t="shared" si="13"/>
        <v>#REF!</v>
      </c>
      <c r="AT15" s="85" t="e">
        <f t="shared" si="14"/>
        <v>#REF!</v>
      </c>
      <c r="AU15" s="95" t="e">
        <f t="shared" si="15"/>
        <v>#REF!</v>
      </c>
    </row>
    <row r="16" spans="1:47" x14ac:dyDescent="0.55000000000000004">
      <c r="A16" s="66" t="e">
        <f>#REF!</f>
        <v>#REF!</v>
      </c>
      <c r="B16" s="26" t="e">
        <f>#REF!</f>
        <v>#REF!</v>
      </c>
      <c r="C16" s="26" t="e">
        <f>#REF!</f>
        <v>#REF!</v>
      </c>
      <c r="D16" s="26" t="e">
        <f>#REF!</f>
        <v>#REF!</v>
      </c>
      <c r="E16" s="66" t="e">
        <f>#REF!</f>
        <v>#REF!</v>
      </c>
      <c r="F16" s="66" t="e">
        <f>#REF!</f>
        <v>#REF!</v>
      </c>
      <c r="G16" s="26" t="e">
        <f>#REF!</f>
        <v>#REF!</v>
      </c>
      <c r="H16" s="67" t="e">
        <f>#REF!</f>
        <v>#REF!</v>
      </c>
      <c r="I16" s="25" t="e">
        <f>#REF!</f>
        <v>#REF!</v>
      </c>
      <c r="J16" s="81" t="e">
        <f>#REF!</f>
        <v>#REF!</v>
      </c>
      <c r="K16" s="25" t="e">
        <f>#REF!</f>
        <v>#REF!</v>
      </c>
      <c r="L16" s="25" t="e">
        <f>#REF!</f>
        <v>#REF!</v>
      </c>
      <c r="M16" s="81" t="e">
        <f>#REF!</f>
        <v>#REF!</v>
      </c>
      <c r="N16" s="68" t="e">
        <f>#REF!</f>
        <v>#REF!</v>
      </c>
      <c r="O16" s="66" t="e">
        <f>#REF!</f>
        <v>#REF!</v>
      </c>
      <c r="P16" s="66" t="e">
        <f>#REF!</f>
        <v>#REF!</v>
      </c>
      <c r="Q16" s="94" t="e">
        <f t="shared" si="0"/>
        <v>#REF!</v>
      </c>
      <c r="R16" s="70" t="e">
        <f>#REF!</f>
        <v>#REF!</v>
      </c>
      <c r="S16" s="73" t="e">
        <f>IF(#REF!&lt;=60,"0.5","0")</f>
        <v>#REF!</v>
      </c>
      <c r="T16" s="74" t="e">
        <f>IF(#REF!&lt;=60,"0.5","0")</f>
        <v>#REF!</v>
      </c>
      <c r="U16" s="74" t="e">
        <f>IF(#REF!&lt;=60,"1","0")</f>
        <v>#REF!</v>
      </c>
      <c r="V16" s="75" t="e">
        <f t="shared" si="1"/>
        <v>#REF!</v>
      </c>
      <c r="W16" s="73" t="str">
        <f>'สรุปUnit Cost และ HGR'!U15</f>
        <v>1</v>
      </c>
      <c r="X16" s="73" t="str">
        <f>'สรุปUnit Cost และ HGR'!V15</f>
        <v>1</v>
      </c>
      <c r="Y16" s="73" t="e">
        <f>'สรุปUnit Cost และ HGR'!#REF!</f>
        <v>#REF!</v>
      </c>
      <c r="Z16" s="73" t="e">
        <f>'สรุปUnit Cost และ HGR'!#REF!</f>
        <v>#REF!</v>
      </c>
      <c r="AA16" s="73" t="e">
        <f>'สรุปUnit Cost และ HGR'!#REF!</f>
        <v>#REF!</v>
      </c>
      <c r="AB16" s="73" t="e">
        <f>'สรุปUnit Cost และ HGR'!#REF!</f>
        <v>#REF!</v>
      </c>
      <c r="AC16" s="77" t="e">
        <f t="shared" si="2"/>
        <v>#REF!</v>
      </c>
      <c r="AD16" s="72" t="e">
        <f t="shared" si="3"/>
        <v>#REF!</v>
      </c>
      <c r="AE16" s="72" t="e">
        <f>#REF!</f>
        <v>#REF!</v>
      </c>
      <c r="AF16" s="78" t="e">
        <f>#REF!</f>
        <v>#REF!</v>
      </c>
      <c r="AG16" s="79" t="e">
        <f>#REF!</f>
        <v>#REF!</v>
      </c>
      <c r="AH16" s="72" t="e">
        <f t="shared" si="4"/>
        <v>#REF!</v>
      </c>
      <c r="AI16" s="80" t="e">
        <f t="shared" si="5"/>
        <v>#REF!</v>
      </c>
      <c r="AJ16" s="75" t="e">
        <f t="shared" si="6"/>
        <v>#REF!</v>
      </c>
      <c r="AK16" s="82" t="e">
        <f>#REF!</f>
        <v>#REF!</v>
      </c>
      <c r="AL16" s="82" t="e">
        <f>#REF!</f>
        <v>#REF!</v>
      </c>
      <c r="AM16" s="82" t="e">
        <f t="shared" si="7"/>
        <v>#REF!</v>
      </c>
      <c r="AN16" s="83" t="e">
        <f t="shared" si="8"/>
        <v>#REF!</v>
      </c>
      <c r="AO16" s="82" t="e">
        <f t="shared" si="9"/>
        <v>#REF!</v>
      </c>
      <c r="AP16" s="82" t="e">
        <f t="shared" si="10"/>
        <v>#REF!</v>
      </c>
      <c r="AQ16" s="84" t="e">
        <f t="shared" si="11"/>
        <v>#REF!</v>
      </c>
      <c r="AR16" s="87" t="e">
        <f t="shared" si="12"/>
        <v>#REF!</v>
      </c>
      <c r="AS16" s="90" t="e">
        <f t="shared" si="13"/>
        <v>#REF!</v>
      </c>
      <c r="AT16" s="85" t="e">
        <f t="shared" si="14"/>
        <v>#REF!</v>
      </c>
      <c r="AU16" s="95" t="e">
        <f t="shared" si="15"/>
        <v>#REF!</v>
      </c>
    </row>
    <row r="17" spans="1:47" x14ac:dyDescent="0.55000000000000004">
      <c r="A17" s="66" t="e">
        <f>#REF!</f>
        <v>#REF!</v>
      </c>
      <c r="B17" s="26" t="e">
        <f>#REF!</f>
        <v>#REF!</v>
      </c>
      <c r="C17" s="26" t="e">
        <f>#REF!</f>
        <v>#REF!</v>
      </c>
      <c r="D17" s="26" t="e">
        <f>#REF!</f>
        <v>#REF!</v>
      </c>
      <c r="E17" s="66" t="e">
        <f>#REF!</f>
        <v>#REF!</v>
      </c>
      <c r="F17" s="66" t="e">
        <f>#REF!</f>
        <v>#REF!</v>
      </c>
      <c r="G17" s="26" t="e">
        <f>#REF!</f>
        <v>#REF!</v>
      </c>
      <c r="H17" s="67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68" t="e">
        <f>#REF!</f>
        <v>#REF!</v>
      </c>
      <c r="O17" s="66" t="e">
        <f>#REF!</f>
        <v>#REF!</v>
      </c>
      <c r="P17" s="66" t="e">
        <f>#REF!</f>
        <v>#REF!</v>
      </c>
      <c r="Q17" s="94" t="e">
        <f t="shared" si="0"/>
        <v>#REF!</v>
      </c>
      <c r="R17" s="70" t="e">
        <f>#REF!</f>
        <v>#REF!</v>
      </c>
      <c r="S17" s="73" t="e">
        <f>IF(#REF!&lt;=60,"0.5","0")</f>
        <v>#REF!</v>
      </c>
      <c r="T17" s="74" t="e">
        <f>IF(#REF!&lt;=60,"0.5","0")</f>
        <v>#REF!</v>
      </c>
      <c r="U17" s="74" t="e">
        <f>IF(#REF!&lt;=60,"1","0")</f>
        <v>#REF!</v>
      </c>
      <c r="V17" s="75" t="e">
        <f t="shared" si="1"/>
        <v>#REF!</v>
      </c>
      <c r="W17" s="73" t="str">
        <f>'สรุปUnit Cost และ HGR'!U16</f>
        <v>1</v>
      </c>
      <c r="X17" s="73" t="str">
        <f>'สรุปUnit Cost และ HGR'!V16</f>
        <v>1</v>
      </c>
      <c r="Y17" s="73" t="e">
        <f>'สรุปUnit Cost และ HGR'!#REF!</f>
        <v>#REF!</v>
      </c>
      <c r="Z17" s="73" t="e">
        <f>'สรุปUnit Cost และ HGR'!#REF!</f>
        <v>#REF!</v>
      </c>
      <c r="AA17" s="73" t="e">
        <f>'สรุปUnit Cost และ HGR'!#REF!</f>
        <v>#REF!</v>
      </c>
      <c r="AB17" s="73" t="e">
        <f>'สรุปUnit Cost และ HGR'!#REF!</f>
        <v>#REF!</v>
      </c>
      <c r="AC17" s="77" t="e">
        <f t="shared" si="2"/>
        <v>#REF!</v>
      </c>
      <c r="AD17" s="72" t="e">
        <f t="shared" si="3"/>
        <v>#REF!</v>
      </c>
      <c r="AE17" s="72" t="e">
        <f>#REF!</f>
        <v>#REF!</v>
      </c>
      <c r="AF17" s="78" t="e">
        <f>#REF!</f>
        <v>#REF!</v>
      </c>
      <c r="AG17" s="79" t="e">
        <f>#REF!</f>
        <v>#REF!</v>
      </c>
      <c r="AH17" s="72" t="e">
        <f t="shared" si="4"/>
        <v>#REF!</v>
      </c>
      <c r="AI17" s="80" t="e">
        <f t="shared" si="5"/>
        <v>#REF!</v>
      </c>
      <c r="AJ17" s="75" t="e">
        <f t="shared" si="6"/>
        <v>#REF!</v>
      </c>
      <c r="AK17" s="82" t="e">
        <f>#REF!</f>
        <v>#REF!</v>
      </c>
      <c r="AL17" s="82" t="e">
        <f>#REF!</f>
        <v>#REF!</v>
      </c>
      <c r="AM17" s="82" t="e">
        <f t="shared" si="7"/>
        <v>#REF!</v>
      </c>
      <c r="AN17" s="83" t="e">
        <f t="shared" si="8"/>
        <v>#REF!</v>
      </c>
      <c r="AO17" s="82" t="e">
        <f t="shared" si="9"/>
        <v>#REF!</v>
      </c>
      <c r="AP17" s="82" t="e">
        <f t="shared" si="10"/>
        <v>#REF!</v>
      </c>
      <c r="AQ17" s="84" t="e">
        <f t="shared" si="11"/>
        <v>#REF!</v>
      </c>
      <c r="AR17" s="87" t="e">
        <f t="shared" si="12"/>
        <v>#REF!</v>
      </c>
      <c r="AS17" s="90" t="e">
        <f t="shared" si="13"/>
        <v>#REF!</v>
      </c>
      <c r="AT17" s="85" t="e">
        <f t="shared" si="14"/>
        <v>#REF!</v>
      </c>
      <c r="AU17" s="95" t="e">
        <f t="shared" si="15"/>
        <v>#REF!</v>
      </c>
    </row>
    <row r="18" spans="1:47" x14ac:dyDescent="0.55000000000000004">
      <c r="A18" s="66" t="e">
        <f>#REF!</f>
        <v>#REF!</v>
      </c>
      <c r="B18" s="26" t="e">
        <f>#REF!</f>
        <v>#REF!</v>
      </c>
      <c r="C18" s="26" t="e">
        <f>#REF!</f>
        <v>#REF!</v>
      </c>
      <c r="D18" s="26" t="e">
        <f>#REF!</f>
        <v>#REF!</v>
      </c>
      <c r="E18" s="66" t="e">
        <f>#REF!</f>
        <v>#REF!</v>
      </c>
      <c r="F18" s="66" t="e">
        <f>#REF!</f>
        <v>#REF!</v>
      </c>
      <c r="G18" s="26" t="e">
        <f>#REF!</f>
        <v>#REF!</v>
      </c>
      <c r="H18" s="67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68" t="e">
        <f>#REF!</f>
        <v>#REF!</v>
      </c>
      <c r="O18" s="66" t="e">
        <f>#REF!</f>
        <v>#REF!</v>
      </c>
      <c r="P18" s="66" t="e">
        <f>#REF!</f>
        <v>#REF!</v>
      </c>
      <c r="Q18" s="94" t="e">
        <f t="shared" si="0"/>
        <v>#REF!</v>
      </c>
      <c r="R18" s="70" t="e">
        <f>#REF!</f>
        <v>#REF!</v>
      </c>
      <c r="S18" s="73" t="e">
        <f>IF(#REF!&lt;=60,"0.5","0")</f>
        <v>#REF!</v>
      </c>
      <c r="T18" s="74" t="e">
        <f>IF(#REF!&lt;=60,"0.5","0")</f>
        <v>#REF!</v>
      </c>
      <c r="U18" s="74" t="e">
        <f>IF(#REF!&lt;=60,"1","0")</f>
        <v>#REF!</v>
      </c>
      <c r="V18" s="75" t="e">
        <f t="shared" si="1"/>
        <v>#REF!</v>
      </c>
      <c r="W18" s="73" t="str">
        <f>'สรุปUnit Cost และ HGR'!U17</f>
        <v>1</v>
      </c>
      <c r="X18" s="73" t="str">
        <f>'สรุปUnit Cost และ HGR'!V17</f>
        <v>1</v>
      </c>
      <c r="Y18" s="73" t="e">
        <f>'สรุปUnit Cost และ HGR'!#REF!</f>
        <v>#REF!</v>
      </c>
      <c r="Z18" s="73" t="e">
        <f>'สรุปUnit Cost และ HGR'!#REF!</f>
        <v>#REF!</v>
      </c>
      <c r="AA18" s="73" t="e">
        <f>'สรุปUnit Cost และ HGR'!#REF!</f>
        <v>#REF!</v>
      </c>
      <c r="AB18" s="73" t="e">
        <f>'สรุปUnit Cost และ HGR'!#REF!</f>
        <v>#REF!</v>
      </c>
      <c r="AC18" s="77" t="e">
        <f t="shared" si="2"/>
        <v>#REF!</v>
      </c>
      <c r="AD18" s="72" t="e">
        <f t="shared" si="3"/>
        <v>#REF!</v>
      </c>
      <c r="AE18" s="72" t="e">
        <f>#REF!</f>
        <v>#REF!</v>
      </c>
      <c r="AF18" s="78" t="e">
        <f>#REF!</f>
        <v>#REF!</v>
      </c>
      <c r="AG18" s="79" t="e">
        <f>#REF!</f>
        <v>#REF!</v>
      </c>
      <c r="AH18" s="72" t="e">
        <f t="shared" si="4"/>
        <v>#REF!</v>
      </c>
      <c r="AI18" s="80" t="e">
        <f t="shared" si="5"/>
        <v>#REF!</v>
      </c>
      <c r="AJ18" s="75" t="e">
        <f t="shared" si="6"/>
        <v>#REF!</v>
      </c>
      <c r="AK18" s="82" t="e">
        <f>#REF!</f>
        <v>#REF!</v>
      </c>
      <c r="AL18" s="82" t="e">
        <f>#REF!</f>
        <v>#REF!</v>
      </c>
      <c r="AM18" s="82" t="e">
        <f t="shared" si="7"/>
        <v>#REF!</v>
      </c>
      <c r="AN18" s="83" t="e">
        <f t="shared" si="8"/>
        <v>#REF!</v>
      </c>
      <c r="AO18" s="82" t="e">
        <f t="shared" si="9"/>
        <v>#REF!</v>
      </c>
      <c r="AP18" s="82" t="e">
        <f t="shared" si="10"/>
        <v>#REF!</v>
      </c>
      <c r="AQ18" s="84" t="e">
        <f t="shared" si="11"/>
        <v>#REF!</v>
      </c>
      <c r="AR18" s="87" t="e">
        <f t="shared" si="12"/>
        <v>#REF!</v>
      </c>
      <c r="AS18" s="90" t="e">
        <f t="shared" si="13"/>
        <v>#REF!</v>
      </c>
      <c r="AT18" s="85" t="e">
        <f t="shared" si="14"/>
        <v>#REF!</v>
      </c>
      <c r="AU18" s="95" t="e">
        <f t="shared" si="15"/>
        <v>#REF!</v>
      </c>
    </row>
    <row r="19" spans="1:47" x14ac:dyDescent="0.55000000000000004">
      <c r="A19" s="66" t="e">
        <f>#REF!</f>
        <v>#REF!</v>
      </c>
      <c r="B19" s="26" t="e">
        <f>#REF!</f>
        <v>#REF!</v>
      </c>
      <c r="C19" s="26" t="e">
        <f>#REF!</f>
        <v>#REF!</v>
      </c>
      <c r="D19" s="26" t="e">
        <f>#REF!</f>
        <v>#REF!</v>
      </c>
      <c r="E19" s="66" t="e">
        <f>#REF!</f>
        <v>#REF!</v>
      </c>
      <c r="F19" s="66" t="e">
        <f>#REF!</f>
        <v>#REF!</v>
      </c>
      <c r="G19" s="26" t="e">
        <f>#REF!</f>
        <v>#REF!</v>
      </c>
      <c r="H19" s="67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68" t="e">
        <f>#REF!</f>
        <v>#REF!</v>
      </c>
      <c r="O19" s="66" t="e">
        <f>#REF!</f>
        <v>#REF!</v>
      </c>
      <c r="P19" s="66" t="e">
        <f>#REF!</f>
        <v>#REF!</v>
      </c>
      <c r="Q19" s="94" t="e">
        <f t="shared" si="0"/>
        <v>#REF!</v>
      </c>
      <c r="R19" s="70" t="e">
        <f>#REF!</f>
        <v>#REF!</v>
      </c>
      <c r="S19" s="73" t="e">
        <f>IF(#REF!&lt;=60,"0.5","0")</f>
        <v>#REF!</v>
      </c>
      <c r="T19" s="74" t="e">
        <f>IF(#REF!&lt;=60,"0.5","0")</f>
        <v>#REF!</v>
      </c>
      <c r="U19" s="74" t="e">
        <f>IF(#REF!&lt;=60,"1","0")</f>
        <v>#REF!</v>
      </c>
      <c r="V19" s="75" t="e">
        <f t="shared" si="1"/>
        <v>#REF!</v>
      </c>
      <c r="W19" s="73" t="str">
        <f>'สรุปUnit Cost และ HGR'!U18</f>
        <v>1</v>
      </c>
      <c r="X19" s="73" t="str">
        <f>'สรุปUnit Cost และ HGR'!V18</f>
        <v>1</v>
      </c>
      <c r="Y19" s="73" t="e">
        <f>'สรุปUnit Cost และ HGR'!#REF!</f>
        <v>#REF!</v>
      </c>
      <c r="Z19" s="73" t="e">
        <f>'สรุปUnit Cost และ HGR'!#REF!</f>
        <v>#REF!</v>
      </c>
      <c r="AA19" s="73" t="e">
        <f>'สรุปUnit Cost และ HGR'!#REF!</f>
        <v>#REF!</v>
      </c>
      <c r="AB19" s="73" t="e">
        <f>'สรุปUnit Cost และ HGR'!#REF!</f>
        <v>#REF!</v>
      </c>
      <c r="AC19" s="77" t="e">
        <f t="shared" si="2"/>
        <v>#REF!</v>
      </c>
      <c r="AD19" s="72" t="e">
        <f t="shared" si="3"/>
        <v>#REF!</v>
      </c>
      <c r="AE19" s="72" t="e">
        <f>#REF!</f>
        <v>#REF!</v>
      </c>
      <c r="AF19" s="78" t="e">
        <f>#REF!</f>
        <v>#REF!</v>
      </c>
      <c r="AG19" s="79" t="e">
        <f>#REF!</f>
        <v>#REF!</v>
      </c>
      <c r="AH19" s="72" t="e">
        <f t="shared" si="4"/>
        <v>#REF!</v>
      </c>
      <c r="AI19" s="80" t="e">
        <f t="shared" si="5"/>
        <v>#REF!</v>
      </c>
      <c r="AJ19" s="75" t="e">
        <f t="shared" si="6"/>
        <v>#REF!</v>
      </c>
      <c r="AK19" s="82" t="e">
        <f>#REF!</f>
        <v>#REF!</v>
      </c>
      <c r="AL19" s="82" t="e">
        <f>#REF!</f>
        <v>#REF!</v>
      </c>
      <c r="AM19" s="82" t="e">
        <f t="shared" si="7"/>
        <v>#REF!</v>
      </c>
      <c r="AN19" s="83" t="e">
        <f t="shared" si="8"/>
        <v>#REF!</v>
      </c>
      <c r="AO19" s="82" t="e">
        <f t="shared" si="9"/>
        <v>#REF!</v>
      </c>
      <c r="AP19" s="82" t="e">
        <f t="shared" si="10"/>
        <v>#REF!</v>
      </c>
      <c r="AQ19" s="84" t="e">
        <f t="shared" si="11"/>
        <v>#REF!</v>
      </c>
      <c r="AR19" s="87" t="e">
        <f t="shared" si="12"/>
        <v>#REF!</v>
      </c>
      <c r="AS19" s="90" t="e">
        <f t="shared" si="13"/>
        <v>#REF!</v>
      </c>
      <c r="AT19" s="85" t="e">
        <f t="shared" si="14"/>
        <v>#REF!</v>
      </c>
      <c r="AU19" s="95" t="e">
        <f t="shared" si="15"/>
        <v>#REF!</v>
      </c>
    </row>
    <row r="20" spans="1:47" x14ac:dyDescent="0.55000000000000004">
      <c r="A20" s="66" t="e">
        <f>#REF!</f>
        <v>#REF!</v>
      </c>
      <c r="B20" s="26" t="e">
        <f>#REF!</f>
        <v>#REF!</v>
      </c>
      <c r="C20" s="26" t="e">
        <f>#REF!</f>
        <v>#REF!</v>
      </c>
      <c r="D20" s="26" t="e">
        <f>#REF!</f>
        <v>#REF!</v>
      </c>
      <c r="E20" s="66" t="e">
        <f>#REF!</f>
        <v>#REF!</v>
      </c>
      <c r="F20" s="66" t="e">
        <f>#REF!</f>
        <v>#REF!</v>
      </c>
      <c r="G20" s="26" t="e">
        <f>#REF!</f>
        <v>#REF!</v>
      </c>
      <c r="H20" s="67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68" t="e">
        <f>#REF!</f>
        <v>#REF!</v>
      </c>
      <c r="O20" s="66" t="e">
        <f>#REF!</f>
        <v>#REF!</v>
      </c>
      <c r="P20" s="66" t="e">
        <f>#REF!</f>
        <v>#REF!</v>
      </c>
      <c r="Q20" s="94" t="e">
        <f t="shared" si="0"/>
        <v>#REF!</v>
      </c>
      <c r="R20" s="70" t="e">
        <f>#REF!</f>
        <v>#REF!</v>
      </c>
      <c r="S20" s="73" t="e">
        <f>IF(#REF!&lt;=60,"0.5","0")</f>
        <v>#REF!</v>
      </c>
      <c r="T20" s="74" t="e">
        <f>IF(#REF!&lt;=60,"0.5","0")</f>
        <v>#REF!</v>
      </c>
      <c r="U20" s="74" t="e">
        <f>IF(#REF!&lt;=60,"1","0")</f>
        <v>#REF!</v>
      </c>
      <c r="V20" s="75" t="e">
        <f t="shared" si="1"/>
        <v>#REF!</v>
      </c>
      <c r="W20" s="73" t="str">
        <f>'สรุปUnit Cost และ HGR'!U19</f>
        <v>1</v>
      </c>
      <c r="X20" s="73" t="str">
        <f>'สรุปUnit Cost และ HGR'!V19</f>
        <v>1</v>
      </c>
      <c r="Y20" s="73" t="e">
        <f>'สรุปUnit Cost และ HGR'!#REF!</f>
        <v>#REF!</v>
      </c>
      <c r="Z20" s="73" t="e">
        <f>'สรุปUnit Cost และ HGR'!#REF!</f>
        <v>#REF!</v>
      </c>
      <c r="AA20" s="73" t="e">
        <f>'สรุปUnit Cost และ HGR'!#REF!</f>
        <v>#REF!</v>
      </c>
      <c r="AB20" s="73" t="e">
        <f>'สรุปUnit Cost และ HGR'!#REF!</f>
        <v>#REF!</v>
      </c>
      <c r="AC20" s="77" t="e">
        <f t="shared" si="2"/>
        <v>#REF!</v>
      </c>
      <c r="AD20" s="72" t="e">
        <f t="shared" si="3"/>
        <v>#REF!</v>
      </c>
      <c r="AE20" s="72" t="e">
        <f>#REF!</f>
        <v>#REF!</v>
      </c>
      <c r="AF20" s="78" t="e">
        <f>#REF!</f>
        <v>#REF!</v>
      </c>
      <c r="AG20" s="79" t="e">
        <f>#REF!</f>
        <v>#REF!</v>
      </c>
      <c r="AH20" s="72" t="e">
        <f t="shared" si="4"/>
        <v>#REF!</v>
      </c>
      <c r="AI20" s="80" t="e">
        <f t="shared" si="5"/>
        <v>#REF!</v>
      </c>
      <c r="AJ20" s="75" t="e">
        <f t="shared" si="6"/>
        <v>#REF!</v>
      </c>
      <c r="AK20" s="82" t="e">
        <f>#REF!</f>
        <v>#REF!</v>
      </c>
      <c r="AL20" s="82" t="e">
        <f>#REF!</f>
        <v>#REF!</v>
      </c>
      <c r="AM20" s="82" t="e">
        <f t="shared" si="7"/>
        <v>#REF!</v>
      </c>
      <c r="AN20" s="83" t="e">
        <f t="shared" si="8"/>
        <v>#REF!</v>
      </c>
      <c r="AO20" s="82" t="e">
        <f t="shared" si="9"/>
        <v>#REF!</v>
      </c>
      <c r="AP20" s="82" t="e">
        <f t="shared" si="10"/>
        <v>#REF!</v>
      </c>
      <c r="AQ20" s="84" t="e">
        <f t="shared" si="11"/>
        <v>#REF!</v>
      </c>
      <c r="AR20" s="87" t="e">
        <f t="shared" si="12"/>
        <v>#REF!</v>
      </c>
      <c r="AS20" s="90" t="e">
        <f t="shared" si="13"/>
        <v>#REF!</v>
      </c>
      <c r="AT20" s="85" t="e">
        <f t="shared" si="14"/>
        <v>#REF!</v>
      </c>
      <c r="AU20" s="95" t="e">
        <f t="shared" si="15"/>
        <v>#REF!</v>
      </c>
    </row>
    <row r="21" spans="1:47" x14ac:dyDescent="0.55000000000000004">
      <c r="A21" s="66" t="e">
        <f>#REF!</f>
        <v>#REF!</v>
      </c>
      <c r="B21" s="26" t="e">
        <f>#REF!</f>
        <v>#REF!</v>
      </c>
      <c r="C21" s="26" t="e">
        <f>#REF!</f>
        <v>#REF!</v>
      </c>
      <c r="D21" s="26" t="e">
        <f>#REF!</f>
        <v>#REF!</v>
      </c>
      <c r="E21" s="66" t="e">
        <f>#REF!</f>
        <v>#REF!</v>
      </c>
      <c r="F21" s="66" t="e">
        <f>#REF!</f>
        <v>#REF!</v>
      </c>
      <c r="G21" s="26" t="e">
        <f>#REF!</f>
        <v>#REF!</v>
      </c>
      <c r="H21" s="67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68" t="e">
        <f>#REF!</f>
        <v>#REF!</v>
      </c>
      <c r="O21" s="66" t="e">
        <f>#REF!</f>
        <v>#REF!</v>
      </c>
      <c r="P21" s="66" t="e">
        <f>#REF!</f>
        <v>#REF!</v>
      </c>
      <c r="Q21" s="94" t="e">
        <f t="shared" si="0"/>
        <v>#REF!</v>
      </c>
      <c r="R21" s="70" t="e">
        <f>#REF!</f>
        <v>#REF!</v>
      </c>
      <c r="S21" s="73" t="e">
        <f>IF(#REF!&lt;=60,"0.5","0")</f>
        <v>#REF!</v>
      </c>
      <c r="T21" s="74" t="e">
        <f>IF(#REF!&lt;=60,"0.5","0")</f>
        <v>#REF!</v>
      </c>
      <c r="U21" s="74" t="e">
        <f>IF(#REF!&lt;=60,"1","0")</f>
        <v>#REF!</v>
      </c>
      <c r="V21" s="75" t="e">
        <f t="shared" si="1"/>
        <v>#REF!</v>
      </c>
      <c r="W21" s="73" t="str">
        <f>'สรุปUnit Cost และ HGR'!U20</f>
        <v>1</v>
      </c>
      <c r="X21" s="73" t="str">
        <f>'สรุปUnit Cost และ HGR'!V20</f>
        <v>0</v>
      </c>
      <c r="Y21" s="73" t="e">
        <f>'สรุปUnit Cost และ HGR'!#REF!</f>
        <v>#REF!</v>
      </c>
      <c r="Z21" s="73" t="e">
        <f>'สรุปUnit Cost และ HGR'!#REF!</f>
        <v>#REF!</v>
      </c>
      <c r="AA21" s="73" t="e">
        <f>'สรุปUnit Cost และ HGR'!#REF!</f>
        <v>#REF!</v>
      </c>
      <c r="AB21" s="73" t="e">
        <f>'สรุปUnit Cost และ HGR'!#REF!</f>
        <v>#REF!</v>
      </c>
      <c r="AC21" s="77" t="e">
        <f t="shared" si="2"/>
        <v>#REF!</v>
      </c>
      <c r="AD21" s="72" t="e">
        <f t="shared" si="3"/>
        <v>#REF!</v>
      </c>
      <c r="AE21" s="72" t="e">
        <f>#REF!</f>
        <v>#REF!</v>
      </c>
      <c r="AF21" s="78" t="e">
        <f>#REF!</f>
        <v>#REF!</v>
      </c>
      <c r="AG21" s="79" t="e">
        <f>#REF!</f>
        <v>#REF!</v>
      </c>
      <c r="AH21" s="72" t="e">
        <f t="shared" si="4"/>
        <v>#REF!</v>
      </c>
      <c r="AI21" s="80" t="e">
        <f t="shared" si="5"/>
        <v>#REF!</v>
      </c>
      <c r="AJ21" s="75" t="e">
        <f>SUM(Q21,V21,AI21)</f>
        <v>#REF!</v>
      </c>
      <c r="AK21" s="82" t="e">
        <f>#REF!</f>
        <v>#REF!</v>
      </c>
      <c r="AL21" s="82" t="e">
        <f>#REF!</f>
        <v>#REF!</v>
      </c>
      <c r="AM21" s="82" t="e">
        <f t="shared" si="7"/>
        <v>#REF!</v>
      </c>
      <c r="AN21" s="83" t="e">
        <f t="shared" si="8"/>
        <v>#REF!</v>
      </c>
      <c r="AO21" s="82" t="e">
        <f t="shared" si="9"/>
        <v>#REF!</v>
      </c>
      <c r="AP21" s="82" t="e">
        <f t="shared" si="10"/>
        <v>#REF!</v>
      </c>
      <c r="AQ21" s="84" t="e">
        <f t="shared" si="11"/>
        <v>#REF!</v>
      </c>
      <c r="AR21" s="87" t="e">
        <f t="shared" si="12"/>
        <v>#REF!</v>
      </c>
      <c r="AS21" s="90" t="e">
        <f t="shared" si="13"/>
        <v>#REF!</v>
      </c>
      <c r="AT21" s="85" t="e">
        <f t="shared" si="14"/>
        <v>#REF!</v>
      </c>
      <c r="AU21" s="95" t="e">
        <f t="shared" si="15"/>
        <v>#REF!</v>
      </c>
    </row>
    <row r="22" spans="1:47" x14ac:dyDescent="0.55000000000000004">
      <c r="A22" s="66" t="e">
        <f>#REF!</f>
        <v>#REF!</v>
      </c>
      <c r="B22" s="26" t="e">
        <f>#REF!</f>
        <v>#REF!</v>
      </c>
      <c r="C22" s="26" t="e">
        <f>#REF!</f>
        <v>#REF!</v>
      </c>
      <c r="D22" s="26" t="e">
        <f>#REF!</f>
        <v>#REF!</v>
      </c>
      <c r="E22" s="66" t="e">
        <f>#REF!</f>
        <v>#REF!</v>
      </c>
      <c r="F22" s="66" t="e">
        <f>#REF!</f>
        <v>#REF!</v>
      </c>
      <c r="G22" s="26" t="e">
        <f>#REF!</f>
        <v>#REF!</v>
      </c>
      <c r="H22" s="67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68" t="e">
        <f>#REF!</f>
        <v>#REF!</v>
      </c>
      <c r="O22" s="66" t="e">
        <f>#REF!</f>
        <v>#REF!</v>
      </c>
      <c r="P22" s="66" t="e">
        <f>#REF!</f>
        <v>#REF!</v>
      </c>
      <c r="Q22" s="94" t="e">
        <f t="shared" si="0"/>
        <v>#REF!</v>
      </c>
      <c r="R22" s="70" t="e">
        <f>#REF!</f>
        <v>#REF!</v>
      </c>
      <c r="S22" s="73" t="e">
        <f>IF(#REF!&lt;=60,"0.5","0")</f>
        <v>#REF!</v>
      </c>
      <c r="T22" s="74" t="e">
        <f>IF(#REF!&lt;=60,"0.5","0")</f>
        <v>#REF!</v>
      </c>
      <c r="U22" s="74" t="e">
        <f>IF(#REF!&lt;=60,"1","0")</f>
        <v>#REF!</v>
      </c>
      <c r="V22" s="75" t="e">
        <f t="shared" si="1"/>
        <v>#REF!</v>
      </c>
      <c r="W22" s="73" t="str">
        <f>'สรุปUnit Cost และ HGR'!U21</f>
        <v>1</v>
      </c>
      <c r="X22" s="73" t="str">
        <f>'สรุปUnit Cost และ HGR'!V21</f>
        <v>1</v>
      </c>
      <c r="Y22" s="73" t="e">
        <f>'สรุปUnit Cost และ HGR'!#REF!</f>
        <v>#REF!</v>
      </c>
      <c r="Z22" s="73" t="e">
        <f>'สรุปUnit Cost และ HGR'!#REF!</f>
        <v>#REF!</v>
      </c>
      <c r="AA22" s="73" t="e">
        <f>'สรุปUnit Cost และ HGR'!#REF!</f>
        <v>#REF!</v>
      </c>
      <c r="AB22" s="73" t="e">
        <f>'สรุปUnit Cost และ HGR'!#REF!</f>
        <v>#REF!</v>
      </c>
      <c r="AC22" s="77" t="e">
        <f t="shared" si="2"/>
        <v>#REF!</v>
      </c>
      <c r="AD22" s="72" t="e">
        <f t="shared" si="3"/>
        <v>#REF!</v>
      </c>
      <c r="AE22" s="72" t="e">
        <f>#REF!</f>
        <v>#REF!</v>
      </c>
      <c r="AF22" s="78" t="e">
        <f>#REF!</f>
        <v>#REF!</v>
      </c>
      <c r="AG22" s="79" t="e">
        <f>#REF!</f>
        <v>#REF!</v>
      </c>
      <c r="AH22" s="72" t="e">
        <f t="shared" si="4"/>
        <v>#REF!</v>
      </c>
      <c r="AI22" s="80" t="e">
        <f t="shared" si="5"/>
        <v>#REF!</v>
      </c>
      <c r="AJ22" s="75" t="e">
        <f t="shared" si="6"/>
        <v>#REF!</v>
      </c>
      <c r="AK22" s="82" t="e">
        <f>#REF!</f>
        <v>#REF!</v>
      </c>
      <c r="AL22" s="82" t="e">
        <f>#REF!</f>
        <v>#REF!</v>
      </c>
      <c r="AM22" s="82" t="e">
        <f t="shared" si="7"/>
        <v>#REF!</v>
      </c>
      <c r="AN22" s="83" t="e">
        <f t="shared" si="8"/>
        <v>#REF!</v>
      </c>
      <c r="AO22" s="82" t="e">
        <f t="shared" si="9"/>
        <v>#REF!</v>
      </c>
      <c r="AP22" s="82" t="e">
        <f t="shared" si="10"/>
        <v>#REF!</v>
      </c>
      <c r="AQ22" s="84" t="e">
        <f t="shared" si="11"/>
        <v>#REF!</v>
      </c>
      <c r="AR22" s="87" t="e">
        <f t="shared" si="12"/>
        <v>#REF!</v>
      </c>
      <c r="AS22" s="90" t="e">
        <f t="shared" si="13"/>
        <v>#REF!</v>
      </c>
      <c r="AT22" s="85" t="e">
        <f t="shared" si="14"/>
        <v>#REF!</v>
      </c>
      <c r="AU22" s="95" t="e">
        <f t="shared" si="15"/>
        <v>#REF!</v>
      </c>
    </row>
    <row r="23" spans="1:47" x14ac:dyDescent="0.55000000000000004">
      <c r="A23" s="66" t="e">
        <f>#REF!</f>
        <v>#REF!</v>
      </c>
      <c r="B23" s="26" t="e">
        <f>#REF!</f>
        <v>#REF!</v>
      </c>
      <c r="C23" s="26" t="e">
        <f>#REF!</f>
        <v>#REF!</v>
      </c>
      <c r="D23" s="26" t="e">
        <f>#REF!</f>
        <v>#REF!</v>
      </c>
      <c r="E23" s="66" t="e">
        <f>#REF!</f>
        <v>#REF!</v>
      </c>
      <c r="F23" s="66" t="e">
        <f>#REF!</f>
        <v>#REF!</v>
      </c>
      <c r="G23" s="26" t="e">
        <f>#REF!</f>
        <v>#REF!</v>
      </c>
      <c r="H23" s="67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68" t="e">
        <f>#REF!</f>
        <v>#REF!</v>
      </c>
      <c r="O23" s="66" t="e">
        <f>#REF!</f>
        <v>#REF!</v>
      </c>
      <c r="P23" s="66" t="e">
        <f>#REF!</f>
        <v>#REF!</v>
      </c>
      <c r="Q23" s="94" t="e">
        <f t="shared" si="0"/>
        <v>#REF!</v>
      </c>
      <c r="R23" s="70" t="e">
        <f>#REF!</f>
        <v>#REF!</v>
      </c>
      <c r="S23" s="73" t="e">
        <f>IF(#REF!&lt;=60,"0.5","0")</f>
        <v>#REF!</v>
      </c>
      <c r="T23" s="74" t="e">
        <f>IF(#REF!&lt;=60,"0.5","0")</f>
        <v>#REF!</v>
      </c>
      <c r="U23" s="74" t="e">
        <f>IF(#REF!&lt;=60,"1","0")</f>
        <v>#REF!</v>
      </c>
      <c r="V23" s="75" t="e">
        <f t="shared" si="1"/>
        <v>#REF!</v>
      </c>
      <c r="W23" s="73" t="str">
        <f>'สรุปUnit Cost และ HGR'!U22</f>
        <v>1</v>
      </c>
      <c r="X23" s="73" t="str">
        <f>'สรุปUnit Cost และ HGR'!V22</f>
        <v>0</v>
      </c>
      <c r="Y23" s="73" t="e">
        <f>'สรุปUnit Cost และ HGR'!#REF!</f>
        <v>#REF!</v>
      </c>
      <c r="Z23" s="73" t="e">
        <f>'สรุปUnit Cost และ HGR'!#REF!</f>
        <v>#REF!</v>
      </c>
      <c r="AA23" s="73" t="e">
        <f>'สรุปUnit Cost และ HGR'!#REF!</f>
        <v>#REF!</v>
      </c>
      <c r="AB23" s="73" t="e">
        <f>'สรุปUnit Cost และ HGR'!#REF!</f>
        <v>#REF!</v>
      </c>
      <c r="AC23" s="77" t="e">
        <f t="shared" si="2"/>
        <v>#REF!</v>
      </c>
      <c r="AD23" s="72" t="e">
        <f t="shared" si="3"/>
        <v>#REF!</v>
      </c>
      <c r="AE23" s="72" t="e">
        <f>#REF!</f>
        <v>#REF!</v>
      </c>
      <c r="AF23" s="78" t="e">
        <f>#REF!</f>
        <v>#REF!</v>
      </c>
      <c r="AG23" s="79" t="e">
        <f>#REF!</f>
        <v>#REF!</v>
      </c>
      <c r="AH23" s="72" t="e">
        <f t="shared" si="4"/>
        <v>#REF!</v>
      </c>
      <c r="AI23" s="80" t="e">
        <f t="shared" si="5"/>
        <v>#REF!</v>
      </c>
      <c r="AJ23" s="75" t="e">
        <f t="shared" si="6"/>
        <v>#REF!</v>
      </c>
      <c r="AK23" s="82" t="e">
        <f>#REF!</f>
        <v>#REF!</v>
      </c>
      <c r="AL23" s="82" t="e">
        <f>#REF!</f>
        <v>#REF!</v>
      </c>
      <c r="AM23" s="82" t="e">
        <f t="shared" si="7"/>
        <v>#REF!</v>
      </c>
      <c r="AN23" s="83" t="e">
        <f t="shared" si="8"/>
        <v>#REF!</v>
      </c>
      <c r="AO23" s="82" t="e">
        <f t="shared" si="9"/>
        <v>#REF!</v>
      </c>
      <c r="AP23" s="82" t="e">
        <f t="shared" si="10"/>
        <v>#REF!</v>
      </c>
      <c r="AQ23" s="84" t="e">
        <f t="shared" si="11"/>
        <v>#REF!</v>
      </c>
      <c r="AR23" s="87" t="e">
        <f t="shared" si="12"/>
        <v>#REF!</v>
      </c>
      <c r="AS23" s="90" t="e">
        <f t="shared" si="13"/>
        <v>#REF!</v>
      </c>
      <c r="AT23" s="85" t="e">
        <f t="shared" si="14"/>
        <v>#REF!</v>
      </c>
      <c r="AU23" s="95" t="e">
        <f t="shared" si="15"/>
        <v>#REF!</v>
      </c>
    </row>
    <row r="24" spans="1:47" x14ac:dyDescent="0.55000000000000004">
      <c r="A24" s="66" t="e">
        <f>#REF!</f>
        <v>#REF!</v>
      </c>
      <c r="B24" s="26" t="e">
        <f>#REF!</f>
        <v>#REF!</v>
      </c>
      <c r="C24" s="26" t="e">
        <f>#REF!</f>
        <v>#REF!</v>
      </c>
      <c r="D24" s="26" t="e">
        <f>#REF!</f>
        <v>#REF!</v>
      </c>
      <c r="E24" s="66" t="e">
        <f>#REF!</f>
        <v>#REF!</v>
      </c>
      <c r="F24" s="66" t="e">
        <f>#REF!</f>
        <v>#REF!</v>
      </c>
      <c r="G24" s="26" t="e">
        <f>#REF!</f>
        <v>#REF!</v>
      </c>
      <c r="H24" s="67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68" t="e">
        <f>#REF!</f>
        <v>#REF!</v>
      </c>
      <c r="O24" s="66" t="e">
        <f>#REF!</f>
        <v>#REF!</v>
      </c>
      <c r="P24" s="66" t="e">
        <f>#REF!</f>
        <v>#REF!</v>
      </c>
      <c r="Q24" s="94" t="e">
        <f t="shared" si="0"/>
        <v>#REF!</v>
      </c>
      <c r="R24" s="70" t="e">
        <f>#REF!</f>
        <v>#REF!</v>
      </c>
      <c r="S24" s="73" t="e">
        <f>IF(#REF!&lt;=60,"0.5","0")</f>
        <v>#REF!</v>
      </c>
      <c r="T24" s="74" t="e">
        <f>IF(#REF!&lt;=60,"0.5","0")</f>
        <v>#REF!</v>
      </c>
      <c r="U24" s="74" t="e">
        <f>IF(#REF!&lt;=60,"1","0")</f>
        <v>#REF!</v>
      </c>
      <c r="V24" s="75" t="e">
        <f t="shared" si="1"/>
        <v>#REF!</v>
      </c>
      <c r="W24" s="73" t="str">
        <f>'สรุปUnit Cost และ HGR'!U23</f>
        <v>1</v>
      </c>
      <c r="X24" s="73" t="str">
        <f>'สรุปUnit Cost และ HGR'!V23</f>
        <v>1</v>
      </c>
      <c r="Y24" s="73" t="e">
        <f>'สรุปUnit Cost และ HGR'!#REF!</f>
        <v>#REF!</v>
      </c>
      <c r="Z24" s="73" t="e">
        <f>'สรุปUnit Cost และ HGR'!#REF!</f>
        <v>#REF!</v>
      </c>
      <c r="AA24" s="73" t="e">
        <f>'สรุปUnit Cost และ HGR'!#REF!</f>
        <v>#REF!</v>
      </c>
      <c r="AB24" s="73" t="e">
        <f>'สรุปUnit Cost และ HGR'!#REF!</f>
        <v>#REF!</v>
      </c>
      <c r="AC24" s="77" t="e">
        <f t="shared" si="2"/>
        <v>#REF!</v>
      </c>
      <c r="AD24" s="72" t="e">
        <f t="shared" si="3"/>
        <v>#REF!</v>
      </c>
      <c r="AE24" s="72" t="e">
        <f>#REF!</f>
        <v>#REF!</v>
      </c>
      <c r="AF24" s="78" t="e">
        <f>#REF!</f>
        <v>#REF!</v>
      </c>
      <c r="AG24" s="79" t="e">
        <f>#REF!</f>
        <v>#REF!</v>
      </c>
      <c r="AH24" s="72" t="e">
        <f t="shared" si="4"/>
        <v>#REF!</v>
      </c>
      <c r="AI24" s="80" t="e">
        <f t="shared" si="5"/>
        <v>#REF!</v>
      </c>
      <c r="AJ24" s="75" t="e">
        <f t="shared" si="6"/>
        <v>#REF!</v>
      </c>
      <c r="AK24" s="82" t="e">
        <f>#REF!</f>
        <v>#REF!</v>
      </c>
      <c r="AL24" s="82" t="e">
        <f>#REF!</f>
        <v>#REF!</v>
      </c>
      <c r="AM24" s="82" t="e">
        <f t="shared" si="7"/>
        <v>#REF!</v>
      </c>
      <c r="AN24" s="83" t="e">
        <f t="shared" si="8"/>
        <v>#REF!</v>
      </c>
      <c r="AO24" s="82" t="e">
        <f t="shared" si="9"/>
        <v>#REF!</v>
      </c>
      <c r="AP24" s="82" t="e">
        <f t="shared" si="10"/>
        <v>#REF!</v>
      </c>
      <c r="AQ24" s="84" t="e">
        <f t="shared" si="11"/>
        <v>#REF!</v>
      </c>
      <c r="AR24" s="87" t="e">
        <f t="shared" si="12"/>
        <v>#REF!</v>
      </c>
      <c r="AS24" s="90" t="e">
        <f t="shared" si="13"/>
        <v>#REF!</v>
      </c>
      <c r="AT24" s="85" t="e">
        <f t="shared" si="14"/>
        <v>#REF!</v>
      </c>
      <c r="AU24" s="95" t="e">
        <f t="shared" si="15"/>
        <v>#REF!</v>
      </c>
    </row>
    <row r="25" spans="1:47" x14ac:dyDescent="0.55000000000000004">
      <c r="A25" s="66" t="e">
        <f>#REF!</f>
        <v>#REF!</v>
      </c>
      <c r="B25" s="26" t="e">
        <f>#REF!</f>
        <v>#REF!</v>
      </c>
      <c r="C25" s="26" t="e">
        <f>#REF!</f>
        <v>#REF!</v>
      </c>
      <c r="D25" s="26" t="e">
        <f>#REF!</f>
        <v>#REF!</v>
      </c>
      <c r="E25" s="66" t="e">
        <f>#REF!</f>
        <v>#REF!</v>
      </c>
      <c r="F25" s="66" t="e">
        <f>#REF!</f>
        <v>#REF!</v>
      </c>
      <c r="G25" s="26" t="e">
        <f>#REF!</f>
        <v>#REF!</v>
      </c>
      <c r="H25" s="67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68" t="e">
        <f>#REF!</f>
        <v>#REF!</v>
      </c>
      <c r="O25" s="66" t="e">
        <f>#REF!</f>
        <v>#REF!</v>
      </c>
      <c r="P25" s="66" t="e">
        <f>#REF!</f>
        <v>#REF!</v>
      </c>
      <c r="Q25" s="94" t="e">
        <f t="shared" si="0"/>
        <v>#REF!</v>
      </c>
      <c r="R25" s="70" t="e">
        <f>#REF!</f>
        <v>#REF!</v>
      </c>
      <c r="S25" s="73" t="e">
        <f>IF(#REF!&lt;=60,"0.5","0")</f>
        <v>#REF!</v>
      </c>
      <c r="T25" s="74" t="e">
        <f>IF(#REF!&lt;=60,"0.5","0")</f>
        <v>#REF!</v>
      </c>
      <c r="U25" s="74" t="e">
        <f>IF(#REF!&lt;=60,"1","0")</f>
        <v>#REF!</v>
      </c>
      <c r="V25" s="75" t="e">
        <f t="shared" si="1"/>
        <v>#REF!</v>
      </c>
      <c r="W25" s="73" t="str">
        <f>'สรุปUnit Cost และ HGR'!U24</f>
        <v>1</v>
      </c>
      <c r="X25" s="73" t="str">
        <f>'สรุปUnit Cost และ HGR'!V24</f>
        <v>1</v>
      </c>
      <c r="Y25" s="73" t="e">
        <f>'สรุปUnit Cost และ HGR'!#REF!</f>
        <v>#REF!</v>
      </c>
      <c r="Z25" s="73" t="e">
        <f>'สรุปUnit Cost และ HGR'!#REF!</f>
        <v>#REF!</v>
      </c>
      <c r="AA25" s="73" t="e">
        <f>'สรุปUnit Cost และ HGR'!#REF!</f>
        <v>#REF!</v>
      </c>
      <c r="AB25" s="73" t="e">
        <f>'สรุปUnit Cost และ HGR'!#REF!</f>
        <v>#REF!</v>
      </c>
      <c r="AC25" s="77" t="e">
        <f t="shared" si="2"/>
        <v>#REF!</v>
      </c>
      <c r="AD25" s="72" t="e">
        <f t="shared" si="3"/>
        <v>#REF!</v>
      </c>
      <c r="AE25" s="72" t="e">
        <f>#REF!</f>
        <v>#REF!</v>
      </c>
      <c r="AF25" s="78" t="e">
        <f>#REF!</f>
        <v>#REF!</v>
      </c>
      <c r="AG25" s="79" t="e">
        <f>#REF!</f>
        <v>#REF!</v>
      </c>
      <c r="AH25" s="72" t="e">
        <f t="shared" si="4"/>
        <v>#REF!</v>
      </c>
      <c r="AI25" s="80" t="e">
        <f t="shared" si="5"/>
        <v>#REF!</v>
      </c>
      <c r="AJ25" s="75" t="e">
        <f t="shared" si="6"/>
        <v>#REF!</v>
      </c>
      <c r="AK25" s="82" t="e">
        <f>#REF!</f>
        <v>#REF!</v>
      </c>
      <c r="AL25" s="82" t="e">
        <f>#REF!</f>
        <v>#REF!</v>
      </c>
      <c r="AM25" s="82" t="e">
        <f t="shared" si="7"/>
        <v>#REF!</v>
      </c>
      <c r="AN25" s="83" t="e">
        <f t="shared" si="8"/>
        <v>#REF!</v>
      </c>
      <c r="AO25" s="82" t="e">
        <f t="shared" si="9"/>
        <v>#REF!</v>
      </c>
      <c r="AP25" s="82" t="e">
        <f t="shared" si="10"/>
        <v>#REF!</v>
      </c>
      <c r="AQ25" s="84" t="e">
        <f t="shared" si="11"/>
        <v>#REF!</v>
      </c>
      <c r="AR25" s="87" t="e">
        <f t="shared" si="12"/>
        <v>#REF!</v>
      </c>
      <c r="AS25" s="90" t="e">
        <f t="shared" si="13"/>
        <v>#REF!</v>
      </c>
      <c r="AT25" s="85" t="e">
        <f t="shared" si="14"/>
        <v>#REF!</v>
      </c>
      <c r="AU25" s="95" t="e">
        <f t="shared" si="15"/>
        <v>#REF!</v>
      </c>
    </row>
    <row r="26" spans="1:47" x14ac:dyDescent="0.55000000000000004">
      <c r="A26" s="66" t="e">
        <f>#REF!</f>
        <v>#REF!</v>
      </c>
      <c r="B26" s="26" t="e">
        <f>#REF!</f>
        <v>#REF!</v>
      </c>
      <c r="C26" s="26" t="e">
        <f>#REF!</f>
        <v>#REF!</v>
      </c>
      <c r="D26" s="26" t="e">
        <f>#REF!</f>
        <v>#REF!</v>
      </c>
      <c r="E26" s="66" t="e">
        <f>#REF!</f>
        <v>#REF!</v>
      </c>
      <c r="F26" s="66" t="e">
        <f>#REF!</f>
        <v>#REF!</v>
      </c>
      <c r="G26" s="26" t="e">
        <f>#REF!</f>
        <v>#REF!</v>
      </c>
      <c r="H26" s="67" t="e">
        <f>#REF!</f>
        <v>#REF!</v>
      </c>
      <c r="I26" s="25" t="e">
        <f>#REF!</f>
        <v>#REF!</v>
      </c>
      <c r="J26" s="81" t="e">
        <f>#REF!</f>
        <v>#REF!</v>
      </c>
      <c r="K26" s="25" t="e">
        <f>#REF!</f>
        <v>#REF!</v>
      </c>
      <c r="L26" s="25" t="e">
        <f>#REF!</f>
        <v>#REF!</v>
      </c>
      <c r="M26" s="81" t="e">
        <f>#REF!</f>
        <v>#REF!</v>
      </c>
      <c r="N26" s="68" t="e">
        <f>#REF!</f>
        <v>#REF!</v>
      </c>
      <c r="O26" s="66" t="e">
        <f>#REF!</f>
        <v>#REF!</v>
      </c>
      <c r="P26" s="66" t="e">
        <f>#REF!</f>
        <v>#REF!</v>
      </c>
      <c r="Q26" s="94" t="e">
        <f t="shared" si="0"/>
        <v>#REF!</v>
      </c>
      <c r="R26" s="70" t="e">
        <f>#REF!</f>
        <v>#REF!</v>
      </c>
      <c r="S26" s="73" t="e">
        <f>IF(#REF!&lt;=60,"0.5","0")</f>
        <v>#REF!</v>
      </c>
      <c r="T26" s="74" t="e">
        <f>IF(#REF!&lt;=60,"0.5","0")</f>
        <v>#REF!</v>
      </c>
      <c r="U26" s="74" t="e">
        <f>IF(#REF!&lt;=60,"1","0")</f>
        <v>#REF!</v>
      </c>
      <c r="V26" s="75" t="e">
        <f t="shared" si="1"/>
        <v>#REF!</v>
      </c>
      <c r="W26" s="73" t="str">
        <f>'สรุปUnit Cost และ HGR'!U25</f>
        <v>1</v>
      </c>
      <c r="X26" s="73" t="str">
        <f>'สรุปUnit Cost และ HGR'!V25</f>
        <v>1</v>
      </c>
      <c r="Y26" s="73" t="e">
        <f>'สรุปUnit Cost และ HGR'!#REF!</f>
        <v>#REF!</v>
      </c>
      <c r="Z26" s="73" t="e">
        <f>'สรุปUnit Cost และ HGR'!#REF!</f>
        <v>#REF!</v>
      </c>
      <c r="AA26" s="73" t="e">
        <f>'สรุปUnit Cost และ HGR'!#REF!</f>
        <v>#REF!</v>
      </c>
      <c r="AB26" s="73" t="e">
        <f>'สรุปUnit Cost และ HGR'!#REF!</f>
        <v>#REF!</v>
      </c>
      <c r="AC26" s="77" t="e">
        <f t="shared" si="2"/>
        <v>#REF!</v>
      </c>
      <c r="AD26" s="72" t="e">
        <f t="shared" si="3"/>
        <v>#REF!</v>
      </c>
      <c r="AE26" s="72" t="e">
        <f>#REF!</f>
        <v>#REF!</v>
      </c>
      <c r="AF26" s="78" t="e">
        <f>#REF!</f>
        <v>#REF!</v>
      </c>
      <c r="AG26" s="79" t="e">
        <f>#REF!</f>
        <v>#REF!</v>
      </c>
      <c r="AH26" s="72" t="e">
        <f t="shared" si="4"/>
        <v>#REF!</v>
      </c>
      <c r="AI26" s="80" t="e">
        <f t="shared" si="5"/>
        <v>#REF!</v>
      </c>
      <c r="AJ26" s="75" t="e">
        <f t="shared" si="6"/>
        <v>#REF!</v>
      </c>
      <c r="AK26" s="82" t="e">
        <f>#REF!</f>
        <v>#REF!</v>
      </c>
      <c r="AL26" s="82" t="e">
        <f>#REF!</f>
        <v>#REF!</v>
      </c>
      <c r="AM26" s="82" t="e">
        <f t="shared" si="7"/>
        <v>#REF!</v>
      </c>
      <c r="AN26" s="83" t="e">
        <f t="shared" si="8"/>
        <v>#REF!</v>
      </c>
      <c r="AO26" s="82" t="e">
        <f t="shared" si="9"/>
        <v>#REF!</v>
      </c>
      <c r="AP26" s="82" t="e">
        <f t="shared" si="10"/>
        <v>#REF!</v>
      </c>
      <c r="AQ26" s="84" t="e">
        <f t="shared" si="11"/>
        <v>#REF!</v>
      </c>
      <c r="AR26" s="87" t="e">
        <f t="shared" si="12"/>
        <v>#REF!</v>
      </c>
      <c r="AS26" s="90" t="e">
        <f t="shared" si="13"/>
        <v>#REF!</v>
      </c>
      <c r="AT26" s="85" t="e">
        <f t="shared" si="14"/>
        <v>#REF!</v>
      </c>
      <c r="AU26" s="95" t="e">
        <f t="shared" si="15"/>
        <v>#REF!</v>
      </c>
    </row>
    <row r="27" spans="1:47" x14ac:dyDescent="0.55000000000000004">
      <c r="A27" s="66" t="e">
        <f>#REF!</f>
        <v>#REF!</v>
      </c>
      <c r="B27" s="26" t="e">
        <f>#REF!</f>
        <v>#REF!</v>
      </c>
      <c r="C27" s="26" t="e">
        <f>#REF!</f>
        <v>#REF!</v>
      </c>
      <c r="D27" s="26" t="e">
        <f>#REF!</f>
        <v>#REF!</v>
      </c>
      <c r="E27" s="66" t="e">
        <f>#REF!</f>
        <v>#REF!</v>
      </c>
      <c r="F27" s="66" t="e">
        <f>#REF!</f>
        <v>#REF!</v>
      </c>
      <c r="G27" s="26" t="e">
        <f>#REF!</f>
        <v>#REF!</v>
      </c>
      <c r="H27" s="67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68" t="e">
        <f>#REF!</f>
        <v>#REF!</v>
      </c>
      <c r="O27" s="66" t="e">
        <f>#REF!</f>
        <v>#REF!</v>
      </c>
      <c r="P27" s="66" t="e">
        <f>#REF!</f>
        <v>#REF!</v>
      </c>
      <c r="Q27" s="94" t="e">
        <f t="shared" si="0"/>
        <v>#REF!</v>
      </c>
      <c r="R27" s="70" t="e">
        <f>#REF!</f>
        <v>#REF!</v>
      </c>
      <c r="S27" s="73" t="e">
        <f>IF(#REF!&lt;=60,"0.5","0")</f>
        <v>#REF!</v>
      </c>
      <c r="T27" s="74" t="e">
        <f>IF(#REF!&lt;=60,"0.5","0")</f>
        <v>#REF!</v>
      </c>
      <c r="U27" s="74" t="e">
        <f>IF(#REF!&lt;=60,"1","0")</f>
        <v>#REF!</v>
      </c>
      <c r="V27" s="75" t="e">
        <f t="shared" si="1"/>
        <v>#REF!</v>
      </c>
      <c r="W27" s="73" t="str">
        <f>'สรุปUnit Cost และ HGR'!U26</f>
        <v>1</v>
      </c>
      <c r="X27" s="73" t="str">
        <f>'สรุปUnit Cost และ HGR'!V26</f>
        <v>1</v>
      </c>
      <c r="Y27" s="73" t="e">
        <f>'สรุปUnit Cost และ HGR'!#REF!</f>
        <v>#REF!</v>
      </c>
      <c r="Z27" s="73" t="e">
        <f>'สรุปUnit Cost และ HGR'!#REF!</f>
        <v>#REF!</v>
      </c>
      <c r="AA27" s="73" t="e">
        <f>'สรุปUnit Cost และ HGR'!#REF!</f>
        <v>#REF!</v>
      </c>
      <c r="AB27" s="73" t="e">
        <f>'สรุปUnit Cost และ HGR'!#REF!</f>
        <v>#REF!</v>
      </c>
      <c r="AC27" s="77" t="e">
        <f t="shared" si="2"/>
        <v>#REF!</v>
      </c>
      <c r="AD27" s="72" t="e">
        <f t="shared" si="3"/>
        <v>#REF!</v>
      </c>
      <c r="AE27" s="72" t="e">
        <f>#REF!</f>
        <v>#REF!</v>
      </c>
      <c r="AF27" s="78" t="e">
        <f>#REF!</f>
        <v>#REF!</v>
      </c>
      <c r="AG27" s="79" t="e">
        <f>#REF!</f>
        <v>#REF!</v>
      </c>
      <c r="AH27" s="72" t="e">
        <f t="shared" si="4"/>
        <v>#REF!</v>
      </c>
      <c r="AI27" s="80" t="e">
        <f t="shared" si="5"/>
        <v>#REF!</v>
      </c>
      <c r="AJ27" s="75" t="e">
        <f t="shared" si="6"/>
        <v>#REF!</v>
      </c>
      <c r="AK27" s="82" t="e">
        <f>#REF!</f>
        <v>#REF!</v>
      </c>
      <c r="AL27" s="82" t="e">
        <f>#REF!</f>
        <v>#REF!</v>
      </c>
      <c r="AM27" s="82" t="e">
        <f t="shared" si="7"/>
        <v>#REF!</v>
      </c>
      <c r="AN27" s="83" t="e">
        <f t="shared" si="8"/>
        <v>#REF!</v>
      </c>
      <c r="AO27" s="82" t="e">
        <f t="shared" si="9"/>
        <v>#REF!</v>
      </c>
      <c r="AP27" s="82" t="e">
        <f t="shared" si="10"/>
        <v>#REF!</v>
      </c>
      <c r="AQ27" s="84" t="e">
        <f t="shared" si="11"/>
        <v>#REF!</v>
      </c>
      <c r="AR27" s="87" t="e">
        <f t="shared" si="12"/>
        <v>#REF!</v>
      </c>
      <c r="AS27" s="90" t="e">
        <f t="shared" si="13"/>
        <v>#REF!</v>
      </c>
      <c r="AT27" s="85" t="e">
        <f t="shared" si="14"/>
        <v>#REF!</v>
      </c>
      <c r="AU27" s="95" t="e">
        <f t="shared" si="15"/>
        <v>#REF!</v>
      </c>
    </row>
    <row r="28" spans="1:47" x14ac:dyDescent="0.55000000000000004">
      <c r="A28" s="66" t="e">
        <f>#REF!</f>
        <v>#REF!</v>
      </c>
      <c r="B28" s="26" t="e">
        <f>#REF!</f>
        <v>#REF!</v>
      </c>
      <c r="C28" s="26" t="e">
        <f>#REF!</f>
        <v>#REF!</v>
      </c>
      <c r="D28" s="26" t="e">
        <f>#REF!</f>
        <v>#REF!</v>
      </c>
      <c r="E28" s="66" t="e">
        <f>#REF!</f>
        <v>#REF!</v>
      </c>
      <c r="F28" s="66" t="e">
        <f>#REF!</f>
        <v>#REF!</v>
      </c>
      <c r="G28" s="26" t="e">
        <f>#REF!</f>
        <v>#REF!</v>
      </c>
      <c r="H28" s="67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68" t="e">
        <f>#REF!</f>
        <v>#REF!</v>
      </c>
      <c r="O28" s="66" t="e">
        <f>#REF!</f>
        <v>#REF!</v>
      </c>
      <c r="P28" s="66" t="e">
        <f>#REF!</f>
        <v>#REF!</v>
      </c>
      <c r="Q28" s="94" t="e">
        <f t="shared" si="0"/>
        <v>#REF!</v>
      </c>
      <c r="R28" s="70" t="e">
        <f>#REF!</f>
        <v>#REF!</v>
      </c>
      <c r="S28" s="73" t="e">
        <f>IF(#REF!&lt;=60,"0.5","0")</f>
        <v>#REF!</v>
      </c>
      <c r="T28" s="74" t="e">
        <f>IF(#REF!&lt;=60,"0.5","0")</f>
        <v>#REF!</v>
      </c>
      <c r="U28" s="74" t="e">
        <f>IF(#REF!&lt;=60,"1","0")</f>
        <v>#REF!</v>
      </c>
      <c r="V28" s="75" t="e">
        <f t="shared" si="1"/>
        <v>#REF!</v>
      </c>
      <c r="W28" s="73" t="str">
        <f>'สรุปUnit Cost และ HGR'!U27</f>
        <v>1</v>
      </c>
      <c r="X28" s="73" t="str">
        <f>'สรุปUnit Cost และ HGR'!V27</f>
        <v>1</v>
      </c>
      <c r="Y28" s="73" t="e">
        <f>'สรุปUnit Cost และ HGR'!#REF!</f>
        <v>#REF!</v>
      </c>
      <c r="Z28" s="73" t="e">
        <f>'สรุปUnit Cost และ HGR'!#REF!</f>
        <v>#REF!</v>
      </c>
      <c r="AA28" s="73" t="e">
        <f>'สรุปUnit Cost และ HGR'!#REF!</f>
        <v>#REF!</v>
      </c>
      <c r="AB28" s="73" t="e">
        <f>'สรุปUnit Cost และ HGR'!#REF!</f>
        <v>#REF!</v>
      </c>
      <c r="AC28" s="77" t="e">
        <f t="shared" si="2"/>
        <v>#REF!</v>
      </c>
      <c r="AD28" s="72" t="e">
        <f t="shared" si="3"/>
        <v>#REF!</v>
      </c>
      <c r="AE28" s="72" t="e">
        <f>#REF!</f>
        <v>#REF!</v>
      </c>
      <c r="AF28" s="78" t="e">
        <f>#REF!</f>
        <v>#REF!</v>
      </c>
      <c r="AG28" s="79" t="e">
        <f>#REF!</f>
        <v>#REF!</v>
      </c>
      <c r="AH28" s="72" t="e">
        <f t="shared" si="4"/>
        <v>#REF!</v>
      </c>
      <c r="AI28" s="80" t="e">
        <f t="shared" si="5"/>
        <v>#REF!</v>
      </c>
      <c r="AJ28" s="75" t="e">
        <f t="shared" si="6"/>
        <v>#REF!</v>
      </c>
      <c r="AK28" s="82" t="e">
        <f>#REF!</f>
        <v>#REF!</v>
      </c>
      <c r="AL28" s="82" t="e">
        <f>#REF!</f>
        <v>#REF!</v>
      </c>
      <c r="AM28" s="82" t="e">
        <f t="shared" si="7"/>
        <v>#REF!</v>
      </c>
      <c r="AN28" s="83" t="e">
        <f t="shared" si="8"/>
        <v>#REF!</v>
      </c>
      <c r="AO28" s="82" t="e">
        <f t="shared" si="9"/>
        <v>#REF!</v>
      </c>
      <c r="AP28" s="82" t="e">
        <f t="shared" si="10"/>
        <v>#REF!</v>
      </c>
      <c r="AQ28" s="84" t="e">
        <f t="shared" si="11"/>
        <v>#REF!</v>
      </c>
      <c r="AR28" s="87" t="e">
        <f t="shared" si="12"/>
        <v>#REF!</v>
      </c>
      <c r="AS28" s="90" t="e">
        <f t="shared" si="13"/>
        <v>#REF!</v>
      </c>
      <c r="AT28" s="85" t="e">
        <f t="shared" si="14"/>
        <v>#REF!</v>
      </c>
      <c r="AU28" s="95" t="e">
        <f t="shared" si="15"/>
        <v>#REF!</v>
      </c>
    </row>
    <row r="29" spans="1:47" x14ac:dyDescent="0.55000000000000004">
      <c r="A29" s="66" t="e">
        <f>#REF!</f>
        <v>#REF!</v>
      </c>
      <c r="B29" s="26" t="e">
        <f>#REF!</f>
        <v>#REF!</v>
      </c>
      <c r="C29" s="26" t="e">
        <f>#REF!</f>
        <v>#REF!</v>
      </c>
      <c r="D29" s="26" t="e">
        <f>#REF!</f>
        <v>#REF!</v>
      </c>
      <c r="E29" s="66" t="e">
        <f>#REF!</f>
        <v>#REF!</v>
      </c>
      <c r="F29" s="66" t="e">
        <f>#REF!</f>
        <v>#REF!</v>
      </c>
      <c r="G29" s="26" t="e">
        <f>#REF!</f>
        <v>#REF!</v>
      </c>
      <c r="H29" s="67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68" t="e">
        <f>#REF!</f>
        <v>#REF!</v>
      </c>
      <c r="O29" s="66" t="e">
        <f>#REF!</f>
        <v>#REF!</v>
      </c>
      <c r="P29" s="66" t="e">
        <f>#REF!</f>
        <v>#REF!</v>
      </c>
      <c r="Q29" s="94" t="e">
        <f t="shared" si="0"/>
        <v>#REF!</v>
      </c>
      <c r="R29" s="70" t="e">
        <f>#REF!</f>
        <v>#REF!</v>
      </c>
      <c r="S29" s="73" t="e">
        <f>IF(#REF!&lt;=60,"0.5","0")</f>
        <v>#REF!</v>
      </c>
      <c r="T29" s="74" t="e">
        <f>IF(#REF!&lt;=60,"0.5","0")</f>
        <v>#REF!</v>
      </c>
      <c r="U29" s="74" t="e">
        <f>IF(#REF!&lt;=60,"1","0")</f>
        <v>#REF!</v>
      </c>
      <c r="V29" s="75" t="e">
        <f t="shared" si="1"/>
        <v>#REF!</v>
      </c>
      <c r="W29" s="73" t="str">
        <f>'สรุปUnit Cost และ HGR'!U28</f>
        <v>1</v>
      </c>
      <c r="X29" s="73" t="str">
        <f>'สรุปUnit Cost และ HGR'!V28</f>
        <v>1</v>
      </c>
      <c r="Y29" s="73" t="e">
        <f>'สรุปUnit Cost และ HGR'!#REF!</f>
        <v>#REF!</v>
      </c>
      <c r="Z29" s="73" t="e">
        <f>'สรุปUnit Cost และ HGR'!#REF!</f>
        <v>#REF!</v>
      </c>
      <c r="AA29" s="73" t="e">
        <f>'สรุปUnit Cost และ HGR'!#REF!</f>
        <v>#REF!</v>
      </c>
      <c r="AB29" s="73" t="e">
        <f>'สรุปUnit Cost และ HGR'!#REF!</f>
        <v>#REF!</v>
      </c>
      <c r="AC29" s="77" t="e">
        <f t="shared" si="2"/>
        <v>#REF!</v>
      </c>
      <c r="AD29" s="72" t="e">
        <f t="shared" si="3"/>
        <v>#REF!</v>
      </c>
      <c r="AE29" s="72" t="e">
        <f>#REF!</f>
        <v>#REF!</v>
      </c>
      <c r="AF29" s="78" t="e">
        <f>#REF!</f>
        <v>#REF!</v>
      </c>
      <c r="AG29" s="79" t="e">
        <f>#REF!</f>
        <v>#REF!</v>
      </c>
      <c r="AH29" s="72" t="e">
        <f t="shared" si="4"/>
        <v>#REF!</v>
      </c>
      <c r="AI29" s="80" t="e">
        <f t="shared" si="5"/>
        <v>#REF!</v>
      </c>
      <c r="AJ29" s="75" t="e">
        <f t="shared" si="6"/>
        <v>#REF!</v>
      </c>
      <c r="AK29" s="82" t="e">
        <f>#REF!</f>
        <v>#REF!</v>
      </c>
      <c r="AL29" s="82" t="e">
        <f>#REF!</f>
        <v>#REF!</v>
      </c>
      <c r="AM29" s="82" t="e">
        <f t="shared" si="7"/>
        <v>#REF!</v>
      </c>
      <c r="AN29" s="83" t="e">
        <f t="shared" si="8"/>
        <v>#REF!</v>
      </c>
      <c r="AO29" s="82" t="e">
        <f t="shared" si="9"/>
        <v>#REF!</v>
      </c>
      <c r="AP29" s="82" t="e">
        <f t="shared" si="10"/>
        <v>#REF!</v>
      </c>
      <c r="AQ29" s="84" t="e">
        <f t="shared" si="11"/>
        <v>#REF!</v>
      </c>
      <c r="AR29" s="87" t="e">
        <f t="shared" si="12"/>
        <v>#REF!</v>
      </c>
      <c r="AS29" s="90" t="e">
        <f t="shared" si="13"/>
        <v>#REF!</v>
      </c>
      <c r="AT29" s="85" t="e">
        <f t="shared" si="14"/>
        <v>#REF!</v>
      </c>
      <c r="AU29" s="95" t="e">
        <f t="shared" si="15"/>
        <v>#REF!</v>
      </c>
    </row>
    <row r="30" spans="1:47" x14ac:dyDescent="0.55000000000000004">
      <c r="A30" s="66" t="e">
        <f>#REF!</f>
        <v>#REF!</v>
      </c>
      <c r="B30" s="26" t="e">
        <f>#REF!</f>
        <v>#REF!</v>
      </c>
      <c r="C30" s="26" t="e">
        <f>#REF!</f>
        <v>#REF!</v>
      </c>
      <c r="D30" s="26" t="e">
        <f>#REF!</f>
        <v>#REF!</v>
      </c>
      <c r="E30" s="66" t="e">
        <f>#REF!</f>
        <v>#REF!</v>
      </c>
      <c r="F30" s="66" t="e">
        <f>#REF!</f>
        <v>#REF!</v>
      </c>
      <c r="G30" s="26" t="e">
        <f>#REF!</f>
        <v>#REF!</v>
      </c>
      <c r="H30" s="67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68" t="e">
        <f>#REF!</f>
        <v>#REF!</v>
      </c>
      <c r="O30" s="66" t="e">
        <f>#REF!</f>
        <v>#REF!</v>
      </c>
      <c r="P30" s="66" t="e">
        <f>#REF!</f>
        <v>#REF!</v>
      </c>
      <c r="Q30" s="94" t="e">
        <f t="shared" si="0"/>
        <v>#REF!</v>
      </c>
      <c r="R30" s="70" t="e">
        <f>#REF!</f>
        <v>#REF!</v>
      </c>
      <c r="S30" s="73" t="e">
        <f>IF(#REF!&lt;=60,"0.5","0")</f>
        <v>#REF!</v>
      </c>
      <c r="T30" s="74" t="e">
        <f>IF(#REF!&lt;=60,"0.5","0")</f>
        <v>#REF!</v>
      </c>
      <c r="U30" s="74" t="e">
        <f>IF(#REF!&lt;=60,"1","0")</f>
        <v>#REF!</v>
      </c>
      <c r="V30" s="75" t="e">
        <f t="shared" si="1"/>
        <v>#REF!</v>
      </c>
      <c r="W30" s="73" t="str">
        <f>'สรุปUnit Cost และ HGR'!U29</f>
        <v>0</v>
      </c>
      <c r="X30" s="73" t="str">
        <f>'สรุปUnit Cost และ HGR'!V29</f>
        <v>1</v>
      </c>
      <c r="Y30" s="73" t="e">
        <f>'สรุปUnit Cost และ HGR'!#REF!</f>
        <v>#REF!</v>
      </c>
      <c r="Z30" s="73" t="e">
        <f>'สรุปUnit Cost และ HGR'!#REF!</f>
        <v>#REF!</v>
      </c>
      <c r="AA30" s="73" t="e">
        <f>'สรุปUnit Cost และ HGR'!#REF!</f>
        <v>#REF!</v>
      </c>
      <c r="AB30" s="73" t="e">
        <f>'สรุปUnit Cost และ HGR'!#REF!</f>
        <v>#REF!</v>
      </c>
      <c r="AC30" s="77" t="e">
        <f t="shared" si="2"/>
        <v>#REF!</v>
      </c>
      <c r="AD30" s="72" t="e">
        <f t="shared" si="3"/>
        <v>#REF!</v>
      </c>
      <c r="AE30" s="72" t="e">
        <f>#REF!</f>
        <v>#REF!</v>
      </c>
      <c r="AF30" s="78" t="e">
        <f>#REF!</f>
        <v>#REF!</v>
      </c>
      <c r="AG30" s="79" t="e">
        <f>#REF!</f>
        <v>#REF!</v>
      </c>
      <c r="AH30" s="72" t="e">
        <f t="shared" si="4"/>
        <v>#REF!</v>
      </c>
      <c r="AI30" s="80" t="e">
        <f t="shared" si="5"/>
        <v>#REF!</v>
      </c>
      <c r="AJ30" s="75" t="e">
        <f t="shared" si="6"/>
        <v>#REF!</v>
      </c>
      <c r="AK30" s="82" t="e">
        <f>#REF!</f>
        <v>#REF!</v>
      </c>
      <c r="AL30" s="82" t="e">
        <f>#REF!</f>
        <v>#REF!</v>
      </c>
      <c r="AM30" s="82" t="e">
        <f t="shared" si="7"/>
        <v>#REF!</v>
      </c>
      <c r="AN30" s="83" t="e">
        <f t="shared" si="8"/>
        <v>#REF!</v>
      </c>
      <c r="AO30" s="82" t="e">
        <f t="shared" si="9"/>
        <v>#REF!</v>
      </c>
      <c r="AP30" s="82" t="e">
        <f t="shared" si="10"/>
        <v>#REF!</v>
      </c>
      <c r="AQ30" s="84" t="e">
        <f t="shared" si="11"/>
        <v>#REF!</v>
      </c>
      <c r="AR30" s="87" t="e">
        <f t="shared" si="12"/>
        <v>#REF!</v>
      </c>
      <c r="AS30" s="90" t="e">
        <f t="shared" si="13"/>
        <v>#REF!</v>
      </c>
      <c r="AT30" s="85" t="e">
        <f t="shared" si="14"/>
        <v>#REF!</v>
      </c>
      <c r="AU30" s="95" t="e">
        <f t="shared" si="15"/>
        <v>#REF!</v>
      </c>
    </row>
    <row r="31" spans="1:47" x14ac:dyDescent="0.55000000000000004">
      <c r="A31" s="66" t="e">
        <f>#REF!</f>
        <v>#REF!</v>
      </c>
      <c r="B31" s="26" t="e">
        <f>#REF!</f>
        <v>#REF!</v>
      </c>
      <c r="C31" s="26" t="e">
        <f>#REF!</f>
        <v>#REF!</v>
      </c>
      <c r="D31" s="26" t="e">
        <f>#REF!</f>
        <v>#REF!</v>
      </c>
      <c r="E31" s="66" t="e">
        <f>#REF!</f>
        <v>#REF!</v>
      </c>
      <c r="F31" s="66" t="e">
        <f>#REF!</f>
        <v>#REF!</v>
      </c>
      <c r="G31" s="26" t="e">
        <f>#REF!</f>
        <v>#REF!</v>
      </c>
      <c r="H31" s="67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68" t="e">
        <f>#REF!</f>
        <v>#REF!</v>
      </c>
      <c r="O31" s="66" t="e">
        <f>#REF!</f>
        <v>#REF!</v>
      </c>
      <c r="P31" s="66" t="e">
        <f>#REF!</f>
        <v>#REF!</v>
      </c>
      <c r="Q31" s="94" t="e">
        <f t="shared" si="0"/>
        <v>#REF!</v>
      </c>
      <c r="R31" s="70" t="e">
        <f>#REF!</f>
        <v>#REF!</v>
      </c>
      <c r="S31" s="73" t="e">
        <f>IF(#REF!&lt;=60,"0.5","0")</f>
        <v>#REF!</v>
      </c>
      <c r="T31" s="74" t="e">
        <f>IF(#REF!&lt;=60,"0.5","0")</f>
        <v>#REF!</v>
      </c>
      <c r="U31" s="74" t="e">
        <f>IF(#REF!&lt;=60,"1","0")</f>
        <v>#REF!</v>
      </c>
      <c r="V31" s="75" t="e">
        <f t="shared" si="1"/>
        <v>#REF!</v>
      </c>
      <c r="W31" s="73" t="str">
        <f>'สรุปUnit Cost และ HGR'!U30</f>
        <v>1</v>
      </c>
      <c r="X31" s="73" t="str">
        <f>'สรุปUnit Cost และ HGR'!V30</f>
        <v>1</v>
      </c>
      <c r="Y31" s="73" t="e">
        <f>'สรุปUnit Cost และ HGR'!#REF!</f>
        <v>#REF!</v>
      </c>
      <c r="Z31" s="73" t="e">
        <f>'สรุปUnit Cost และ HGR'!#REF!</f>
        <v>#REF!</v>
      </c>
      <c r="AA31" s="73" t="e">
        <f>'สรุปUnit Cost และ HGR'!#REF!</f>
        <v>#REF!</v>
      </c>
      <c r="AB31" s="73" t="e">
        <f>'สรุปUnit Cost และ HGR'!#REF!</f>
        <v>#REF!</v>
      </c>
      <c r="AC31" s="77" t="e">
        <f t="shared" si="2"/>
        <v>#REF!</v>
      </c>
      <c r="AD31" s="72" t="e">
        <f t="shared" si="3"/>
        <v>#REF!</v>
      </c>
      <c r="AE31" s="72" t="e">
        <f>#REF!</f>
        <v>#REF!</v>
      </c>
      <c r="AF31" s="78" t="e">
        <f>#REF!</f>
        <v>#REF!</v>
      </c>
      <c r="AG31" s="79" t="e">
        <f>#REF!</f>
        <v>#REF!</v>
      </c>
      <c r="AH31" s="72" t="e">
        <f t="shared" si="4"/>
        <v>#REF!</v>
      </c>
      <c r="AI31" s="80" t="e">
        <f t="shared" si="5"/>
        <v>#REF!</v>
      </c>
      <c r="AJ31" s="75" t="e">
        <f t="shared" si="6"/>
        <v>#REF!</v>
      </c>
      <c r="AK31" s="82" t="e">
        <f>#REF!</f>
        <v>#REF!</v>
      </c>
      <c r="AL31" s="82" t="e">
        <f>#REF!</f>
        <v>#REF!</v>
      </c>
      <c r="AM31" s="82" t="e">
        <f t="shared" si="7"/>
        <v>#REF!</v>
      </c>
      <c r="AN31" s="83" t="e">
        <f t="shared" si="8"/>
        <v>#REF!</v>
      </c>
      <c r="AO31" s="82" t="e">
        <f t="shared" si="9"/>
        <v>#REF!</v>
      </c>
      <c r="AP31" s="82" t="e">
        <f t="shared" si="10"/>
        <v>#REF!</v>
      </c>
      <c r="AQ31" s="84" t="e">
        <f t="shared" si="11"/>
        <v>#REF!</v>
      </c>
      <c r="AR31" s="87" t="e">
        <f t="shared" si="12"/>
        <v>#REF!</v>
      </c>
      <c r="AS31" s="90" t="e">
        <f t="shared" si="13"/>
        <v>#REF!</v>
      </c>
      <c r="AT31" s="85" t="e">
        <f t="shared" si="14"/>
        <v>#REF!</v>
      </c>
      <c r="AU31" s="95" t="e">
        <f t="shared" si="15"/>
        <v>#REF!</v>
      </c>
    </row>
    <row r="32" spans="1:47" x14ac:dyDescent="0.55000000000000004">
      <c r="A32" s="66" t="e">
        <f>#REF!</f>
        <v>#REF!</v>
      </c>
      <c r="B32" s="26" t="e">
        <f>#REF!</f>
        <v>#REF!</v>
      </c>
      <c r="C32" s="26" t="e">
        <f>#REF!</f>
        <v>#REF!</v>
      </c>
      <c r="D32" s="26" t="e">
        <f>#REF!</f>
        <v>#REF!</v>
      </c>
      <c r="E32" s="66" t="e">
        <f>#REF!</f>
        <v>#REF!</v>
      </c>
      <c r="F32" s="66" t="e">
        <f>#REF!</f>
        <v>#REF!</v>
      </c>
      <c r="G32" s="26" t="e">
        <f>#REF!</f>
        <v>#REF!</v>
      </c>
      <c r="H32" s="67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68" t="e">
        <f>#REF!</f>
        <v>#REF!</v>
      </c>
      <c r="O32" s="66" t="e">
        <f>#REF!</f>
        <v>#REF!</v>
      </c>
      <c r="P32" s="66" t="e">
        <f>#REF!</f>
        <v>#REF!</v>
      </c>
      <c r="Q32" s="94" t="e">
        <f t="shared" si="0"/>
        <v>#REF!</v>
      </c>
      <c r="R32" s="70" t="e">
        <f>#REF!</f>
        <v>#REF!</v>
      </c>
      <c r="S32" s="73" t="e">
        <f>IF(#REF!&lt;=60,"0.5","0")</f>
        <v>#REF!</v>
      </c>
      <c r="T32" s="74" t="e">
        <f>IF(#REF!&lt;=60,"0.5","0")</f>
        <v>#REF!</v>
      </c>
      <c r="U32" s="74" t="e">
        <f>IF(#REF!&lt;=60,"1","0")</f>
        <v>#REF!</v>
      </c>
      <c r="V32" s="75" t="e">
        <f t="shared" si="1"/>
        <v>#REF!</v>
      </c>
      <c r="W32" s="73" t="str">
        <f>'สรุปUnit Cost และ HGR'!U31</f>
        <v>1</v>
      </c>
      <c r="X32" s="73" t="str">
        <f>'สรุปUnit Cost และ HGR'!V31</f>
        <v>1</v>
      </c>
      <c r="Y32" s="73" t="e">
        <f>'สรุปUnit Cost และ HGR'!#REF!</f>
        <v>#REF!</v>
      </c>
      <c r="Z32" s="73" t="e">
        <f>'สรุปUnit Cost และ HGR'!#REF!</f>
        <v>#REF!</v>
      </c>
      <c r="AA32" s="73" t="e">
        <f>'สรุปUnit Cost และ HGR'!#REF!</f>
        <v>#REF!</v>
      </c>
      <c r="AB32" s="73" t="e">
        <f>'สรุปUnit Cost และ HGR'!#REF!</f>
        <v>#REF!</v>
      </c>
      <c r="AC32" s="77" t="e">
        <f t="shared" si="2"/>
        <v>#REF!</v>
      </c>
      <c r="AD32" s="72" t="e">
        <f t="shared" si="3"/>
        <v>#REF!</v>
      </c>
      <c r="AE32" s="72" t="e">
        <f>#REF!</f>
        <v>#REF!</v>
      </c>
      <c r="AF32" s="78" t="e">
        <f>#REF!</f>
        <v>#REF!</v>
      </c>
      <c r="AG32" s="79" t="e">
        <f>#REF!</f>
        <v>#REF!</v>
      </c>
      <c r="AH32" s="72" t="e">
        <f t="shared" si="4"/>
        <v>#REF!</v>
      </c>
      <c r="AI32" s="80" t="e">
        <f t="shared" si="5"/>
        <v>#REF!</v>
      </c>
      <c r="AJ32" s="75" t="e">
        <f t="shared" si="6"/>
        <v>#REF!</v>
      </c>
      <c r="AK32" s="82" t="e">
        <f>#REF!</f>
        <v>#REF!</v>
      </c>
      <c r="AL32" s="82" t="e">
        <f>#REF!</f>
        <v>#REF!</v>
      </c>
      <c r="AM32" s="82" t="e">
        <f t="shared" si="7"/>
        <v>#REF!</v>
      </c>
      <c r="AN32" s="83" t="e">
        <f t="shared" si="8"/>
        <v>#REF!</v>
      </c>
      <c r="AO32" s="82" t="e">
        <f t="shared" si="9"/>
        <v>#REF!</v>
      </c>
      <c r="AP32" s="82" t="e">
        <f t="shared" si="10"/>
        <v>#REF!</v>
      </c>
      <c r="AQ32" s="84" t="e">
        <f t="shared" si="11"/>
        <v>#REF!</v>
      </c>
      <c r="AR32" s="87" t="e">
        <f t="shared" si="12"/>
        <v>#REF!</v>
      </c>
      <c r="AS32" s="90" t="e">
        <f t="shared" si="13"/>
        <v>#REF!</v>
      </c>
      <c r="AT32" s="85" t="e">
        <f t="shared" si="14"/>
        <v>#REF!</v>
      </c>
      <c r="AU32" s="95" t="e">
        <f t="shared" si="15"/>
        <v>#REF!</v>
      </c>
    </row>
    <row r="33" spans="1:47" x14ac:dyDescent="0.55000000000000004">
      <c r="A33" s="66" t="e">
        <f>#REF!</f>
        <v>#REF!</v>
      </c>
      <c r="B33" s="26" t="e">
        <f>#REF!</f>
        <v>#REF!</v>
      </c>
      <c r="C33" s="26" t="e">
        <f>#REF!</f>
        <v>#REF!</v>
      </c>
      <c r="D33" s="26" t="e">
        <f>#REF!</f>
        <v>#REF!</v>
      </c>
      <c r="E33" s="66" t="e">
        <f>#REF!</f>
        <v>#REF!</v>
      </c>
      <c r="F33" s="66" t="e">
        <f>#REF!</f>
        <v>#REF!</v>
      </c>
      <c r="G33" s="26" t="e">
        <f>#REF!</f>
        <v>#REF!</v>
      </c>
      <c r="H33" s="67" t="e">
        <f>#REF!</f>
        <v>#REF!</v>
      </c>
      <c r="I33" s="25" t="e">
        <f>#REF!</f>
        <v>#REF!</v>
      </c>
      <c r="J33" s="81" t="e">
        <f>#REF!</f>
        <v>#REF!</v>
      </c>
      <c r="K33" s="25" t="e">
        <f>#REF!</f>
        <v>#REF!</v>
      </c>
      <c r="L33" s="25" t="e">
        <f>#REF!</f>
        <v>#REF!</v>
      </c>
      <c r="M33" s="81" t="e">
        <f>#REF!</f>
        <v>#REF!</v>
      </c>
      <c r="N33" s="68" t="e">
        <f>#REF!</f>
        <v>#REF!</v>
      </c>
      <c r="O33" s="66" t="e">
        <f>#REF!</f>
        <v>#REF!</v>
      </c>
      <c r="P33" s="66" t="e">
        <f>#REF!</f>
        <v>#REF!</v>
      </c>
      <c r="Q33" s="94" t="e">
        <f t="shared" si="0"/>
        <v>#REF!</v>
      </c>
      <c r="R33" s="70" t="e">
        <f>#REF!</f>
        <v>#REF!</v>
      </c>
      <c r="S33" s="73" t="e">
        <f>IF(#REF!&lt;=60,"0.5","0")</f>
        <v>#REF!</v>
      </c>
      <c r="T33" s="74" t="e">
        <f>IF(#REF!&lt;=60,"0.5","0")</f>
        <v>#REF!</v>
      </c>
      <c r="U33" s="74" t="e">
        <f>IF(#REF!&lt;=60,"1","0")</f>
        <v>#REF!</v>
      </c>
      <c r="V33" s="75" t="e">
        <f t="shared" si="1"/>
        <v>#REF!</v>
      </c>
      <c r="W33" s="73" t="str">
        <f>'สรุปUnit Cost และ HGR'!U32</f>
        <v>1</v>
      </c>
      <c r="X33" s="73" t="str">
        <f>'สรุปUnit Cost และ HGR'!V32</f>
        <v>1</v>
      </c>
      <c r="Y33" s="73" t="e">
        <f>'สรุปUnit Cost และ HGR'!#REF!</f>
        <v>#REF!</v>
      </c>
      <c r="Z33" s="73" t="e">
        <f>'สรุปUnit Cost และ HGR'!#REF!</f>
        <v>#REF!</v>
      </c>
      <c r="AA33" s="73" t="e">
        <f>'สรุปUnit Cost และ HGR'!#REF!</f>
        <v>#REF!</v>
      </c>
      <c r="AB33" s="73" t="e">
        <f>'สรุปUnit Cost และ HGR'!#REF!</f>
        <v>#REF!</v>
      </c>
      <c r="AC33" s="77" t="e">
        <f t="shared" si="2"/>
        <v>#REF!</v>
      </c>
      <c r="AD33" s="72" t="e">
        <f t="shared" si="3"/>
        <v>#REF!</v>
      </c>
      <c r="AE33" s="72" t="e">
        <f>#REF!</f>
        <v>#REF!</v>
      </c>
      <c r="AF33" s="78" t="e">
        <f>#REF!</f>
        <v>#REF!</v>
      </c>
      <c r="AG33" s="79" t="e">
        <f>#REF!</f>
        <v>#REF!</v>
      </c>
      <c r="AH33" s="72" t="e">
        <f t="shared" si="4"/>
        <v>#REF!</v>
      </c>
      <c r="AI33" s="80" t="e">
        <f t="shared" si="5"/>
        <v>#REF!</v>
      </c>
      <c r="AJ33" s="75" t="e">
        <f t="shared" si="6"/>
        <v>#REF!</v>
      </c>
      <c r="AK33" s="82" t="e">
        <f>#REF!</f>
        <v>#REF!</v>
      </c>
      <c r="AL33" s="82" t="e">
        <f>#REF!</f>
        <v>#REF!</v>
      </c>
      <c r="AM33" s="82" t="e">
        <f t="shared" si="7"/>
        <v>#REF!</v>
      </c>
      <c r="AN33" s="83" t="e">
        <f t="shared" si="8"/>
        <v>#REF!</v>
      </c>
      <c r="AO33" s="82" t="e">
        <f t="shared" si="9"/>
        <v>#REF!</v>
      </c>
      <c r="AP33" s="82" t="e">
        <f t="shared" si="10"/>
        <v>#REF!</v>
      </c>
      <c r="AQ33" s="84" t="e">
        <f t="shared" si="11"/>
        <v>#REF!</v>
      </c>
      <c r="AR33" s="87" t="e">
        <f t="shared" si="12"/>
        <v>#REF!</v>
      </c>
      <c r="AS33" s="90" t="e">
        <f t="shared" si="13"/>
        <v>#REF!</v>
      </c>
      <c r="AT33" s="85" t="e">
        <f t="shared" si="14"/>
        <v>#REF!</v>
      </c>
      <c r="AU33" s="95" t="e">
        <f t="shared" si="15"/>
        <v>#REF!</v>
      </c>
    </row>
    <row r="34" spans="1:47" x14ac:dyDescent="0.55000000000000004">
      <c r="A34" s="66" t="e">
        <f>#REF!</f>
        <v>#REF!</v>
      </c>
      <c r="B34" s="26" t="e">
        <f>#REF!</f>
        <v>#REF!</v>
      </c>
      <c r="C34" s="26" t="e">
        <f>#REF!</f>
        <v>#REF!</v>
      </c>
      <c r="D34" s="26" t="e">
        <f>#REF!</f>
        <v>#REF!</v>
      </c>
      <c r="E34" s="66" t="e">
        <f>#REF!</f>
        <v>#REF!</v>
      </c>
      <c r="F34" s="66" t="e">
        <f>#REF!</f>
        <v>#REF!</v>
      </c>
      <c r="G34" s="26" t="e">
        <f>#REF!</f>
        <v>#REF!</v>
      </c>
      <c r="H34" s="67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68" t="e">
        <f>#REF!</f>
        <v>#REF!</v>
      </c>
      <c r="O34" s="66" t="e">
        <f>#REF!</f>
        <v>#REF!</v>
      </c>
      <c r="P34" s="66" t="e">
        <f>#REF!</f>
        <v>#REF!</v>
      </c>
      <c r="Q34" s="94" t="e">
        <f t="shared" si="0"/>
        <v>#REF!</v>
      </c>
      <c r="R34" s="70" t="e">
        <f>#REF!</f>
        <v>#REF!</v>
      </c>
      <c r="S34" s="73" t="e">
        <f>IF(#REF!&lt;=60,"0.5","0")</f>
        <v>#REF!</v>
      </c>
      <c r="T34" s="74" t="e">
        <f>IF(#REF!&lt;=60,"0.5","0")</f>
        <v>#REF!</v>
      </c>
      <c r="U34" s="74" t="e">
        <f>IF(#REF!&lt;=60,"1","0")</f>
        <v>#REF!</v>
      </c>
      <c r="V34" s="75" t="e">
        <f t="shared" si="1"/>
        <v>#REF!</v>
      </c>
      <c r="W34" s="73" t="str">
        <f>'สรุปUnit Cost และ HGR'!U33</f>
        <v>1</v>
      </c>
      <c r="X34" s="73" t="str">
        <f>'สรุปUnit Cost และ HGR'!V33</f>
        <v>1</v>
      </c>
      <c r="Y34" s="73" t="e">
        <f>'สรุปUnit Cost และ HGR'!#REF!</f>
        <v>#REF!</v>
      </c>
      <c r="Z34" s="73" t="e">
        <f>'สรุปUnit Cost และ HGR'!#REF!</f>
        <v>#REF!</v>
      </c>
      <c r="AA34" s="73" t="e">
        <f>'สรุปUnit Cost และ HGR'!#REF!</f>
        <v>#REF!</v>
      </c>
      <c r="AB34" s="73" t="e">
        <f>'สรุปUnit Cost และ HGR'!#REF!</f>
        <v>#REF!</v>
      </c>
      <c r="AC34" s="77" t="e">
        <f t="shared" si="2"/>
        <v>#REF!</v>
      </c>
      <c r="AD34" s="72" t="e">
        <f t="shared" si="3"/>
        <v>#REF!</v>
      </c>
      <c r="AE34" s="72" t="e">
        <f>#REF!</f>
        <v>#REF!</v>
      </c>
      <c r="AF34" s="78" t="e">
        <f>#REF!</f>
        <v>#REF!</v>
      </c>
      <c r="AG34" s="79" t="e">
        <f>#REF!</f>
        <v>#REF!</v>
      </c>
      <c r="AH34" s="72" t="e">
        <f t="shared" si="4"/>
        <v>#REF!</v>
      </c>
      <c r="AI34" s="80" t="e">
        <f t="shared" si="5"/>
        <v>#REF!</v>
      </c>
      <c r="AJ34" s="75" t="e">
        <f t="shared" si="6"/>
        <v>#REF!</v>
      </c>
      <c r="AK34" s="82" t="e">
        <f>#REF!</f>
        <v>#REF!</v>
      </c>
      <c r="AL34" s="82" t="e">
        <f>#REF!</f>
        <v>#REF!</v>
      </c>
      <c r="AM34" s="82" t="e">
        <f t="shared" si="7"/>
        <v>#REF!</v>
      </c>
      <c r="AN34" s="83" t="e">
        <f t="shared" si="8"/>
        <v>#REF!</v>
      </c>
      <c r="AO34" s="82" t="e">
        <f t="shared" si="9"/>
        <v>#REF!</v>
      </c>
      <c r="AP34" s="82" t="e">
        <f t="shared" si="10"/>
        <v>#REF!</v>
      </c>
      <c r="AQ34" s="84" t="e">
        <f t="shared" si="11"/>
        <v>#REF!</v>
      </c>
      <c r="AR34" s="87" t="e">
        <f t="shared" si="12"/>
        <v>#REF!</v>
      </c>
      <c r="AS34" s="90" t="e">
        <f t="shared" si="13"/>
        <v>#REF!</v>
      </c>
      <c r="AT34" s="85" t="e">
        <f t="shared" si="14"/>
        <v>#REF!</v>
      </c>
      <c r="AU34" s="95" t="e">
        <f t="shared" si="15"/>
        <v>#REF!</v>
      </c>
    </row>
    <row r="35" spans="1:47" x14ac:dyDescent="0.55000000000000004">
      <c r="A35" s="66" t="e">
        <f>#REF!</f>
        <v>#REF!</v>
      </c>
      <c r="B35" s="26" t="e">
        <f>#REF!</f>
        <v>#REF!</v>
      </c>
      <c r="C35" s="26" t="e">
        <f>#REF!</f>
        <v>#REF!</v>
      </c>
      <c r="D35" s="26" t="e">
        <f>#REF!</f>
        <v>#REF!</v>
      </c>
      <c r="E35" s="66" t="e">
        <f>#REF!</f>
        <v>#REF!</v>
      </c>
      <c r="F35" s="66" t="e">
        <f>#REF!</f>
        <v>#REF!</v>
      </c>
      <c r="G35" s="26" t="e">
        <f>#REF!</f>
        <v>#REF!</v>
      </c>
      <c r="H35" s="67" t="e">
        <f>#REF!</f>
        <v>#REF!</v>
      </c>
      <c r="I35" s="25" t="e">
        <f>#REF!</f>
        <v>#REF!</v>
      </c>
      <c r="J35" s="81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68" t="e">
        <f>#REF!</f>
        <v>#REF!</v>
      </c>
      <c r="O35" s="66" t="e">
        <f>#REF!</f>
        <v>#REF!</v>
      </c>
      <c r="P35" s="66" t="e">
        <f>#REF!</f>
        <v>#REF!</v>
      </c>
      <c r="Q35" s="94" t="e">
        <f t="shared" si="0"/>
        <v>#REF!</v>
      </c>
      <c r="R35" s="70" t="e">
        <f>#REF!</f>
        <v>#REF!</v>
      </c>
      <c r="S35" s="73" t="e">
        <f>IF(#REF!&lt;=60,"0.5","0")</f>
        <v>#REF!</v>
      </c>
      <c r="T35" s="74" t="e">
        <f>IF(#REF!&lt;=60,"0.5","0")</f>
        <v>#REF!</v>
      </c>
      <c r="U35" s="74" t="e">
        <f>IF(#REF!&lt;=60,"1","0")</f>
        <v>#REF!</v>
      </c>
      <c r="V35" s="75" t="e">
        <f t="shared" si="1"/>
        <v>#REF!</v>
      </c>
      <c r="W35" s="73" t="str">
        <f>'สรุปUnit Cost และ HGR'!U34</f>
        <v>1</v>
      </c>
      <c r="X35" s="73" t="str">
        <f>'สรุปUnit Cost และ HGR'!V34</f>
        <v>1</v>
      </c>
      <c r="Y35" s="73" t="e">
        <f>'สรุปUnit Cost และ HGR'!#REF!</f>
        <v>#REF!</v>
      </c>
      <c r="Z35" s="73" t="e">
        <f>'สรุปUnit Cost และ HGR'!#REF!</f>
        <v>#REF!</v>
      </c>
      <c r="AA35" s="73" t="e">
        <f>'สรุปUnit Cost และ HGR'!#REF!</f>
        <v>#REF!</v>
      </c>
      <c r="AB35" s="73" t="e">
        <f>'สรุปUnit Cost และ HGR'!#REF!</f>
        <v>#REF!</v>
      </c>
      <c r="AC35" s="77" t="e">
        <f t="shared" si="2"/>
        <v>#REF!</v>
      </c>
      <c r="AD35" s="72" t="e">
        <f t="shared" si="3"/>
        <v>#REF!</v>
      </c>
      <c r="AE35" s="72" t="e">
        <f>#REF!</f>
        <v>#REF!</v>
      </c>
      <c r="AF35" s="78" t="e">
        <f>#REF!</f>
        <v>#REF!</v>
      </c>
      <c r="AG35" s="79" t="e">
        <f>#REF!</f>
        <v>#REF!</v>
      </c>
      <c r="AH35" s="72" t="e">
        <f t="shared" si="4"/>
        <v>#REF!</v>
      </c>
      <c r="AI35" s="80" t="e">
        <f t="shared" si="5"/>
        <v>#REF!</v>
      </c>
      <c r="AJ35" s="75" t="e">
        <f t="shared" si="6"/>
        <v>#REF!</v>
      </c>
      <c r="AK35" s="82" t="e">
        <f>#REF!</f>
        <v>#REF!</v>
      </c>
      <c r="AL35" s="82" t="e">
        <f>#REF!</f>
        <v>#REF!</v>
      </c>
      <c r="AM35" s="82" t="e">
        <f t="shared" si="7"/>
        <v>#REF!</v>
      </c>
      <c r="AN35" s="83" t="e">
        <f t="shared" si="8"/>
        <v>#REF!</v>
      </c>
      <c r="AO35" s="82" t="e">
        <f t="shared" si="9"/>
        <v>#REF!</v>
      </c>
      <c r="AP35" s="82" t="e">
        <f t="shared" si="10"/>
        <v>#REF!</v>
      </c>
      <c r="AQ35" s="84" t="e">
        <f t="shared" si="11"/>
        <v>#REF!</v>
      </c>
      <c r="AR35" s="87" t="e">
        <f t="shared" si="12"/>
        <v>#REF!</v>
      </c>
      <c r="AS35" s="90" t="e">
        <f t="shared" si="13"/>
        <v>#REF!</v>
      </c>
      <c r="AT35" s="85" t="e">
        <f t="shared" si="14"/>
        <v>#REF!</v>
      </c>
      <c r="AU35" s="95" t="e">
        <f t="shared" si="15"/>
        <v>#REF!</v>
      </c>
    </row>
    <row r="36" spans="1:47" x14ac:dyDescent="0.55000000000000004">
      <c r="A36" s="66" t="e">
        <f>#REF!</f>
        <v>#REF!</v>
      </c>
      <c r="B36" s="26" t="e">
        <f>#REF!</f>
        <v>#REF!</v>
      </c>
      <c r="C36" s="26" t="e">
        <f>#REF!</f>
        <v>#REF!</v>
      </c>
      <c r="D36" s="26" t="e">
        <f>#REF!</f>
        <v>#REF!</v>
      </c>
      <c r="E36" s="66" t="e">
        <f>#REF!</f>
        <v>#REF!</v>
      </c>
      <c r="F36" s="66" t="e">
        <f>#REF!</f>
        <v>#REF!</v>
      </c>
      <c r="G36" s="26" t="e">
        <f>#REF!</f>
        <v>#REF!</v>
      </c>
      <c r="H36" s="67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68" t="e">
        <f>#REF!</f>
        <v>#REF!</v>
      </c>
      <c r="O36" s="66" t="e">
        <f>#REF!</f>
        <v>#REF!</v>
      </c>
      <c r="P36" s="66" t="e">
        <f>#REF!</f>
        <v>#REF!</v>
      </c>
      <c r="Q36" s="94" t="e">
        <f t="shared" si="0"/>
        <v>#REF!</v>
      </c>
      <c r="R36" s="70" t="e">
        <f>#REF!</f>
        <v>#REF!</v>
      </c>
      <c r="S36" s="73" t="e">
        <f>IF(#REF!&lt;=60,"0.5","0")</f>
        <v>#REF!</v>
      </c>
      <c r="T36" s="74" t="e">
        <f>IF(#REF!&lt;=60,"0.5","0")</f>
        <v>#REF!</v>
      </c>
      <c r="U36" s="74" t="e">
        <f>IF(#REF!&lt;=60,"1","0")</f>
        <v>#REF!</v>
      </c>
      <c r="V36" s="75" t="e">
        <f t="shared" si="1"/>
        <v>#REF!</v>
      </c>
      <c r="W36" s="73" t="str">
        <f>'สรุปUnit Cost และ HGR'!U35</f>
        <v>1</v>
      </c>
      <c r="X36" s="73" t="str">
        <f>'สรุปUnit Cost และ HGR'!V35</f>
        <v>1</v>
      </c>
      <c r="Y36" s="73" t="e">
        <f>'สรุปUnit Cost และ HGR'!#REF!</f>
        <v>#REF!</v>
      </c>
      <c r="Z36" s="73" t="e">
        <f>'สรุปUnit Cost และ HGR'!#REF!</f>
        <v>#REF!</v>
      </c>
      <c r="AA36" s="73" t="e">
        <f>'สรุปUnit Cost และ HGR'!#REF!</f>
        <v>#REF!</v>
      </c>
      <c r="AB36" s="73" t="e">
        <f>'สรุปUnit Cost และ HGR'!#REF!</f>
        <v>#REF!</v>
      </c>
      <c r="AC36" s="77" t="e">
        <f t="shared" si="2"/>
        <v>#REF!</v>
      </c>
      <c r="AD36" s="72" t="e">
        <f t="shared" si="3"/>
        <v>#REF!</v>
      </c>
      <c r="AE36" s="72" t="e">
        <f>#REF!</f>
        <v>#REF!</v>
      </c>
      <c r="AF36" s="78" t="e">
        <f>#REF!</f>
        <v>#REF!</v>
      </c>
      <c r="AG36" s="79" t="e">
        <f>#REF!</f>
        <v>#REF!</v>
      </c>
      <c r="AH36" s="72" t="e">
        <f t="shared" si="4"/>
        <v>#REF!</v>
      </c>
      <c r="AI36" s="80" t="e">
        <f t="shared" si="5"/>
        <v>#REF!</v>
      </c>
      <c r="AJ36" s="75" t="e">
        <f t="shared" si="6"/>
        <v>#REF!</v>
      </c>
      <c r="AK36" s="82" t="e">
        <f>#REF!</f>
        <v>#REF!</v>
      </c>
      <c r="AL36" s="82" t="e">
        <f>#REF!</f>
        <v>#REF!</v>
      </c>
      <c r="AM36" s="82" t="e">
        <f t="shared" si="7"/>
        <v>#REF!</v>
      </c>
      <c r="AN36" s="83" t="e">
        <f t="shared" si="8"/>
        <v>#REF!</v>
      </c>
      <c r="AO36" s="82" t="e">
        <f t="shared" si="9"/>
        <v>#REF!</v>
      </c>
      <c r="AP36" s="82" t="e">
        <f t="shared" si="10"/>
        <v>#REF!</v>
      </c>
      <c r="AQ36" s="84" t="e">
        <f t="shared" si="11"/>
        <v>#REF!</v>
      </c>
      <c r="AR36" s="87" t="e">
        <f t="shared" si="12"/>
        <v>#REF!</v>
      </c>
      <c r="AS36" s="90" t="e">
        <f t="shared" si="13"/>
        <v>#REF!</v>
      </c>
      <c r="AT36" s="85" t="e">
        <f t="shared" si="14"/>
        <v>#REF!</v>
      </c>
      <c r="AU36" s="95" t="e">
        <f t="shared" si="15"/>
        <v>#REF!</v>
      </c>
    </row>
    <row r="37" spans="1:47" x14ac:dyDescent="0.55000000000000004">
      <c r="A37" s="66" t="e">
        <f>#REF!</f>
        <v>#REF!</v>
      </c>
      <c r="B37" s="26" t="e">
        <f>#REF!</f>
        <v>#REF!</v>
      </c>
      <c r="C37" s="26" t="e">
        <f>#REF!</f>
        <v>#REF!</v>
      </c>
      <c r="D37" s="26" t="e">
        <f>#REF!</f>
        <v>#REF!</v>
      </c>
      <c r="E37" s="66" t="e">
        <f>#REF!</f>
        <v>#REF!</v>
      </c>
      <c r="F37" s="66" t="e">
        <f>#REF!</f>
        <v>#REF!</v>
      </c>
      <c r="G37" s="26" t="e">
        <f>#REF!</f>
        <v>#REF!</v>
      </c>
      <c r="H37" s="67" t="e">
        <f>#REF!</f>
        <v>#REF!</v>
      </c>
      <c r="I37" s="25" t="e">
        <f>#REF!</f>
        <v>#REF!</v>
      </c>
      <c r="J37" s="81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68" t="e">
        <f>#REF!</f>
        <v>#REF!</v>
      </c>
      <c r="O37" s="66" t="e">
        <f>#REF!</f>
        <v>#REF!</v>
      </c>
      <c r="P37" s="66" t="e">
        <f>#REF!</f>
        <v>#REF!</v>
      </c>
      <c r="Q37" s="94" t="e">
        <f t="shared" si="0"/>
        <v>#REF!</v>
      </c>
      <c r="R37" s="70" t="e">
        <f>#REF!</f>
        <v>#REF!</v>
      </c>
      <c r="S37" s="73" t="e">
        <f>IF(#REF!&lt;=60,"0.5","0")</f>
        <v>#REF!</v>
      </c>
      <c r="T37" s="74" t="e">
        <f>IF(#REF!&lt;=60,"0.5","0")</f>
        <v>#REF!</v>
      </c>
      <c r="U37" s="74" t="e">
        <f>IF(#REF!&lt;=60,"1","0")</f>
        <v>#REF!</v>
      </c>
      <c r="V37" s="75" t="e">
        <f t="shared" si="1"/>
        <v>#REF!</v>
      </c>
      <c r="W37" s="73" t="str">
        <f>'สรุปUnit Cost และ HGR'!U36</f>
        <v>1</v>
      </c>
      <c r="X37" s="73" t="str">
        <f>'สรุปUnit Cost และ HGR'!V36</f>
        <v>1</v>
      </c>
      <c r="Y37" s="73" t="e">
        <f>'สรุปUnit Cost และ HGR'!#REF!</f>
        <v>#REF!</v>
      </c>
      <c r="Z37" s="73" t="e">
        <f>'สรุปUnit Cost และ HGR'!#REF!</f>
        <v>#REF!</v>
      </c>
      <c r="AA37" s="73" t="e">
        <f>'สรุปUnit Cost และ HGR'!#REF!</f>
        <v>#REF!</v>
      </c>
      <c r="AB37" s="73" t="e">
        <f>'สรุปUnit Cost และ HGR'!#REF!</f>
        <v>#REF!</v>
      </c>
      <c r="AC37" s="77" t="e">
        <f t="shared" si="2"/>
        <v>#REF!</v>
      </c>
      <c r="AD37" s="72" t="e">
        <f t="shared" si="3"/>
        <v>#REF!</v>
      </c>
      <c r="AE37" s="72" t="e">
        <f>#REF!</f>
        <v>#REF!</v>
      </c>
      <c r="AF37" s="78" t="e">
        <f>#REF!</f>
        <v>#REF!</v>
      </c>
      <c r="AG37" s="79" t="e">
        <f>#REF!</f>
        <v>#REF!</v>
      </c>
      <c r="AH37" s="72" t="e">
        <f t="shared" si="4"/>
        <v>#REF!</v>
      </c>
      <c r="AI37" s="80" t="e">
        <f t="shared" si="5"/>
        <v>#REF!</v>
      </c>
      <c r="AJ37" s="75" t="e">
        <f t="shared" si="6"/>
        <v>#REF!</v>
      </c>
      <c r="AK37" s="82" t="e">
        <f>#REF!</f>
        <v>#REF!</v>
      </c>
      <c r="AL37" s="82" t="e">
        <f>#REF!</f>
        <v>#REF!</v>
      </c>
      <c r="AM37" s="82" t="e">
        <f t="shared" si="7"/>
        <v>#REF!</v>
      </c>
      <c r="AN37" s="83" t="e">
        <f t="shared" si="8"/>
        <v>#REF!</v>
      </c>
      <c r="AO37" s="82" t="e">
        <f t="shared" si="9"/>
        <v>#REF!</v>
      </c>
      <c r="AP37" s="82" t="e">
        <f t="shared" si="10"/>
        <v>#REF!</v>
      </c>
      <c r="AQ37" s="84" t="e">
        <f t="shared" si="11"/>
        <v>#REF!</v>
      </c>
      <c r="AR37" s="87" t="e">
        <f t="shared" si="12"/>
        <v>#REF!</v>
      </c>
      <c r="AS37" s="90" t="e">
        <f t="shared" si="13"/>
        <v>#REF!</v>
      </c>
      <c r="AT37" s="85" t="e">
        <f t="shared" si="14"/>
        <v>#REF!</v>
      </c>
      <c r="AU37" s="95" t="e">
        <f t="shared" si="15"/>
        <v>#REF!</v>
      </c>
    </row>
    <row r="38" spans="1:47" x14ac:dyDescent="0.55000000000000004">
      <c r="A38" s="66" t="e">
        <f>#REF!</f>
        <v>#REF!</v>
      </c>
      <c r="B38" s="26" t="e">
        <f>#REF!</f>
        <v>#REF!</v>
      </c>
      <c r="C38" s="26" t="e">
        <f>#REF!</f>
        <v>#REF!</v>
      </c>
      <c r="D38" s="26" t="e">
        <f>#REF!</f>
        <v>#REF!</v>
      </c>
      <c r="E38" s="66" t="e">
        <f>#REF!</f>
        <v>#REF!</v>
      </c>
      <c r="F38" s="66" t="e">
        <f>#REF!</f>
        <v>#REF!</v>
      </c>
      <c r="G38" s="26" t="e">
        <f>#REF!</f>
        <v>#REF!</v>
      </c>
      <c r="H38" s="67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68" t="e">
        <f>#REF!</f>
        <v>#REF!</v>
      </c>
      <c r="O38" s="66" t="e">
        <f>#REF!</f>
        <v>#REF!</v>
      </c>
      <c r="P38" s="66" t="e">
        <f>#REF!</f>
        <v>#REF!</v>
      </c>
      <c r="Q38" s="94" t="e">
        <f t="shared" si="0"/>
        <v>#REF!</v>
      </c>
      <c r="R38" s="70" t="e">
        <f>#REF!</f>
        <v>#REF!</v>
      </c>
      <c r="S38" s="73" t="e">
        <f>IF(#REF!&lt;=60,"0.5","0")</f>
        <v>#REF!</v>
      </c>
      <c r="T38" s="74" t="e">
        <f>IF(#REF!&lt;=60,"0.5","0")</f>
        <v>#REF!</v>
      </c>
      <c r="U38" s="74" t="e">
        <f>IF(#REF!&lt;=60,"1","0")</f>
        <v>#REF!</v>
      </c>
      <c r="V38" s="75" t="e">
        <f t="shared" si="1"/>
        <v>#REF!</v>
      </c>
      <c r="W38" s="73" t="str">
        <f>'สรุปUnit Cost และ HGR'!U37</f>
        <v>1</v>
      </c>
      <c r="X38" s="73" t="str">
        <f>'สรุปUnit Cost และ HGR'!V37</f>
        <v>1</v>
      </c>
      <c r="Y38" s="73" t="e">
        <f>'สรุปUnit Cost และ HGR'!#REF!</f>
        <v>#REF!</v>
      </c>
      <c r="Z38" s="73" t="e">
        <f>'สรุปUnit Cost และ HGR'!#REF!</f>
        <v>#REF!</v>
      </c>
      <c r="AA38" s="73" t="e">
        <f>'สรุปUnit Cost และ HGR'!#REF!</f>
        <v>#REF!</v>
      </c>
      <c r="AB38" s="73" t="e">
        <f>'สรุปUnit Cost และ HGR'!#REF!</f>
        <v>#REF!</v>
      </c>
      <c r="AC38" s="77" t="e">
        <f t="shared" si="2"/>
        <v>#REF!</v>
      </c>
      <c r="AD38" s="72" t="e">
        <f t="shared" si="3"/>
        <v>#REF!</v>
      </c>
      <c r="AE38" s="72" t="e">
        <f>#REF!</f>
        <v>#REF!</v>
      </c>
      <c r="AF38" s="78" t="e">
        <f>#REF!</f>
        <v>#REF!</v>
      </c>
      <c r="AG38" s="79" t="e">
        <f>#REF!</f>
        <v>#REF!</v>
      </c>
      <c r="AH38" s="72" t="e">
        <f t="shared" si="4"/>
        <v>#REF!</v>
      </c>
      <c r="AI38" s="80" t="e">
        <f t="shared" si="5"/>
        <v>#REF!</v>
      </c>
      <c r="AJ38" s="75" t="e">
        <f t="shared" si="6"/>
        <v>#REF!</v>
      </c>
      <c r="AK38" s="82" t="e">
        <f>#REF!</f>
        <v>#REF!</v>
      </c>
      <c r="AL38" s="82" t="e">
        <f>#REF!</f>
        <v>#REF!</v>
      </c>
      <c r="AM38" s="82" t="e">
        <f t="shared" si="7"/>
        <v>#REF!</v>
      </c>
      <c r="AN38" s="83" t="e">
        <f t="shared" si="8"/>
        <v>#REF!</v>
      </c>
      <c r="AO38" s="82" t="e">
        <f t="shared" si="9"/>
        <v>#REF!</v>
      </c>
      <c r="AP38" s="82" t="e">
        <f t="shared" si="10"/>
        <v>#REF!</v>
      </c>
      <c r="AQ38" s="84" t="e">
        <f t="shared" si="11"/>
        <v>#REF!</v>
      </c>
      <c r="AR38" s="87" t="e">
        <f t="shared" si="12"/>
        <v>#REF!</v>
      </c>
      <c r="AS38" s="90" t="e">
        <f t="shared" si="13"/>
        <v>#REF!</v>
      </c>
      <c r="AT38" s="85" t="e">
        <f t="shared" si="14"/>
        <v>#REF!</v>
      </c>
      <c r="AU38" s="95" t="e">
        <f t="shared" si="15"/>
        <v>#REF!</v>
      </c>
    </row>
    <row r="39" spans="1:47" x14ac:dyDescent="0.55000000000000004">
      <c r="A39" s="66" t="e">
        <f>#REF!</f>
        <v>#REF!</v>
      </c>
      <c r="B39" s="26" t="e">
        <f>#REF!</f>
        <v>#REF!</v>
      </c>
      <c r="C39" s="26" t="e">
        <f>#REF!</f>
        <v>#REF!</v>
      </c>
      <c r="D39" s="26" t="e">
        <f>#REF!</f>
        <v>#REF!</v>
      </c>
      <c r="E39" s="66" t="e">
        <f>#REF!</f>
        <v>#REF!</v>
      </c>
      <c r="F39" s="66" t="e">
        <f>#REF!</f>
        <v>#REF!</v>
      </c>
      <c r="G39" s="26" t="e">
        <f>#REF!</f>
        <v>#REF!</v>
      </c>
      <c r="H39" s="67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68" t="e">
        <f>#REF!</f>
        <v>#REF!</v>
      </c>
      <c r="O39" s="66" t="e">
        <f>#REF!</f>
        <v>#REF!</v>
      </c>
      <c r="P39" s="66" t="e">
        <f>#REF!</f>
        <v>#REF!</v>
      </c>
      <c r="Q39" s="94" t="e">
        <f t="shared" si="0"/>
        <v>#REF!</v>
      </c>
      <c r="R39" s="70" t="e">
        <f>#REF!</f>
        <v>#REF!</v>
      </c>
      <c r="S39" s="73" t="e">
        <f>IF(#REF!&lt;=60,"0.5","0")</f>
        <v>#REF!</v>
      </c>
      <c r="T39" s="74" t="e">
        <f>IF(#REF!&lt;=60,"0.5","0")</f>
        <v>#REF!</v>
      </c>
      <c r="U39" s="74" t="e">
        <f>IF(#REF!&lt;=60,"1","0")</f>
        <v>#REF!</v>
      </c>
      <c r="V39" s="75" t="e">
        <f t="shared" si="1"/>
        <v>#REF!</v>
      </c>
      <c r="W39" s="73" t="str">
        <f>'สรุปUnit Cost และ HGR'!U38</f>
        <v>1</v>
      </c>
      <c r="X39" s="73" t="str">
        <f>'สรุปUnit Cost และ HGR'!V38</f>
        <v>1</v>
      </c>
      <c r="Y39" s="73" t="e">
        <f>'สรุปUnit Cost และ HGR'!#REF!</f>
        <v>#REF!</v>
      </c>
      <c r="Z39" s="73" t="e">
        <f>'สรุปUnit Cost และ HGR'!#REF!</f>
        <v>#REF!</v>
      </c>
      <c r="AA39" s="73" t="e">
        <f>'สรุปUnit Cost และ HGR'!#REF!</f>
        <v>#REF!</v>
      </c>
      <c r="AB39" s="73" t="e">
        <f>'สรุปUnit Cost และ HGR'!#REF!</f>
        <v>#REF!</v>
      </c>
      <c r="AC39" s="77" t="e">
        <f t="shared" si="2"/>
        <v>#REF!</v>
      </c>
      <c r="AD39" s="72" t="e">
        <f t="shared" si="3"/>
        <v>#REF!</v>
      </c>
      <c r="AE39" s="72" t="e">
        <f>#REF!</f>
        <v>#REF!</v>
      </c>
      <c r="AF39" s="78" t="e">
        <f>#REF!</f>
        <v>#REF!</v>
      </c>
      <c r="AG39" s="79" t="e">
        <f>#REF!</f>
        <v>#REF!</v>
      </c>
      <c r="AH39" s="72" t="e">
        <f t="shared" si="4"/>
        <v>#REF!</v>
      </c>
      <c r="AI39" s="80" t="e">
        <f t="shared" si="5"/>
        <v>#REF!</v>
      </c>
      <c r="AJ39" s="75" t="e">
        <f t="shared" si="6"/>
        <v>#REF!</v>
      </c>
      <c r="AK39" s="82" t="e">
        <f>#REF!</f>
        <v>#REF!</v>
      </c>
      <c r="AL39" s="82" t="e">
        <f>#REF!</f>
        <v>#REF!</v>
      </c>
      <c r="AM39" s="82" t="e">
        <f t="shared" si="7"/>
        <v>#REF!</v>
      </c>
      <c r="AN39" s="83" t="e">
        <f t="shared" si="8"/>
        <v>#REF!</v>
      </c>
      <c r="AO39" s="82" t="e">
        <f t="shared" si="9"/>
        <v>#REF!</v>
      </c>
      <c r="AP39" s="82" t="e">
        <f t="shared" si="10"/>
        <v>#REF!</v>
      </c>
      <c r="AQ39" s="84" t="e">
        <f t="shared" si="11"/>
        <v>#REF!</v>
      </c>
      <c r="AR39" s="87" t="e">
        <f t="shared" si="12"/>
        <v>#REF!</v>
      </c>
      <c r="AS39" s="90" t="e">
        <f t="shared" si="13"/>
        <v>#REF!</v>
      </c>
      <c r="AT39" s="85" t="e">
        <f t="shared" si="14"/>
        <v>#REF!</v>
      </c>
      <c r="AU39" s="95" t="e">
        <f t="shared" si="15"/>
        <v>#REF!</v>
      </c>
    </row>
    <row r="40" spans="1:47" x14ac:dyDescent="0.55000000000000004">
      <c r="A40" s="66" t="e">
        <f>#REF!</f>
        <v>#REF!</v>
      </c>
      <c r="B40" s="26" t="e">
        <f>#REF!</f>
        <v>#REF!</v>
      </c>
      <c r="C40" s="26" t="e">
        <f>#REF!</f>
        <v>#REF!</v>
      </c>
      <c r="D40" s="26" t="e">
        <f>#REF!</f>
        <v>#REF!</v>
      </c>
      <c r="E40" s="66" t="e">
        <f>#REF!</f>
        <v>#REF!</v>
      </c>
      <c r="F40" s="66" t="e">
        <f>#REF!</f>
        <v>#REF!</v>
      </c>
      <c r="G40" s="26" t="e">
        <f>#REF!</f>
        <v>#REF!</v>
      </c>
      <c r="H40" s="67" t="e">
        <f>#REF!</f>
        <v>#REF!</v>
      </c>
      <c r="I40" s="25" t="e">
        <f>#REF!</f>
        <v>#REF!</v>
      </c>
      <c r="J40" s="81" t="e">
        <f>#REF!</f>
        <v>#REF!</v>
      </c>
      <c r="K40" s="25" t="e">
        <f>#REF!</f>
        <v>#REF!</v>
      </c>
      <c r="L40" s="25" t="e">
        <f>#REF!</f>
        <v>#REF!</v>
      </c>
      <c r="M40" s="81" t="e">
        <f>#REF!</f>
        <v>#REF!</v>
      </c>
      <c r="N40" s="68" t="e">
        <f>#REF!</f>
        <v>#REF!</v>
      </c>
      <c r="O40" s="66" t="e">
        <f>#REF!</f>
        <v>#REF!</v>
      </c>
      <c r="P40" s="66" t="e">
        <f>#REF!</f>
        <v>#REF!</v>
      </c>
      <c r="Q40" s="94" t="e">
        <f t="shared" si="0"/>
        <v>#REF!</v>
      </c>
      <c r="R40" s="70" t="e">
        <f>#REF!</f>
        <v>#REF!</v>
      </c>
      <c r="S40" s="73" t="e">
        <f>IF(#REF!&lt;=60,"0.5","0")</f>
        <v>#REF!</v>
      </c>
      <c r="T40" s="74" t="e">
        <f>IF(#REF!&lt;=60,"0.5","0")</f>
        <v>#REF!</v>
      </c>
      <c r="U40" s="74" t="e">
        <f>IF(#REF!&lt;=60,"1","0")</f>
        <v>#REF!</v>
      </c>
      <c r="V40" s="75" t="e">
        <f t="shared" si="1"/>
        <v>#REF!</v>
      </c>
      <c r="W40" s="73" t="str">
        <f>'สรุปUnit Cost และ HGR'!U39</f>
        <v>1</v>
      </c>
      <c r="X40" s="73" t="str">
        <f>'สรุปUnit Cost และ HGR'!V39</f>
        <v>1</v>
      </c>
      <c r="Y40" s="73" t="e">
        <f>'สรุปUnit Cost และ HGR'!#REF!</f>
        <v>#REF!</v>
      </c>
      <c r="Z40" s="73" t="e">
        <f>'สรุปUnit Cost และ HGR'!#REF!</f>
        <v>#REF!</v>
      </c>
      <c r="AA40" s="73" t="e">
        <f>'สรุปUnit Cost และ HGR'!#REF!</f>
        <v>#REF!</v>
      </c>
      <c r="AB40" s="73" t="e">
        <f>'สรุปUnit Cost และ HGR'!#REF!</f>
        <v>#REF!</v>
      </c>
      <c r="AC40" s="77" t="e">
        <f t="shared" si="2"/>
        <v>#REF!</v>
      </c>
      <c r="AD40" s="72" t="e">
        <f t="shared" si="3"/>
        <v>#REF!</v>
      </c>
      <c r="AE40" s="72" t="e">
        <f>#REF!</f>
        <v>#REF!</v>
      </c>
      <c r="AF40" s="78" t="e">
        <f>#REF!</f>
        <v>#REF!</v>
      </c>
      <c r="AG40" s="79" t="e">
        <f>#REF!</f>
        <v>#REF!</v>
      </c>
      <c r="AH40" s="72" t="e">
        <f t="shared" si="4"/>
        <v>#REF!</v>
      </c>
      <c r="AI40" s="80" t="e">
        <f t="shared" si="5"/>
        <v>#REF!</v>
      </c>
      <c r="AJ40" s="75" t="e">
        <f t="shared" si="6"/>
        <v>#REF!</v>
      </c>
      <c r="AK40" s="82" t="e">
        <f>#REF!</f>
        <v>#REF!</v>
      </c>
      <c r="AL40" s="82" t="e">
        <f>#REF!</f>
        <v>#REF!</v>
      </c>
      <c r="AM40" s="82" t="e">
        <f t="shared" si="7"/>
        <v>#REF!</v>
      </c>
      <c r="AN40" s="83" t="e">
        <f t="shared" si="8"/>
        <v>#REF!</v>
      </c>
      <c r="AO40" s="82" t="e">
        <f t="shared" si="9"/>
        <v>#REF!</v>
      </c>
      <c r="AP40" s="82" t="e">
        <f t="shared" si="10"/>
        <v>#REF!</v>
      </c>
      <c r="AQ40" s="84" t="e">
        <f t="shared" si="11"/>
        <v>#REF!</v>
      </c>
      <c r="AR40" s="87" t="e">
        <f t="shared" si="12"/>
        <v>#REF!</v>
      </c>
      <c r="AS40" s="90" t="e">
        <f t="shared" si="13"/>
        <v>#REF!</v>
      </c>
      <c r="AT40" s="85" t="e">
        <f t="shared" si="14"/>
        <v>#REF!</v>
      </c>
      <c r="AU40" s="95" t="e">
        <f t="shared" si="15"/>
        <v>#REF!</v>
      </c>
    </row>
    <row r="41" spans="1:47" x14ac:dyDescent="0.55000000000000004">
      <c r="A41" s="66" t="e">
        <f>#REF!</f>
        <v>#REF!</v>
      </c>
      <c r="B41" s="26" t="e">
        <f>#REF!</f>
        <v>#REF!</v>
      </c>
      <c r="C41" s="26" t="e">
        <f>#REF!</f>
        <v>#REF!</v>
      </c>
      <c r="D41" s="26" t="e">
        <f>#REF!</f>
        <v>#REF!</v>
      </c>
      <c r="E41" s="66" t="e">
        <f>#REF!</f>
        <v>#REF!</v>
      </c>
      <c r="F41" s="66" t="e">
        <f>#REF!</f>
        <v>#REF!</v>
      </c>
      <c r="G41" s="26" t="e">
        <f>#REF!</f>
        <v>#REF!</v>
      </c>
      <c r="H41" s="67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68" t="e">
        <f>#REF!</f>
        <v>#REF!</v>
      </c>
      <c r="O41" s="66" t="e">
        <f>#REF!</f>
        <v>#REF!</v>
      </c>
      <c r="P41" s="66" t="e">
        <f>#REF!</f>
        <v>#REF!</v>
      </c>
      <c r="Q41" s="94" t="e">
        <f t="shared" si="0"/>
        <v>#REF!</v>
      </c>
      <c r="R41" s="70" t="e">
        <f>#REF!</f>
        <v>#REF!</v>
      </c>
      <c r="S41" s="73" t="e">
        <f>IF(#REF!&lt;=60,"0.5","0")</f>
        <v>#REF!</v>
      </c>
      <c r="T41" s="74" t="e">
        <f>IF(#REF!&lt;=60,"0.5","0")</f>
        <v>#REF!</v>
      </c>
      <c r="U41" s="74" t="e">
        <f>IF(#REF!&lt;=60,"1","0")</f>
        <v>#REF!</v>
      </c>
      <c r="V41" s="75" t="e">
        <f t="shared" si="1"/>
        <v>#REF!</v>
      </c>
      <c r="W41" s="73" t="str">
        <f>'สรุปUnit Cost และ HGR'!U40</f>
        <v>1</v>
      </c>
      <c r="X41" s="73" t="str">
        <f>'สรุปUnit Cost และ HGR'!V40</f>
        <v>1</v>
      </c>
      <c r="Y41" s="73" t="e">
        <f>'สรุปUnit Cost และ HGR'!#REF!</f>
        <v>#REF!</v>
      </c>
      <c r="Z41" s="73" t="e">
        <f>'สรุปUnit Cost และ HGR'!#REF!</f>
        <v>#REF!</v>
      </c>
      <c r="AA41" s="73" t="e">
        <f>'สรุปUnit Cost และ HGR'!#REF!</f>
        <v>#REF!</v>
      </c>
      <c r="AB41" s="73" t="e">
        <f>'สรุปUnit Cost และ HGR'!#REF!</f>
        <v>#REF!</v>
      </c>
      <c r="AC41" s="77" t="e">
        <f t="shared" si="2"/>
        <v>#REF!</v>
      </c>
      <c r="AD41" s="72" t="e">
        <f t="shared" si="3"/>
        <v>#REF!</v>
      </c>
      <c r="AE41" s="72" t="e">
        <f>#REF!</f>
        <v>#REF!</v>
      </c>
      <c r="AF41" s="78" t="e">
        <f>#REF!</f>
        <v>#REF!</v>
      </c>
      <c r="AG41" s="79" t="e">
        <f>#REF!</f>
        <v>#REF!</v>
      </c>
      <c r="AH41" s="72" t="e">
        <f t="shared" si="4"/>
        <v>#REF!</v>
      </c>
      <c r="AI41" s="80" t="e">
        <f t="shared" si="5"/>
        <v>#REF!</v>
      </c>
      <c r="AJ41" s="75" t="e">
        <f t="shared" si="6"/>
        <v>#REF!</v>
      </c>
      <c r="AK41" s="82" t="e">
        <f>#REF!</f>
        <v>#REF!</v>
      </c>
      <c r="AL41" s="82" t="e">
        <f>#REF!</f>
        <v>#REF!</v>
      </c>
      <c r="AM41" s="82" t="e">
        <f t="shared" si="7"/>
        <v>#REF!</v>
      </c>
      <c r="AN41" s="83" t="e">
        <f t="shared" si="8"/>
        <v>#REF!</v>
      </c>
      <c r="AO41" s="82" t="e">
        <f t="shared" si="9"/>
        <v>#REF!</v>
      </c>
      <c r="AP41" s="82" t="e">
        <f t="shared" si="10"/>
        <v>#REF!</v>
      </c>
      <c r="AQ41" s="84" t="e">
        <f t="shared" si="11"/>
        <v>#REF!</v>
      </c>
      <c r="AR41" s="87" t="e">
        <f t="shared" si="12"/>
        <v>#REF!</v>
      </c>
      <c r="AS41" s="90" t="e">
        <f t="shared" si="13"/>
        <v>#REF!</v>
      </c>
      <c r="AT41" s="85" t="e">
        <f t="shared" si="14"/>
        <v>#REF!</v>
      </c>
      <c r="AU41" s="95" t="e">
        <f t="shared" si="15"/>
        <v>#REF!</v>
      </c>
    </row>
    <row r="42" spans="1:47" x14ac:dyDescent="0.55000000000000004">
      <c r="A42" s="66" t="e">
        <f>#REF!</f>
        <v>#REF!</v>
      </c>
      <c r="B42" s="26" t="e">
        <f>#REF!</f>
        <v>#REF!</v>
      </c>
      <c r="C42" s="26" t="e">
        <f>#REF!</f>
        <v>#REF!</v>
      </c>
      <c r="D42" s="26" t="e">
        <f>#REF!</f>
        <v>#REF!</v>
      </c>
      <c r="E42" s="66" t="e">
        <f>#REF!</f>
        <v>#REF!</v>
      </c>
      <c r="F42" s="66" t="e">
        <f>#REF!</f>
        <v>#REF!</v>
      </c>
      <c r="G42" s="26" t="e">
        <f>#REF!</f>
        <v>#REF!</v>
      </c>
      <c r="H42" s="67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68" t="e">
        <f>#REF!</f>
        <v>#REF!</v>
      </c>
      <c r="O42" s="66" t="e">
        <f>#REF!</f>
        <v>#REF!</v>
      </c>
      <c r="P42" s="66" t="e">
        <f>#REF!</f>
        <v>#REF!</v>
      </c>
      <c r="Q42" s="94" t="e">
        <f t="shared" si="0"/>
        <v>#REF!</v>
      </c>
      <c r="R42" s="70" t="e">
        <f>#REF!</f>
        <v>#REF!</v>
      </c>
      <c r="S42" s="73" t="e">
        <f>IF(#REF!&lt;=60,"0.5","0")</f>
        <v>#REF!</v>
      </c>
      <c r="T42" s="74" t="e">
        <f>IF(#REF!&lt;=60,"0.5","0")</f>
        <v>#REF!</v>
      </c>
      <c r="U42" s="74" t="e">
        <f>IF(#REF!&lt;=60,"1","0")</f>
        <v>#REF!</v>
      </c>
      <c r="V42" s="75" t="e">
        <f t="shared" si="1"/>
        <v>#REF!</v>
      </c>
      <c r="W42" s="73" t="str">
        <f>'สรุปUnit Cost และ HGR'!U41</f>
        <v>1</v>
      </c>
      <c r="X42" s="73" t="str">
        <f>'สรุปUnit Cost และ HGR'!V41</f>
        <v>1</v>
      </c>
      <c r="Y42" s="73" t="e">
        <f>'สรุปUnit Cost และ HGR'!#REF!</f>
        <v>#REF!</v>
      </c>
      <c r="Z42" s="73" t="e">
        <f>'สรุปUnit Cost และ HGR'!#REF!</f>
        <v>#REF!</v>
      </c>
      <c r="AA42" s="73" t="e">
        <f>'สรุปUnit Cost และ HGR'!#REF!</f>
        <v>#REF!</v>
      </c>
      <c r="AB42" s="73" t="e">
        <f>'สรุปUnit Cost และ HGR'!#REF!</f>
        <v>#REF!</v>
      </c>
      <c r="AC42" s="77" t="e">
        <f t="shared" si="2"/>
        <v>#REF!</v>
      </c>
      <c r="AD42" s="72" t="e">
        <f t="shared" si="3"/>
        <v>#REF!</v>
      </c>
      <c r="AE42" s="72" t="e">
        <f>#REF!</f>
        <v>#REF!</v>
      </c>
      <c r="AF42" s="78" t="e">
        <f>#REF!</f>
        <v>#REF!</v>
      </c>
      <c r="AG42" s="79" t="e">
        <f>#REF!</f>
        <v>#REF!</v>
      </c>
      <c r="AH42" s="72" t="e">
        <f t="shared" si="4"/>
        <v>#REF!</v>
      </c>
      <c r="AI42" s="80" t="e">
        <f t="shared" si="5"/>
        <v>#REF!</v>
      </c>
      <c r="AJ42" s="75" t="e">
        <f t="shared" si="6"/>
        <v>#REF!</v>
      </c>
      <c r="AK42" s="82" t="e">
        <f>#REF!</f>
        <v>#REF!</v>
      </c>
      <c r="AL42" s="82" t="e">
        <f>#REF!</f>
        <v>#REF!</v>
      </c>
      <c r="AM42" s="82" t="e">
        <f t="shared" si="7"/>
        <v>#REF!</v>
      </c>
      <c r="AN42" s="83" t="e">
        <f t="shared" si="8"/>
        <v>#REF!</v>
      </c>
      <c r="AO42" s="82" t="e">
        <f t="shared" si="9"/>
        <v>#REF!</v>
      </c>
      <c r="AP42" s="82" t="e">
        <f t="shared" si="10"/>
        <v>#REF!</v>
      </c>
      <c r="AQ42" s="84" t="e">
        <f t="shared" si="11"/>
        <v>#REF!</v>
      </c>
      <c r="AR42" s="87" t="e">
        <f t="shared" si="12"/>
        <v>#REF!</v>
      </c>
      <c r="AS42" s="90" t="e">
        <f t="shared" si="13"/>
        <v>#REF!</v>
      </c>
      <c r="AT42" s="85" t="e">
        <f t="shared" si="14"/>
        <v>#REF!</v>
      </c>
      <c r="AU42" s="95" t="e">
        <f t="shared" si="15"/>
        <v>#REF!</v>
      </c>
    </row>
    <row r="43" spans="1:47" x14ac:dyDescent="0.55000000000000004">
      <c r="A43" s="66" t="e">
        <f>#REF!</f>
        <v>#REF!</v>
      </c>
      <c r="B43" s="26" t="e">
        <f>#REF!</f>
        <v>#REF!</v>
      </c>
      <c r="C43" s="26" t="e">
        <f>#REF!</f>
        <v>#REF!</v>
      </c>
      <c r="D43" s="26" t="e">
        <f>#REF!</f>
        <v>#REF!</v>
      </c>
      <c r="E43" s="66" t="e">
        <f>#REF!</f>
        <v>#REF!</v>
      </c>
      <c r="F43" s="66" t="e">
        <f>#REF!</f>
        <v>#REF!</v>
      </c>
      <c r="G43" s="26" t="e">
        <f>#REF!</f>
        <v>#REF!</v>
      </c>
      <c r="H43" s="67" t="e">
        <f>#REF!</f>
        <v>#REF!</v>
      </c>
      <c r="I43" s="25" t="e">
        <f>#REF!</f>
        <v>#REF!</v>
      </c>
      <c r="J43" s="81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68" t="e">
        <f>#REF!</f>
        <v>#REF!</v>
      </c>
      <c r="O43" s="66" t="e">
        <f>#REF!</f>
        <v>#REF!</v>
      </c>
      <c r="P43" s="66" t="e">
        <f>#REF!</f>
        <v>#REF!</v>
      </c>
      <c r="Q43" s="94" t="e">
        <f t="shared" si="0"/>
        <v>#REF!</v>
      </c>
      <c r="R43" s="70" t="e">
        <f>#REF!</f>
        <v>#REF!</v>
      </c>
      <c r="S43" s="73" t="e">
        <f>IF(#REF!&lt;=60,"0.5","0")</f>
        <v>#REF!</v>
      </c>
      <c r="T43" s="74" t="e">
        <f>IF(#REF!&lt;=60,"0.5","0")</f>
        <v>#REF!</v>
      </c>
      <c r="U43" s="74" t="e">
        <f>IF(#REF!&lt;=60,"1","0")</f>
        <v>#REF!</v>
      </c>
      <c r="V43" s="75" t="e">
        <f t="shared" si="1"/>
        <v>#REF!</v>
      </c>
      <c r="W43" s="73" t="str">
        <f>'สรุปUnit Cost และ HGR'!U42</f>
        <v>1</v>
      </c>
      <c r="X43" s="73" t="str">
        <f>'สรุปUnit Cost และ HGR'!V42</f>
        <v>1</v>
      </c>
      <c r="Y43" s="73" t="e">
        <f>'สรุปUnit Cost และ HGR'!#REF!</f>
        <v>#REF!</v>
      </c>
      <c r="Z43" s="73" t="e">
        <f>'สรุปUnit Cost และ HGR'!#REF!</f>
        <v>#REF!</v>
      </c>
      <c r="AA43" s="73" t="e">
        <f>'สรุปUnit Cost และ HGR'!#REF!</f>
        <v>#REF!</v>
      </c>
      <c r="AB43" s="73" t="e">
        <f>'สรุปUnit Cost และ HGR'!#REF!</f>
        <v>#REF!</v>
      </c>
      <c r="AC43" s="77" t="e">
        <f t="shared" si="2"/>
        <v>#REF!</v>
      </c>
      <c r="AD43" s="72" t="e">
        <f t="shared" si="3"/>
        <v>#REF!</v>
      </c>
      <c r="AE43" s="72" t="e">
        <f>#REF!</f>
        <v>#REF!</v>
      </c>
      <c r="AF43" s="78" t="e">
        <f>#REF!</f>
        <v>#REF!</v>
      </c>
      <c r="AG43" s="79" t="e">
        <f>#REF!</f>
        <v>#REF!</v>
      </c>
      <c r="AH43" s="72" t="e">
        <f t="shared" si="4"/>
        <v>#REF!</v>
      </c>
      <c r="AI43" s="80" t="e">
        <f t="shared" si="5"/>
        <v>#REF!</v>
      </c>
      <c r="AJ43" s="75" t="e">
        <f t="shared" si="6"/>
        <v>#REF!</v>
      </c>
      <c r="AK43" s="82" t="e">
        <f>#REF!</f>
        <v>#REF!</v>
      </c>
      <c r="AL43" s="82" t="e">
        <f>#REF!</f>
        <v>#REF!</v>
      </c>
      <c r="AM43" s="82" t="e">
        <f t="shared" si="7"/>
        <v>#REF!</v>
      </c>
      <c r="AN43" s="83" t="e">
        <f t="shared" si="8"/>
        <v>#REF!</v>
      </c>
      <c r="AO43" s="82" t="e">
        <f t="shared" si="9"/>
        <v>#REF!</v>
      </c>
      <c r="AP43" s="82" t="e">
        <f t="shared" si="10"/>
        <v>#REF!</v>
      </c>
      <c r="AQ43" s="84" t="e">
        <f t="shared" si="11"/>
        <v>#REF!</v>
      </c>
      <c r="AR43" s="87" t="e">
        <f t="shared" si="12"/>
        <v>#REF!</v>
      </c>
      <c r="AS43" s="90" t="e">
        <f t="shared" si="13"/>
        <v>#REF!</v>
      </c>
      <c r="AT43" s="85" t="e">
        <f t="shared" si="14"/>
        <v>#REF!</v>
      </c>
      <c r="AU43" s="95" t="e">
        <f t="shared" si="15"/>
        <v>#REF!</v>
      </c>
    </row>
    <row r="44" spans="1:47" x14ac:dyDescent="0.55000000000000004">
      <c r="A44" s="66" t="e">
        <f>#REF!</f>
        <v>#REF!</v>
      </c>
      <c r="B44" s="26" t="e">
        <f>#REF!</f>
        <v>#REF!</v>
      </c>
      <c r="C44" s="26" t="e">
        <f>#REF!</f>
        <v>#REF!</v>
      </c>
      <c r="D44" s="26" t="e">
        <f>#REF!</f>
        <v>#REF!</v>
      </c>
      <c r="E44" s="66" t="e">
        <f>#REF!</f>
        <v>#REF!</v>
      </c>
      <c r="F44" s="66" t="e">
        <f>#REF!</f>
        <v>#REF!</v>
      </c>
      <c r="G44" s="26" t="e">
        <f>#REF!</f>
        <v>#REF!</v>
      </c>
      <c r="H44" s="67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68" t="e">
        <f>#REF!</f>
        <v>#REF!</v>
      </c>
      <c r="O44" s="66" t="e">
        <f>#REF!</f>
        <v>#REF!</v>
      </c>
      <c r="P44" s="66" t="e">
        <f>#REF!</f>
        <v>#REF!</v>
      </c>
      <c r="Q44" s="94" t="e">
        <f t="shared" si="0"/>
        <v>#REF!</v>
      </c>
      <c r="R44" s="70" t="e">
        <f>#REF!</f>
        <v>#REF!</v>
      </c>
      <c r="S44" s="73" t="e">
        <f>IF(#REF!&lt;=60,"0.5","0")</f>
        <v>#REF!</v>
      </c>
      <c r="T44" s="74" t="e">
        <f>IF(#REF!&lt;=60,"0.5","0")</f>
        <v>#REF!</v>
      </c>
      <c r="U44" s="74" t="e">
        <f>IF(#REF!&lt;=60,"1","0")</f>
        <v>#REF!</v>
      </c>
      <c r="V44" s="75" t="e">
        <f t="shared" si="1"/>
        <v>#REF!</v>
      </c>
      <c r="W44" s="73" t="str">
        <f>'สรุปUnit Cost และ HGR'!U43</f>
        <v>1</v>
      </c>
      <c r="X44" s="73" t="str">
        <f>'สรุปUnit Cost และ HGR'!V43</f>
        <v>1</v>
      </c>
      <c r="Y44" s="73" t="e">
        <f>'สรุปUnit Cost และ HGR'!#REF!</f>
        <v>#REF!</v>
      </c>
      <c r="Z44" s="73" t="e">
        <f>'สรุปUnit Cost และ HGR'!#REF!</f>
        <v>#REF!</v>
      </c>
      <c r="AA44" s="73" t="e">
        <f>'สรุปUnit Cost และ HGR'!#REF!</f>
        <v>#REF!</v>
      </c>
      <c r="AB44" s="73" t="e">
        <f>'สรุปUnit Cost และ HGR'!#REF!</f>
        <v>#REF!</v>
      </c>
      <c r="AC44" s="77" t="e">
        <f t="shared" si="2"/>
        <v>#REF!</v>
      </c>
      <c r="AD44" s="72" t="e">
        <f t="shared" si="3"/>
        <v>#REF!</v>
      </c>
      <c r="AE44" s="72" t="e">
        <f>#REF!</f>
        <v>#REF!</v>
      </c>
      <c r="AF44" s="78" t="e">
        <f>#REF!</f>
        <v>#REF!</v>
      </c>
      <c r="AG44" s="79" t="e">
        <f>#REF!</f>
        <v>#REF!</v>
      </c>
      <c r="AH44" s="72" t="e">
        <f t="shared" si="4"/>
        <v>#REF!</v>
      </c>
      <c r="AI44" s="80" t="e">
        <f t="shared" si="5"/>
        <v>#REF!</v>
      </c>
      <c r="AJ44" s="75" t="e">
        <f t="shared" si="6"/>
        <v>#REF!</v>
      </c>
      <c r="AK44" s="82" t="e">
        <f>#REF!</f>
        <v>#REF!</v>
      </c>
      <c r="AL44" s="82" t="e">
        <f>#REF!</f>
        <v>#REF!</v>
      </c>
      <c r="AM44" s="82" t="e">
        <f t="shared" si="7"/>
        <v>#REF!</v>
      </c>
      <c r="AN44" s="83" t="e">
        <f t="shared" si="8"/>
        <v>#REF!</v>
      </c>
      <c r="AO44" s="82" t="e">
        <f t="shared" si="9"/>
        <v>#REF!</v>
      </c>
      <c r="AP44" s="82" t="e">
        <f t="shared" si="10"/>
        <v>#REF!</v>
      </c>
      <c r="AQ44" s="84" t="e">
        <f t="shared" si="11"/>
        <v>#REF!</v>
      </c>
      <c r="AR44" s="87" t="e">
        <f t="shared" si="12"/>
        <v>#REF!</v>
      </c>
      <c r="AS44" s="90" t="e">
        <f t="shared" si="13"/>
        <v>#REF!</v>
      </c>
      <c r="AT44" s="85" t="e">
        <f t="shared" si="14"/>
        <v>#REF!</v>
      </c>
      <c r="AU44" s="95" t="e">
        <f t="shared" si="15"/>
        <v>#REF!</v>
      </c>
    </row>
    <row r="45" spans="1:47" x14ac:dyDescent="0.55000000000000004">
      <c r="A45" s="66" t="e">
        <f>#REF!</f>
        <v>#REF!</v>
      </c>
      <c r="B45" s="26" t="e">
        <f>#REF!</f>
        <v>#REF!</v>
      </c>
      <c r="C45" s="26" t="e">
        <f>#REF!</f>
        <v>#REF!</v>
      </c>
      <c r="D45" s="26" t="e">
        <f>#REF!</f>
        <v>#REF!</v>
      </c>
      <c r="E45" s="66" t="e">
        <f>#REF!</f>
        <v>#REF!</v>
      </c>
      <c r="F45" s="66" t="e">
        <f>#REF!</f>
        <v>#REF!</v>
      </c>
      <c r="G45" s="26" t="e">
        <f>#REF!</f>
        <v>#REF!</v>
      </c>
      <c r="H45" s="67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68" t="e">
        <f>#REF!</f>
        <v>#REF!</v>
      </c>
      <c r="O45" s="66" t="e">
        <f>#REF!</f>
        <v>#REF!</v>
      </c>
      <c r="P45" s="66" t="e">
        <f>#REF!</f>
        <v>#REF!</v>
      </c>
      <c r="Q45" s="94" t="e">
        <f t="shared" si="0"/>
        <v>#REF!</v>
      </c>
      <c r="R45" s="70" t="e">
        <f>#REF!</f>
        <v>#REF!</v>
      </c>
      <c r="S45" s="73" t="e">
        <f>IF(#REF!&lt;=60,"0.5","0")</f>
        <v>#REF!</v>
      </c>
      <c r="T45" s="74" t="e">
        <f>IF(#REF!&lt;=60,"0.5","0")</f>
        <v>#REF!</v>
      </c>
      <c r="U45" s="74" t="e">
        <f>IF(#REF!&lt;=60,"1","0")</f>
        <v>#REF!</v>
      </c>
      <c r="V45" s="75" t="e">
        <f t="shared" si="1"/>
        <v>#REF!</v>
      </c>
      <c r="W45" s="73" t="str">
        <f>'สรุปUnit Cost และ HGR'!U44</f>
        <v>1</v>
      </c>
      <c r="X45" s="73" t="str">
        <f>'สรุปUnit Cost และ HGR'!V44</f>
        <v>1</v>
      </c>
      <c r="Y45" s="73" t="e">
        <f>'สรุปUnit Cost และ HGR'!#REF!</f>
        <v>#REF!</v>
      </c>
      <c r="Z45" s="73" t="e">
        <f>'สรุปUnit Cost และ HGR'!#REF!</f>
        <v>#REF!</v>
      </c>
      <c r="AA45" s="73" t="e">
        <f>'สรุปUnit Cost และ HGR'!#REF!</f>
        <v>#REF!</v>
      </c>
      <c r="AB45" s="73" t="e">
        <f>'สรุปUnit Cost และ HGR'!#REF!</f>
        <v>#REF!</v>
      </c>
      <c r="AC45" s="77" t="e">
        <f t="shared" si="2"/>
        <v>#REF!</v>
      </c>
      <c r="AD45" s="72" t="e">
        <f t="shared" si="3"/>
        <v>#REF!</v>
      </c>
      <c r="AE45" s="72" t="e">
        <f>#REF!</f>
        <v>#REF!</v>
      </c>
      <c r="AF45" s="78" t="e">
        <f>#REF!</f>
        <v>#REF!</v>
      </c>
      <c r="AG45" s="79" t="e">
        <f>#REF!</f>
        <v>#REF!</v>
      </c>
      <c r="AH45" s="72" t="e">
        <f t="shared" si="4"/>
        <v>#REF!</v>
      </c>
      <c r="AI45" s="80" t="e">
        <f t="shared" si="5"/>
        <v>#REF!</v>
      </c>
      <c r="AJ45" s="75" t="e">
        <f t="shared" si="6"/>
        <v>#REF!</v>
      </c>
      <c r="AK45" s="82" t="e">
        <f>#REF!</f>
        <v>#REF!</v>
      </c>
      <c r="AL45" s="82" t="e">
        <f>#REF!</f>
        <v>#REF!</v>
      </c>
      <c r="AM45" s="82" t="e">
        <f t="shared" si="7"/>
        <v>#REF!</v>
      </c>
      <c r="AN45" s="83" t="e">
        <f t="shared" si="8"/>
        <v>#REF!</v>
      </c>
      <c r="AO45" s="82" t="e">
        <f t="shared" si="9"/>
        <v>#REF!</v>
      </c>
      <c r="AP45" s="82" t="e">
        <f t="shared" si="10"/>
        <v>#REF!</v>
      </c>
      <c r="AQ45" s="84" t="e">
        <f t="shared" si="11"/>
        <v>#REF!</v>
      </c>
      <c r="AR45" s="87" t="e">
        <f t="shared" si="12"/>
        <v>#REF!</v>
      </c>
      <c r="AS45" s="90" t="e">
        <f t="shared" si="13"/>
        <v>#REF!</v>
      </c>
      <c r="AT45" s="85" t="e">
        <f t="shared" si="14"/>
        <v>#REF!</v>
      </c>
      <c r="AU45" s="95" t="e">
        <f t="shared" si="15"/>
        <v>#REF!</v>
      </c>
    </row>
    <row r="46" spans="1:47" x14ac:dyDescent="0.55000000000000004">
      <c r="A46" s="66" t="e">
        <f>#REF!</f>
        <v>#REF!</v>
      </c>
      <c r="B46" s="26" t="e">
        <f>#REF!</f>
        <v>#REF!</v>
      </c>
      <c r="C46" s="26" t="e">
        <f>#REF!</f>
        <v>#REF!</v>
      </c>
      <c r="D46" s="26" t="e">
        <f>#REF!</f>
        <v>#REF!</v>
      </c>
      <c r="E46" s="66" t="e">
        <f>#REF!</f>
        <v>#REF!</v>
      </c>
      <c r="F46" s="66" t="e">
        <f>#REF!</f>
        <v>#REF!</v>
      </c>
      <c r="G46" s="26" t="e">
        <f>#REF!</f>
        <v>#REF!</v>
      </c>
      <c r="H46" s="67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68" t="e">
        <f>#REF!</f>
        <v>#REF!</v>
      </c>
      <c r="O46" s="66" t="e">
        <f>#REF!</f>
        <v>#REF!</v>
      </c>
      <c r="P46" s="66" t="e">
        <f>#REF!</f>
        <v>#REF!</v>
      </c>
      <c r="Q46" s="94" t="e">
        <f t="shared" si="0"/>
        <v>#REF!</v>
      </c>
      <c r="R46" s="70" t="e">
        <f>#REF!</f>
        <v>#REF!</v>
      </c>
      <c r="S46" s="73" t="e">
        <f>IF(#REF!&lt;=60,"0.5","0")</f>
        <v>#REF!</v>
      </c>
      <c r="T46" s="74" t="e">
        <f>IF(#REF!&lt;=60,"0.5","0")</f>
        <v>#REF!</v>
      </c>
      <c r="U46" s="74" t="e">
        <f>IF(#REF!&lt;=60,"1","0")</f>
        <v>#REF!</v>
      </c>
      <c r="V46" s="75" t="e">
        <f t="shared" si="1"/>
        <v>#REF!</v>
      </c>
      <c r="W46" s="73" t="str">
        <f>'สรุปUnit Cost และ HGR'!U45</f>
        <v>1</v>
      </c>
      <c r="X46" s="73" t="str">
        <f>'สรุปUnit Cost และ HGR'!V45</f>
        <v>1</v>
      </c>
      <c r="Y46" s="73" t="e">
        <f>'สรุปUnit Cost และ HGR'!#REF!</f>
        <v>#REF!</v>
      </c>
      <c r="Z46" s="73" t="e">
        <f>'สรุปUnit Cost และ HGR'!#REF!</f>
        <v>#REF!</v>
      </c>
      <c r="AA46" s="73" t="e">
        <f>'สรุปUnit Cost และ HGR'!#REF!</f>
        <v>#REF!</v>
      </c>
      <c r="AB46" s="73" t="e">
        <f>'สรุปUnit Cost และ HGR'!#REF!</f>
        <v>#REF!</v>
      </c>
      <c r="AC46" s="77" t="e">
        <f t="shared" si="2"/>
        <v>#REF!</v>
      </c>
      <c r="AD46" s="72" t="e">
        <f t="shared" si="3"/>
        <v>#REF!</v>
      </c>
      <c r="AE46" s="72" t="e">
        <f>#REF!</f>
        <v>#REF!</v>
      </c>
      <c r="AF46" s="78" t="e">
        <f>#REF!</f>
        <v>#REF!</v>
      </c>
      <c r="AG46" s="79" t="e">
        <f>#REF!</f>
        <v>#REF!</v>
      </c>
      <c r="AH46" s="72" t="e">
        <f t="shared" si="4"/>
        <v>#REF!</v>
      </c>
      <c r="AI46" s="80" t="e">
        <f t="shared" si="5"/>
        <v>#REF!</v>
      </c>
      <c r="AJ46" s="75" t="e">
        <f t="shared" si="6"/>
        <v>#REF!</v>
      </c>
      <c r="AK46" s="82" t="e">
        <f>#REF!</f>
        <v>#REF!</v>
      </c>
      <c r="AL46" s="82" t="e">
        <f>#REF!</f>
        <v>#REF!</v>
      </c>
      <c r="AM46" s="82" t="e">
        <f t="shared" si="7"/>
        <v>#REF!</v>
      </c>
      <c r="AN46" s="83" t="e">
        <f t="shared" si="8"/>
        <v>#REF!</v>
      </c>
      <c r="AO46" s="82" t="e">
        <f t="shared" si="9"/>
        <v>#REF!</v>
      </c>
      <c r="AP46" s="82" t="e">
        <f t="shared" si="10"/>
        <v>#REF!</v>
      </c>
      <c r="AQ46" s="84" t="e">
        <f t="shared" si="11"/>
        <v>#REF!</v>
      </c>
      <c r="AR46" s="87" t="e">
        <f t="shared" si="12"/>
        <v>#REF!</v>
      </c>
      <c r="AS46" s="90" t="e">
        <f t="shared" si="13"/>
        <v>#REF!</v>
      </c>
      <c r="AT46" s="85" t="e">
        <f t="shared" si="14"/>
        <v>#REF!</v>
      </c>
      <c r="AU46" s="95" t="e">
        <f t="shared" si="15"/>
        <v>#REF!</v>
      </c>
    </row>
    <row r="47" spans="1:47" x14ac:dyDescent="0.55000000000000004">
      <c r="A47" s="66" t="e">
        <f>#REF!</f>
        <v>#REF!</v>
      </c>
      <c r="B47" s="26" t="e">
        <f>#REF!</f>
        <v>#REF!</v>
      </c>
      <c r="C47" s="26" t="e">
        <f>#REF!</f>
        <v>#REF!</v>
      </c>
      <c r="D47" s="26" t="e">
        <f>#REF!</f>
        <v>#REF!</v>
      </c>
      <c r="E47" s="66" t="e">
        <f>#REF!</f>
        <v>#REF!</v>
      </c>
      <c r="F47" s="66" t="e">
        <f>#REF!</f>
        <v>#REF!</v>
      </c>
      <c r="G47" s="26" t="e">
        <f>#REF!</f>
        <v>#REF!</v>
      </c>
      <c r="H47" s="67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68" t="e">
        <f>#REF!</f>
        <v>#REF!</v>
      </c>
      <c r="O47" s="66" t="e">
        <f>#REF!</f>
        <v>#REF!</v>
      </c>
      <c r="P47" s="66" t="e">
        <f>#REF!</f>
        <v>#REF!</v>
      </c>
      <c r="Q47" s="94" t="e">
        <f t="shared" si="0"/>
        <v>#REF!</v>
      </c>
      <c r="R47" s="70" t="e">
        <f>#REF!</f>
        <v>#REF!</v>
      </c>
      <c r="S47" s="73" t="e">
        <f>IF(#REF!&lt;=60,"0.5","0")</f>
        <v>#REF!</v>
      </c>
      <c r="T47" s="74" t="e">
        <f>IF(#REF!&lt;=60,"0.5","0")</f>
        <v>#REF!</v>
      </c>
      <c r="U47" s="74" t="e">
        <f>IF(#REF!&lt;=60,"1","0")</f>
        <v>#REF!</v>
      </c>
      <c r="V47" s="75" t="e">
        <f t="shared" si="1"/>
        <v>#REF!</v>
      </c>
      <c r="W47" s="73" t="str">
        <f>'สรุปUnit Cost และ HGR'!U46</f>
        <v>0</v>
      </c>
      <c r="X47" s="73" t="str">
        <f>'สรุปUnit Cost และ HGR'!V46</f>
        <v>1</v>
      </c>
      <c r="Y47" s="73" t="e">
        <f>'สรุปUnit Cost และ HGR'!#REF!</f>
        <v>#REF!</v>
      </c>
      <c r="Z47" s="73" t="e">
        <f>'สรุปUnit Cost และ HGR'!#REF!</f>
        <v>#REF!</v>
      </c>
      <c r="AA47" s="73" t="e">
        <f>'สรุปUnit Cost และ HGR'!#REF!</f>
        <v>#REF!</v>
      </c>
      <c r="AB47" s="73" t="e">
        <f>'สรุปUnit Cost และ HGR'!#REF!</f>
        <v>#REF!</v>
      </c>
      <c r="AC47" s="77" t="e">
        <f t="shared" si="2"/>
        <v>#REF!</v>
      </c>
      <c r="AD47" s="72" t="e">
        <f t="shared" si="3"/>
        <v>#REF!</v>
      </c>
      <c r="AE47" s="72" t="e">
        <f>#REF!</f>
        <v>#REF!</v>
      </c>
      <c r="AF47" s="78" t="e">
        <f>#REF!</f>
        <v>#REF!</v>
      </c>
      <c r="AG47" s="79" t="e">
        <f>#REF!</f>
        <v>#REF!</v>
      </c>
      <c r="AH47" s="72" t="e">
        <f t="shared" si="4"/>
        <v>#REF!</v>
      </c>
      <c r="AI47" s="80" t="e">
        <f t="shared" si="5"/>
        <v>#REF!</v>
      </c>
      <c r="AJ47" s="75" t="e">
        <f t="shared" si="6"/>
        <v>#REF!</v>
      </c>
      <c r="AK47" s="82" t="e">
        <f>#REF!</f>
        <v>#REF!</v>
      </c>
      <c r="AL47" s="82" t="e">
        <f>#REF!</f>
        <v>#REF!</v>
      </c>
      <c r="AM47" s="82" t="e">
        <f t="shared" si="7"/>
        <v>#REF!</v>
      </c>
      <c r="AN47" s="83" t="e">
        <f t="shared" si="8"/>
        <v>#REF!</v>
      </c>
      <c r="AO47" s="82" t="e">
        <f t="shared" si="9"/>
        <v>#REF!</v>
      </c>
      <c r="AP47" s="82" t="e">
        <f t="shared" si="10"/>
        <v>#REF!</v>
      </c>
      <c r="AQ47" s="84" t="e">
        <f t="shared" si="11"/>
        <v>#REF!</v>
      </c>
      <c r="AR47" s="87" t="e">
        <f t="shared" si="12"/>
        <v>#REF!</v>
      </c>
      <c r="AS47" s="90" t="e">
        <f t="shared" si="13"/>
        <v>#REF!</v>
      </c>
      <c r="AT47" s="85" t="e">
        <f t="shared" si="14"/>
        <v>#REF!</v>
      </c>
      <c r="AU47" s="95" t="e">
        <f t="shared" si="15"/>
        <v>#REF!</v>
      </c>
    </row>
    <row r="48" spans="1:47" x14ac:dyDescent="0.55000000000000004">
      <c r="A48" s="66" t="e">
        <f>#REF!</f>
        <v>#REF!</v>
      </c>
      <c r="B48" s="26" t="e">
        <f>#REF!</f>
        <v>#REF!</v>
      </c>
      <c r="C48" s="26" t="e">
        <f>#REF!</f>
        <v>#REF!</v>
      </c>
      <c r="D48" s="26" t="e">
        <f>#REF!</f>
        <v>#REF!</v>
      </c>
      <c r="E48" s="66" t="e">
        <f>#REF!</f>
        <v>#REF!</v>
      </c>
      <c r="F48" s="66" t="e">
        <f>#REF!</f>
        <v>#REF!</v>
      </c>
      <c r="G48" s="26" t="e">
        <f>#REF!</f>
        <v>#REF!</v>
      </c>
      <c r="H48" s="67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68" t="e">
        <f>#REF!</f>
        <v>#REF!</v>
      </c>
      <c r="O48" s="66" t="e">
        <f>#REF!</f>
        <v>#REF!</v>
      </c>
      <c r="P48" s="66" t="e">
        <f>#REF!</f>
        <v>#REF!</v>
      </c>
      <c r="Q48" s="94" t="e">
        <f t="shared" si="0"/>
        <v>#REF!</v>
      </c>
      <c r="R48" s="70" t="e">
        <f>#REF!</f>
        <v>#REF!</v>
      </c>
      <c r="S48" s="73" t="e">
        <f>IF(#REF!&lt;=60,"0.5","0")</f>
        <v>#REF!</v>
      </c>
      <c r="T48" s="74" t="e">
        <f>IF(#REF!&lt;=60,"0.5","0")</f>
        <v>#REF!</v>
      </c>
      <c r="U48" s="74" t="e">
        <f>IF(#REF!&lt;=60,"1","0")</f>
        <v>#REF!</v>
      </c>
      <c r="V48" s="75" t="e">
        <f t="shared" si="1"/>
        <v>#REF!</v>
      </c>
      <c r="W48" s="73" t="str">
        <f>'สรุปUnit Cost และ HGR'!U47</f>
        <v>1</v>
      </c>
      <c r="X48" s="73" t="str">
        <f>'สรุปUnit Cost และ HGR'!V47</f>
        <v>1</v>
      </c>
      <c r="Y48" s="73" t="e">
        <f>'สรุปUnit Cost และ HGR'!#REF!</f>
        <v>#REF!</v>
      </c>
      <c r="Z48" s="73" t="e">
        <f>'สรุปUnit Cost และ HGR'!#REF!</f>
        <v>#REF!</v>
      </c>
      <c r="AA48" s="73" t="e">
        <f>'สรุปUnit Cost และ HGR'!#REF!</f>
        <v>#REF!</v>
      </c>
      <c r="AB48" s="73" t="e">
        <f>'สรุปUnit Cost และ HGR'!#REF!</f>
        <v>#REF!</v>
      </c>
      <c r="AC48" s="77" t="e">
        <f t="shared" si="2"/>
        <v>#REF!</v>
      </c>
      <c r="AD48" s="72" t="e">
        <f t="shared" si="3"/>
        <v>#REF!</v>
      </c>
      <c r="AE48" s="72" t="e">
        <f>#REF!</f>
        <v>#REF!</v>
      </c>
      <c r="AF48" s="78" t="e">
        <f>#REF!</f>
        <v>#REF!</v>
      </c>
      <c r="AG48" s="79" t="e">
        <f>#REF!</f>
        <v>#REF!</v>
      </c>
      <c r="AH48" s="72" t="e">
        <f t="shared" si="4"/>
        <v>#REF!</v>
      </c>
      <c r="AI48" s="80" t="e">
        <f t="shared" si="5"/>
        <v>#REF!</v>
      </c>
      <c r="AJ48" s="75" t="e">
        <f t="shared" si="6"/>
        <v>#REF!</v>
      </c>
      <c r="AK48" s="82" t="e">
        <f>#REF!</f>
        <v>#REF!</v>
      </c>
      <c r="AL48" s="82" t="e">
        <f>#REF!</f>
        <v>#REF!</v>
      </c>
      <c r="AM48" s="82" t="e">
        <f t="shared" si="7"/>
        <v>#REF!</v>
      </c>
      <c r="AN48" s="83" t="e">
        <f t="shared" si="8"/>
        <v>#REF!</v>
      </c>
      <c r="AO48" s="82" t="e">
        <f t="shared" si="9"/>
        <v>#REF!</v>
      </c>
      <c r="AP48" s="82" t="e">
        <f t="shared" si="10"/>
        <v>#REF!</v>
      </c>
      <c r="AQ48" s="84" t="e">
        <f t="shared" si="11"/>
        <v>#REF!</v>
      </c>
      <c r="AR48" s="87" t="e">
        <f t="shared" si="12"/>
        <v>#REF!</v>
      </c>
      <c r="AS48" s="90" t="e">
        <f t="shared" si="13"/>
        <v>#REF!</v>
      </c>
      <c r="AT48" s="85" t="e">
        <f t="shared" si="14"/>
        <v>#REF!</v>
      </c>
      <c r="AU48" s="95" t="e">
        <f t="shared" si="15"/>
        <v>#REF!</v>
      </c>
    </row>
    <row r="49" spans="1:47" x14ac:dyDescent="0.55000000000000004">
      <c r="A49" s="66" t="e">
        <f>#REF!</f>
        <v>#REF!</v>
      </c>
      <c r="B49" s="26" t="e">
        <f>#REF!</f>
        <v>#REF!</v>
      </c>
      <c r="C49" s="26" t="e">
        <f>#REF!</f>
        <v>#REF!</v>
      </c>
      <c r="D49" s="26" t="e">
        <f>#REF!</f>
        <v>#REF!</v>
      </c>
      <c r="E49" s="66" t="e">
        <f>#REF!</f>
        <v>#REF!</v>
      </c>
      <c r="F49" s="66" t="e">
        <f>#REF!</f>
        <v>#REF!</v>
      </c>
      <c r="G49" s="26" t="e">
        <f>#REF!</f>
        <v>#REF!</v>
      </c>
      <c r="H49" s="67" t="e">
        <f>#REF!</f>
        <v>#REF!</v>
      </c>
      <c r="I49" s="25" t="e">
        <f>#REF!</f>
        <v>#REF!</v>
      </c>
      <c r="J49" s="81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68" t="e">
        <f>#REF!</f>
        <v>#REF!</v>
      </c>
      <c r="O49" s="66" t="e">
        <f>#REF!</f>
        <v>#REF!</v>
      </c>
      <c r="P49" s="66" t="e">
        <f>#REF!</f>
        <v>#REF!</v>
      </c>
      <c r="Q49" s="94" t="e">
        <f t="shared" si="0"/>
        <v>#REF!</v>
      </c>
      <c r="R49" s="70" t="e">
        <f>#REF!</f>
        <v>#REF!</v>
      </c>
      <c r="S49" s="73" t="e">
        <f>IF(#REF!&lt;=60,"0.5","0")</f>
        <v>#REF!</v>
      </c>
      <c r="T49" s="74" t="e">
        <f>IF(#REF!&lt;=60,"0.5","0")</f>
        <v>#REF!</v>
      </c>
      <c r="U49" s="74" t="e">
        <f>IF(#REF!&lt;=60,"1","0")</f>
        <v>#REF!</v>
      </c>
      <c r="V49" s="75" t="e">
        <f t="shared" si="1"/>
        <v>#REF!</v>
      </c>
      <c r="W49" s="73" t="str">
        <f>'สรุปUnit Cost และ HGR'!U48</f>
        <v>1</v>
      </c>
      <c r="X49" s="73" t="str">
        <f>'สรุปUnit Cost และ HGR'!V48</f>
        <v>1</v>
      </c>
      <c r="Y49" s="73" t="e">
        <f>'สรุปUnit Cost และ HGR'!#REF!</f>
        <v>#REF!</v>
      </c>
      <c r="Z49" s="73" t="e">
        <f>'สรุปUnit Cost และ HGR'!#REF!</f>
        <v>#REF!</v>
      </c>
      <c r="AA49" s="73" t="e">
        <f>'สรุปUnit Cost และ HGR'!#REF!</f>
        <v>#REF!</v>
      </c>
      <c r="AB49" s="73" t="e">
        <f>'สรุปUnit Cost และ HGR'!#REF!</f>
        <v>#REF!</v>
      </c>
      <c r="AC49" s="77" t="e">
        <f t="shared" si="2"/>
        <v>#REF!</v>
      </c>
      <c r="AD49" s="72" t="e">
        <f t="shared" si="3"/>
        <v>#REF!</v>
      </c>
      <c r="AE49" s="72" t="e">
        <f>#REF!</f>
        <v>#REF!</v>
      </c>
      <c r="AF49" s="78" t="e">
        <f>#REF!</f>
        <v>#REF!</v>
      </c>
      <c r="AG49" s="79" t="e">
        <f>#REF!</f>
        <v>#REF!</v>
      </c>
      <c r="AH49" s="72" t="e">
        <f t="shared" si="4"/>
        <v>#REF!</v>
      </c>
      <c r="AI49" s="80" t="e">
        <f t="shared" si="5"/>
        <v>#REF!</v>
      </c>
      <c r="AJ49" s="75" t="e">
        <f t="shared" si="6"/>
        <v>#REF!</v>
      </c>
      <c r="AK49" s="82" t="e">
        <f>#REF!</f>
        <v>#REF!</v>
      </c>
      <c r="AL49" s="82" t="e">
        <f>#REF!</f>
        <v>#REF!</v>
      </c>
      <c r="AM49" s="82" t="e">
        <f t="shared" si="7"/>
        <v>#REF!</v>
      </c>
      <c r="AN49" s="83" t="e">
        <f t="shared" si="8"/>
        <v>#REF!</v>
      </c>
      <c r="AO49" s="82" t="e">
        <f t="shared" si="9"/>
        <v>#REF!</v>
      </c>
      <c r="AP49" s="82" t="e">
        <f t="shared" si="10"/>
        <v>#REF!</v>
      </c>
      <c r="AQ49" s="84" t="e">
        <f t="shared" si="11"/>
        <v>#REF!</v>
      </c>
      <c r="AR49" s="87" t="e">
        <f t="shared" si="12"/>
        <v>#REF!</v>
      </c>
      <c r="AS49" s="90" t="e">
        <f t="shared" si="13"/>
        <v>#REF!</v>
      </c>
      <c r="AT49" s="85" t="e">
        <f t="shared" si="14"/>
        <v>#REF!</v>
      </c>
      <c r="AU49" s="95" t="e">
        <f t="shared" si="15"/>
        <v>#REF!</v>
      </c>
    </row>
    <row r="50" spans="1:47" x14ac:dyDescent="0.55000000000000004">
      <c r="A50" s="66" t="e">
        <f>#REF!</f>
        <v>#REF!</v>
      </c>
      <c r="B50" s="26" t="e">
        <f>#REF!</f>
        <v>#REF!</v>
      </c>
      <c r="C50" s="26" t="e">
        <f>#REF!</f>
        <v>#REF!</v>
      </c>
      <c r="D50" s="26" t="e">
        <f>#REF!</f>
        <v>#REF!</v>
      </c>
      <c r="E50" s="66" t="e">
        <f>#REF!</f>
        <v>#REF!</v>
      </c>
      <c r="F50" s="66" t="e">
        <f>#REF!</f>
        <v>#REF!</v>
      </c>
      <c r="G50" s="26" t="e">
        <f>#REF!</f>
        <v>#REF!</v>
      </c>
      <c r="H50" s="67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68" t="e">
        <f>#REF!</f>
        <v>#REF!</v>
      </c>
      <c r="O50" s="66" t="e">
        <f>#REF!</f>
        <v>#REF!</v>
      </c>
      <c r="P50" s="66" t="e">
        <f>#REF!</f>
        <v>#REF!</v>
      </c>
      <c r="Q50" s="94" t="e">
        <f t="shared" si="0"/>
        <v>#REF!</v>
      </c>
      <c r="R50" s="70" t="e">
        <f>#REF!</f>
        <v>#REF!</v>
      </c>
      <c r="S50" s="73" t="e">
        <f>IF(#REF!&lt;=60,"0.5","0")</f>
        <v>#REF!</v>
      </c>
      <c r="T50" s="74" t="e">
        <f>IF(#REF!&lt;=60,"0.5","0")</f>
        <v>#REF!</v>
      </c>
      <c r="U50" s="74" t="e">
        <f>IF(#REF!&lt;=60,"1","0")</f>
        <v>#REF!</v>
      </c>
      <c r="V50" s="75" t="e">
        <f t="shared" si="1"/>
        <v>#REF!</v>
      </c>
      <c r="W50" s="73" t="str">
        <f>'สรุปUnit Cost และ HGR'!U49</f>
        <v>1</v>
      </c>
      <c r="X50" s="73" t="str">
        <f>'สรุปUnit Cost และ HGR'!V49</f>
        <v>1</v>
      </c>
      <c r="Y50" s="73" t="e">
        <f>'สรุปUnit Cost และ HGR'!#REF!</f>
        <v>#REF!</v>
      </c>
      <c r="Z50" s="73" t="e">
        <f>'สรุปUnit Cost และ HGR'!#REF!</f>
        <v>#REF!</v>
      </c>
      <c r="AA50" s="73" t="e">
        <f>'สรุปUnit Cost และ HGR'!#REF!</f>
        <v>#REF!</v>
      </c>
      <c r="AB50" s="73" t="e">
        <f>'สรุปUnit Cost และ HGR'!#REF!</f>
        <v>#REF!</v>
      </c>
      <c r="AC50" s="77" t="e">
        <f t="shared" si="2"/>
        <v>#REF!</v>
      </c>
      <c r="AD50" s="72" t="e">
        <f t="shared" si="3"/>
        <v>#REF!</v>
      </c>
      <c r="AE50" s="72" t="e">
        <f>#REF!</f>
        <v>#REF!</v>
      </c>
      <c r="AF50" s="78" t="e">
        <f>#REF!</f>
        <v>#REF!</v>
      </c>
      <c r="AG50" s="79" t="e">
        <f>#REF!</f>
        <v>#REF!</v>
      </c>
      <c r="AH50" s="72" t="e">
        <f t="shared" si="4"/>
        <v>#REF!</v>
      </c>
      <c r="AI50" s="80" t="e">
        <f t="shared" si="5"/>
        <v>#REF!</v>
      </c>
      <c r="AJ50" s="75" t="e">
        <f t="shared" si="6"/>
        <v>#REF!</v>
      </c>
      <c r="AK50" s="82" t="e">
        <f>#REF!</f>
        <v>#REF!</v>
      </c>
      <c r="AL50" s="82" t="e">
        <f>#REF!</f>
        <v>#REF!</v>
      </c>
      <c r="AM50" s="82" t="e">
        <f t="shared" si="7"/>
        <v>#REF!</v>
      </c>
      <c r="AN50" s="83" t="e">
        <f t="shared" si="8"/>
        <v>#REF!</v>
      </c>
      <c r="AO50" s="82" t="e">
        <f t="shared" si="9"/>
        <v>#REF!</v>
      </c>
      <c r="AP50" s="82" t="e">
        <f t="shared" si="10"/>
        <v>#REF!</v>
      </c>
      <c r="AQ50" s="84" t="e">
        <f t="shared" si="11"/>
        <v>#REF!</v>
      </c>
      <c r="AR50" s="87" t="e">
        <f t="shared" si="12"/>
        <v>#REF!</v>
      </c>
      <c r="AS50" s="90" t="e">
        <f t="shared" si="13"/>
        <v>#REF!</v>
      </c>
      <c r="AT50" s="85" t="e">
        <f t="shared" si="14"/>
        <v>#REF!</v>
      </c>
      <c r="AU50" s="95" t="e">
        <f t="shared" si="15"/>
        <v>#REF!</v>
      </c>
    </row>
    <row r="51" spans="1:47" x14ac:dyDescent="0.55000000000000004">
      <c r="A51" s="66" t="e">
        <f>#REF!</f>
        <v>#REF!</v>
      </c>
      <c r="B51" s="26" t="e">
        <f>#REF!</f>
        <v>#REF!</v>
      </c>
      <c r="C51" s="26" t="e">
        <f>#REF!</f>
        <v>#REF!</v>
      </c>
      <c r="D51" s="26" t="e">
        <f>#REF!</f>
        <v>#REF!</v>
      </c>
      <c r="E51" s="66" t="e">
        <f>#REF!</f>
        <v>#REF!</v>
      </c>
      <c r="F51" s="66" t="e">
        <f>#REF!</f>
        <v>#REF!</v>
      </c>
      <c r="G51" s="26" t="e">
        <f>#REF!</f>
        <v>#REF!</v>
      </c>
      <c r="H51" s="67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68" t="e">
        <f>#REF!</f>
        <v>#REF!</v>
      </c>
      <c r="O51" s="66" t="e">
        <f>#REF!</f>
        <v>#REF!</v>
      </c>
      <c r="P51" s="66" t="e">
        <f>#REF!</f>
        <v>#REF!</v>
      </c>
      <c r="Q51" s="94" t="e">
        <f t="shared" si="0"/>
        <v>#REF!</v>
      </c>
      <c r="R51" s="70" t="e">
        <f>#REF!</f>
        <v>#REF!</v>
      </c>
      <c r="S51" s="73" t="e">
        <f>IF(#REF!&lt;=60,"0.5","0")</f>
        <v>#REF!</v>
      </c>
      <c r="T51" s="74" t="e">
        <f>IF(#REF!&lt;=60,"0.5","0")</f>
        <v>#REF!</v>
      </c>
      <c r="U51" s="74" t="e">
        <f>IF(#REF!&lt;=60,"1","0")</f>
        <v>#REF!</v>
      </c>
      <c r="V51" s="75" t="e">
        <f t="shared" si="1"/>
        <v>#REF!</v>
      </c>
      <c r="W51" s="73" t="str">
        <f>'สรุปUnit Cost และ HGR'!U50</f>
        <v>1</v>
      </c>
      <c r="X51" s="73" t="str">
        <f>'สรุปUnit Cost และ HGR'!V50</f>
        <v>1</v>
      </c>
      <c r="Y51" s="73" t="e">
        <f>'สรุปUnit Cost และ HGR'!#REF!</f>
        <v>#REF!</v>
      </c>
      <c r="Z51" s="73" t="e">
        <f>'สรุปUnit Cost และ HGR'!#REF!</f>
        <v>#REF!</v>
      </c>
      <c r="AA51" s="73" t="e">
        <f>'สรุปUnit Cost และ HGR'!#REF!</f>
        <v>#REF!</v>
      </c>
      <c r="AB51" s="73" t="e">
        <f>'สรุปUnit Cost และ HGR'!#REF!</f>
        <v>#REF!</v>
      </c>
      <c r="AC51" s="77" t="e">
        <f t="shared" si="2"/>
        <v>#REF!</v>
      </c>
      <c r="AD51" s="72" t="e">
        <f t="shared" si="3"/>
        <v>#REF!</v>
      </c>
      <c r="AE51" s="72" t="e">
        <f>#REF!</f>
        <v>#REF!</v>
      </c>
      <c r="AF51" s="78" t="e">
        <f>#REF!</f>
        <v>#REF!</v>
      </c>
      <c r="AG51" s="79" t="e">
        <f>#REF!</f>
        <v>#REF!</v>
      </c>
      <c r="AH51" s="72" t="e">
        <f t="shared" si="4"/>
        <v>#REF!</v>
      </c>
      <c r="AI51" s="80" t="e">
        <f t="shared" si="5"/>
        <v>#REF!</v>
      </c>
      <c r="AJ51" s="75" t="e">
        <f t="shared" si="6"/>
        <v>#REF!</v>
      </c>
      <c r="AK51" s="82" t="e">
        <f>#REF!</f>
        <v>#REF!</v>
      </c>
      <c r="AL51" s="82" t="e">
        <f>#REF!</f>
        <v>#REF!</v>
      </c>
      <c r="AM51" s="82" t="e">
        <f t="shared" si="7"/>
        <v>#REF!</v>
      </c>
      <c r="AN51" s="83" t="e">
        <f t="shared" si="8"/>
        <v>#REF!</v>
      </c>
      <c r="AO51" s="82" t="e">
        <f t="shared" si="9"/>
        <v>#REF!</v>
      </c>
      <c r="AP51" s="82" t="e">
        <f t="shared" si="10"/>
        <v>#REF!</v>
      </c>
      <c r="AQ51" s="84" t="e">
        <f t="shared" si="11"/>
        <v>#REF!</v>
      </c>
      <c r="AR51" s="87" t="e">
        <f t="shared" si="12"/>
        <v>#REF!</v>
      </c>
      <c r="AS51" s="90" t="e">
        <f t="shared" si="13"/>
        <v>#REF!</v>
      </c>
      <c r="AT51" s="85" t="e">
        <f t="shared" si="14"/>
        <v>#REF!</v>
      </c>
      <c r="AU51" s="95" t="e">
        <f t="shared" si="15"/>
        <v>#REF!</v>
      </c>
    </row>
    <row r="52" spans="1:47" x14ac:dyDescent="0.55000000000000004">
      <c r="A52" s="66" t="e">
        <f>#REF!</f>
        <v>#REF!</v>
      </c>
      <c r="B52" s="26" t="e">
        <f>#REF!</f>
        <v>#REF!</v>
      </c>
      <c r="C52" s="26" t="e">
        <f>#REF!</f>
        <v>#REF!</v>
      </c>
      <c r="D52" s="26" t="e">
        <f>#REF!</f>
        <v>#REF!</v>
      </c>
      <c r="E52" s="66" t="e">
        <f>#REF!</f>
        <v>#REF!</v>
      </c>
      <c r="F52" s="66" t="e">
        <f>#REF!</f>
        <v>#REF!</v>
      </c>
      <c r="G52" s="26" t="e">
        <f>#REF!</f>
        <v>#REF!</v>
      </c>
      <c r="H52" s="67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68" t="e">
        <f>#REF!</f>
        <v>#REF!</v>
      </c>
      <c r="O52" s="66" t="e">
        <f>#REF!</f>
        <v>#REF!</v>
      </c>
      <c r="P52" s="66" t="e">
        <f>#REF!</f>
        <v>#REF!</v>
      </c>
      <c r="Q52" s="94" t="e">
        <f t="shared" si="0"/>
        <v>#REF!</v>
      </c>
      <c r="R52" s="70" t="e">
        <f>#REF!</f>
        <v>#REF!</v>
      </c>
      <c r="S52" s="73" t="e">
        <f>IF(#REF!&lt;=60,"0.5","0")</f>
        <v>#REF!</v>
      </c>
      <c r="T52" s="74" t="e">
        <f>IF(#REF!&lt;=60,"0.5","0")</f>
        <v>#REF!</v>
      </c>
      <c r="U52" s="74" t="e">
        <f>IF(#REF!&lt;=60,"1","0")</f>
        <v>#REF!</v>
      </c>
      <c r="V52" s="75" t="e">
        <f t="shared" si="1"/>
        <v>#REF!</v>
      </c>
      <c r="W52" s="73" t="str">
        <f>'สรุปUnit Cost และ HGR'!U51</f>
        <v>1</v>
      </c>
      <c r="X52" s="73" t="str">
        <f>'สรุปUnit Cost และ HGR'!V51</f>
        <v>1</v>
      </c>
      <c r="Y52" s="73" t="e">
        <f>'สรุปUnit Cost และ HGR'!#REF!</f>
        <v>#REF!</v>
      </c>
      <c r="Z52" s="73" t="e">
        <f>'สรุปUnit Cost และ HGR'!#REF!</f>
        <v>#REF!</v>
      </c>
      <c r="AA52" s="73" t="e">
        <f>'สรุปUnit Cost และ HGR'!#REF!</f>
        <v>#REF!</v>
      </c>
      <c r="AB52" s="73" t="e">
        <f>'สรุปUnit Cost และ HGR'!#REF!</f>
        <v>#REF!</v>
      </c>
      <c r="AC52" s="77" t="e">
        <f t="shared" si="2"/>
        <v>#REF!</v>
      </c>
      <c r="AD52" s="72" t="e">
        <f t="shared" si="3"/>
        <v>#REF!</v>
      </c>
      <c r="AE52" s="72" t="e">
        <f>#REF!</f>
        <v>#REF!</v>
      </c>
      <c r="AF52" s="78" t="e">
        <f>#REF!</f>
        <v>#REF!</v>
      </c>
      <c r="AG52" s="79" t="e">
        <f>#REF!</f>
        <v>#REF!</v>
      </c>
      <c r="AH52" s="72" t="e">
        <f t="shared" si="4"/>
        <v>#REF!</v>
      </c>
      <c r="AI52" s="80" t="e">
        <f t="shared" si="5"/>
        <v>#REF!</v>
      </c>
      <c r="AJ52" s="75" t="e">
        <f t="shared" si="6"/>
        <v>#REF!</v>
      </c>
      <c r="AK52" s="82" t="e">
        <f>#REF!</f>
        <v>#REF!</v>
      </c>
      <c r="AL52" s="82" t="e">
        <f>#REF!</f>
        <v>#REF!</v>
      </c>
      <c r="AM52" s="82" t="e">
        <f t="shared" si="7"/>
        <v>#REF!</v>
      </c>
      <c r="AN52" s="83" t="e">
        <f t="shared" si="8"/>
        <v>#REF!</v>
      </c>
      <c r="AO52" s="82" t="e">
        <f t="shared" si="9"/>
        <v>#REF!</v>
      </c>
      <c r="AP52" s="82" t="e">
        <f t="shared" si="10"/>
        <v>#REF!</v>
      </c>
      <c r="AQ52" s="84" t="e">
        <f t="shared" si="11"/>
        <v>#REF!</v>
      </c>
      <c r="AR52" s="87" t="e">
        <f t="shared" si="12"/>
        <v>#REF!</v>
      </c>
      <c r="AS52" s="90" t="e">
        <f t="shared" si="13"/>
        <v>#REF!</v>
      </c>
      <c r="AT52" s="85" t="e">
        <f t="shared" si="14"/>
        <v>#REF!</v>
      </c>
      <c r="AU52" s="95" t="e">
        <f t="shared" si="15"/>
        <v>#REF!</v>
      </c>
    </row>
    <row r="53" spans="1:47" x14ac:dyDescent="0.55000000000000004">
      <c r="A53" s="66" t="e">
        <f>#REF!</f>
        <v>#REF!</v>
      </c>
      <c r="B53" s="26" t="e">
        <f>#REF!</f>
        <v>#REF!</v>
      </c>
      <c r="C53" s="26" t="e">
        <f>#REF!</f>
        <v>#REF!</v>
      </c>
      <c r="D53" s="26" t="e">
        <f>#REF!</f>
        <v>#REF!</v>
      </c>
      <c r="E53" s="66" t="e">
        <f>#REF!</f>
        <v>#REF!</v>
      </c>
      <c r="F53" s="66" t="e">
        <f>#REF!</f>
        <v>#REF!</v>
      </c>
      <c r="G53" s="26" t="e">
        <f>#REF!</f>
        <v>#REF!</v>
      </c>
      <c r="H53" s="67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68" t="e">
        <f>#REF!</f>
        <v>#REF!</v>
      </c>
      <c r="O53" s="66" t="e">
        <f>#REF!</f>
        <v>#REF!</v>
      </c>
      <c r="P53" s="66" t="e">
        <f>#REF!</f>
        <v>#REF!</v>
      </c>
      <c r="Q53" s="94" t="e">
        <f t="shared" si="0"/>
        <v>#REF!</v>
      </c>
      <c r="R53" s="70" t="e">
        <f>#REF!</f>
        <v>#REF!</v>
      </c>
      <c r="S53" s="73" t="e">
        <f>IF(#REF!&lt;=60,"0.5","0")</f>
        <v>#REF!</v>
      </c>
      <c r="T53" s="74" t="e">
        <f>IF(#REF!&lt;=60,"0.5","0")</f>
        <v>#REF!</v>
      </c>
      <c r="U53" s="74" t="e">
        <f>IF(#REF!&lt;=60,"1","0")</f>
        <v>#REF!</v>
      </c>
      <c r="V53" s="75" t="e">
        <f t="shared" si="1"/>
        <v>#REF!</v>
      </c>
      <c r="W53" s="73" t="str">
        <f>'สรุปUnit Cost และ HGR'!U52</f>
        <v>1</v>
      </c>
      <c r="X53" s="73" t="str">
        <f>'สรุปUnit Cost และ HGR'!V52</f>
        <v>1</v>
      </c>
      <c r="Y53" s="73" t="e">
        <f>'สรุปUnit Cost และ HGR'!#REF!</f>
        <v>#REF!</v>
      </c>
      <c r="Z53" s="73" t="e">
        <f>'สรุปUnit Cost และ HGR'!#REF!</f>
        <v>#REF!</v>
      </c>
      <c r="AA53" s="73" t="e">
        <f>'สรุปUnit Cost และ HGR'!#REF!</f>
        <v>#REF!</v>
      </c>
      <c r="AB53" s="73" t="e">
        <f>'สรุปUnit Cost และ HGR'!#REF!</f>
        <v>#REF!</v>
      </c>
      <c r="AC53" s="77" t="e">
        <f t="shared" si="2"/>
        <v>#REF!</v>
      </c>
      <c r="AD53" s="72" t="e">
        <f t="shared" si="3"/>
        <v>#REF!</v>
      </c>
      <c r="AE53" s="72" t="e">
        <f>#REF!</f>
        <v>#REF!</v>
      </c>
      <c r="AF53" s="78" t="e">
        <f>#REF!</f>
        <v>#REF!</v>
      </c>
      <c r="AG53" s="79" t="e">
        <f>#REF!</f>
        <v>#REF!</v>
      </c>
      <c r="AH53" s="72" t="e">
        <f t="shared" si="4"/>
        <v>#REF!</v>
      </c>
      <c r="AI53" s="80" t="e">
        <f t="shared" si="5"/>
        <v>#REF!</v>
      </c>
      <c r="AJ53" s="75" t="e">
        <f t="shared" si="6"/>
        <v>#REF!</v>
      </c>
      <c r="AK53" s="82" t="e">
        <f>#REF!</f>
        <v>#REF!</v>
      </c>
      <c r="AL53" s="82" t="e">
        <f>#REF!</f>
        <v>#REF!</v>
      </c>
      <c r="AM53" s="82" t="e">
        <f t="shared" si="7"/>
        <v>#REF!</v>
      </c>
      <c r="AN53" s="83" t="e">
        <f t="shared" si="8"/>
        <v>#REF!</v>
      </c>
      <c r="AO53" s="82" t="e">
        <f t="shared" si="9"/>
        <v>#REF!</v>
      </c>
      <c r="AP53" s="82" t="e">
        <f t="shared" si="10"/>
        <v>#REF!</v>
      </c>
      <c r="AQ53" s="84" t="e">
        <f t="shared" si="11"/>
        <v>#REF!</v>
      </c>
      <c r="AR53" s="87" t="e">
        <f t="shared" si="12"/>
        <v>#REF!</v>
      </c>
      <c r="AS53" s="90" t="e">
        <f t="shared" si="13"/>
        <v>#REF!</v>
      </c>
      <c r="AT53" s="85" t="e">
        <f t="shared" si="14"/>
        <v>#REF!</v>
      </c>
      <c r="AU53" s="95" t="e">
        <f t="shared" si="15"/>
        <v>#REF!</v>
      </c>
    </row>
    <row r="54" spans="1:47" x14ac:dyDescent="0.55000000000000004">
      <c r="A54" s="66" t="e">
        <f>#REF!</f>
        <v>#REF!</v>
      </c>
      <c r="B54" s="26" t="e">
        <f>#REF!</f>
        <v>#REF!</v>
      </c>
      <c r="C54" s="26" t="e">
        <f>#REF!</f>
        <v>#REF!</v>
      </c>
      <c r="D54" s="26" t="e">
        <f>#REF!</f>
        <v>#REF!</v>
      </c>
      <c r="E54" s="66" t="e">
        <f>#REF!</f>
        <v>#REF!</v>
      </c>
      <c r="F54" s="66" t="e">
        <f>#REF!</f>
        <v>#REF!</v>
      </c>
      <c r="G54" s="26" t="e">
        <f>#REF!</f>
        <v>#REF!</v>
      </c>
      <c r="H54" s="67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68" t="e">
        <f>#REF!</f>
        <v>#REF!</v>
      </c>
      <c r="O54" s="66" t="e">
        <f>#REF!</f>
        <v>#REF!</v>
      </c>
      <c r="P54" s="66" t="e">
        <f>#REF!</f>
        <v>#REF!</v>
      </c>
      <c r="Q54" s="94" t="e">
        <f t="shared" si="0"/>
        <v>#REF!</v>
      </c>
      <c r="R54" s="70" t="e">
        <f>#REF!</f>
        <v>#REF!</v>
      </c>
      <c r="S54" s="73" t="e">
        <f>IF(#REF!&lt;=60,"0.5","0")</f>
        <v>#REF!</v>
      </c>
      <c r="T54" s="74" t="e">
        <f>IF(#REF!&lt;=60,"0.5","0")</f>
        <v>#REF!</v>
      </c>
      <c r="U54" s="74" t="e">
        <f>IF(#REF!&lt;=60,"1","0")</f>
        <v>#REF!</v>
      </c>
      <c r="V54" s="75" t="e">
        <f t="shared" si="1"/>
        <v>#REF!</v>
      </c>
      <c r="W54" s="73" t="str">
        <f>'สรุปUnit Cost และ HGR'!U53</f>
        <v>1</v>
      </c>
      <c r="X54" s="73" t="str">
        <f>'สรุปUnit Cost และ HGR'!V53</f>
        <v>1</v>
      </c>
      <c r="Y54" s="73" t="e">
        <f>'สรุปUnit Cost และ HGR'!#REF!</f>
        <v>#REF!</v>
      </c>
      <c r="Z54" s="73" t="e">
        <f>'สรุปUnit Cost และ HGR'!#REF!</f>
        <v>#REF!</v>
      </c>
      <c r="AA54" s="73" t="e">
        <f>'สรุปUnit Cost และ HGR'!#REF!</f>
        <v>#REF!</v>
      </c>
      <c r="AB54" s="73" t="e">
        <f>'สรุปUnit Cost และ HGR'!#REF!</f>
        <v>#REF!</v>
      </c>
      <c r="AC54" s="77" t="e">
        <f t="shared" si="2"/>
        <v>#REF!</v>
      </c>
      <c r="AD54" s="72" t="e">
        <f t="shared" si="3"/>
        <v>#REF!</v>
      </c>
      <c r="AE54" s="72" t="e">
        <f>#REF!</f>
        <v>#REF!</v>
      </c>
      <c r="AF54" s="78" t="e">
        <f>#REF!</f>
        <v>#REF!</v>
      </c>
      <c r="AG54" s="79" t="e">
        <f>#REF!</f>
        <v>#REF!</v>
      </c>
      <c r="AH54" s="72" t="e">
        <f t="shared" si="4"/>
        <v>#REF!</v>
      </c>
      <c r="AI54" s="80" t="e">
        <f t="shared" si="5"/>
        <v>#REF!</v>
      </c>
      <c r="AJ54" s="75" t="e">
        <f t="shared" si="6"/>
        <v>#REF!</v>
      </c>
      <c r="AK54" s="82" t="e">
        <f>#REF!</f>
        <v>#REF!</v>
      </c>
      <c r="AL54" s="82" t="e">
        <f>#REF!</f>
        <v>#REF!</v>
      </c>
      <c r="AM54" s="82" t="e">
        <f t="shared" si="7"/>
        <v>#REF!</v>
      </c>
      <c r="AN54" s="83" t="e">
        <f t="shared" si="8"/>
        <v>#REF!</v>
      </c>
      <c r="AO54" s="82" t="e">
        <f t="shared" si="9"/>
        <v>#REF!</v>
      </c>
      <c r="AP54" s="82" t="e">
        <f t="shared" si="10"/>
        <v>#REF!</v>
      </c>
      <c r="AQ54" s="84" t="e">
        <f t="shared" si="11"/>
        <v>#REF!</v>
      </c>
      <c r="AR54" s="87" t="e">
        <f t="shared" si="12"/>
        <v>#REF!</v>
      </c>
      <c r="AS54" s="90" t="e">
        <f t="shared" si="13"/>
        <v>#REF!</v>
      </c>
      <c r="AT54" s="85" t="e">
        <f t="shared" si="14"/>
        <v>#REF!</v>
      </c>
      <c r="AU54" s="95" t="e">
        <f t="shared" si="15"/>
        <v>#REF!</v>
      </c>
    </row>
    <row r="55" spans="1:47" x14ac:dyDescent="0.55000000000000004">
      <c r="A55" s="66" t="e">
        <f>#REF!</f>
        <v>#REF!</v>
      </c>
      <c r="B55" s="26" t="e">
        <f>#REF!</f>
        <v>#REF!</v>
      </c>
      <c r="C55" s="26" t="e">
        <f>#REF!</f>
        <v>#REF!</v>
      </c>
      <c r="D55" s="26" t="e">
        <f>#REF!</f>
        <v>#REF!</v>
      </c>
      <c r="E55" s="66" t="e">
        <f>#REF!</f>
        <v>#REF!</v>
      </c>
      <c r="F55" s="66" t="e">
        <f>#REF!</f>
        <v>#REF!</v>
      </c>
      <c r="G55" s="26" t="e">
        <f>#REF!</f>
        <v>#REF!</v>
      </c>
      <c r="H55" s="67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68" t="e">
        <f>#REF!</f>
        <v>#REF!</v>
      </c>
      <c r="O55" s="66" t="e">
        <f>#REF!</f>
        <v>#REF!</v>
      </c>
      <c r="P55" s="66" t="e">
        <f>#REF!</f>
        <v>#REF!</v>
      </c>
      <c r="Q55" s="94" t="e">
        <f t="shared" si="0"/>
        <v>#REF!</v>
      </c>
      <c r="R55" s="70" t="e">
        <f>#REF!</f>
        <v>#REF!</v>
      </c>
      <c r="S55" s="73" t="e">
        <f>IF(#REF!&lt;=60,"0.5","0")</f>
        <v>#REF!</v>
      </c>
      <c r="T55" s="74" t="e">
        <f>IF(#REF!&lt;=60,"0.5","0")</f>
        <v>#REF!</v>
      </c>
      <c r="U55" s="74" t="e">
        <f>IF(#REF!&lt;=60,"1","0")</f>
        <v>#REF!</v>
      </c>
      <c r="V55" s="75" t="e">
        <f t="shared" si="1"/>
        <v>#REF!</v>
      </c>
      <c r="W55" s="73" t="str">
        <f>'สรุปUnit Cost และ HGR'!U54</f>
        <v>1</v>
      </c>
      <c r="X55" s="73" t="str">
        <f>'สรุปUnit Cost และ HGR'!V54</f>
        <v>1</v>
      </c>
      <c r="Y55" s="73" t="e">
        <f>'สรุปUnit Cost และ HGR'!#REF!</f>
        <v>#REF!</v>
      </c>
      <c r="Z55" s="73" t="e">
        <f>'สรุปUnit Cost และ HGR'!#REF!</f>
        <v>#REF!</v>
      </c>
      <c r="AA55" s="73" t="e">
        <f>'สรุปUnit Cost และ HGR'!#REF!</f>
        <v>#REF!</v>
      </c>
      <c r="AB55" s="73" t="e">
        <f>'สรุปUnit Cost และ HGR'!#REF!</f>
        <v>#REF!</v>
      </c>
      <c r="AC55" s="77" t="e">
        <f t="shared" si="2"/>
        <v>#REF!</v>
      </c>
      <c r="AD55" s="72" t="e">
        <f t="shared" si="3"/>
        <v>#REF!</v>
      </c>
      <c r="AE55" s="72" t="e">
        <f>#REF!</f>
        <v>#REF!</v>
      </c>
      <c r="AF55" s="78" t="e">
        <f>#REF!</f>
        <v>#REF!</v>
      </c>
      <c r="AG55" s="79" t="e">
        <f>#REF!</f>
        <v>#REF!</v>
      </c>
      <c r="AH55" s="72" t="e">
        <f t="shared" si="4"/>
        <v>#REF!</v>
      </c>
      <c r="AI55" s="80" t="e">
        <f t="shared" si="5"/>
        <v>#REF!</v>
      </c>
      <c r="AJ55" s="75" t="e">
        <f t="shared" si="6"/>
        <v>#REF!</v>
      </c>
      <c r="AK55" s="82" t="e">
        <f>#REF!</f>
        <v>#REF!</v>
      </c>
      <c r="AL55" s="82" t="e">
        <f>#REF!</f>
        <v>#REF!</v>
      </c>
      <c r="AM55" s="82" t="e">
        <f t="shared" si="7"/>
        <v>#REF!</v>
      </c>
      <c r="AN55" s="83" t="e">
        <f t="shared" si="8"/>
        <v>#REF!</v>
      </c>
      <c r="AO55" s="82" t="e">
        <f t="shared" si="9"/>
        <v>#REF!</v>
      </c>
      <c r="AP55" s="82" t="e">
        <f t="shared" si="10"/>
        <v>#REF!</v>
      </c>
      <c r="AQ55" s="84" t="e">
        <f t="shared" si="11"/>
        <v>#REF!</v>
      </c>
      <c r="AR55" s="87" t="e">
        <f t="shared" si="12"/>
        <v>#REF!</v>
      </c>
      <c r="AS55" s="90" t="e">
        <f t="shared" si="13"/>
        <v>#REF!</v>
      </c>
      <c r="AT55" s="85" t="e">
        <f t="shared" si="14"/>
        <v>#REF!</v>
      </c>
      <c r="AU55" s="95" t="e">
        <f t="shared" si="15"/>
        <v>#REF!</v>
      </c>
    </row>
    <row r="56" spans="1:47" x14ac:dyDescent="0.55000000000000004">
      <c r="A56" s="66" t="e">
        <f>#REF!</f>
        <v>#REF!</v>
      </c>
      <c r="B56" s="26" t="e">
        <f>#REF!</f>
        <v>#REF!</v>
      </c>
      <c r="C56" s="26" t="e">
        <f>#REF!</f>
        <v>#REF!</v>
      </c>
      <c r="D56" s="26" t="e">
        <f>#REF!</f>
        <v>#REF!</v>
      </c>
      <c r="E56" s="66" t="e">
        <f>#REF!</f>
        <v>#REF!</v>
      </c>
      <c r="F56" s="66" t="e">
        <f>#REF!</f>
        <v>#REF!</v>
      </c>
      <c r="G56" s="26" t="e">
        <f>#REF!</f>
        <v>#REF!</v>
      </c>
      <c r="H56" s="67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68" t="e">
        <f>#REF!</f>
        <v>#REF!</v>
      </c>
      <c r="O56" s="66" t="e">
        <f>#REF!</f>
        <v>#REF!</v>
      </c>
      <c r="P56" s="66" t="e">
        <f>#REF!</f>
        <v>#REF!</v>
      </c>
      <c r="Q56" s="94" t="e">
        <f t="shared" si="0"/>
        <v>#REF!</v>
      </c>
      <c r="R56" s="70" t="e">
        <f>#REF!</f>
        <v>#REF!</v>
      </c>
      <c r="S56" s="73" t="e">
        <f>IF(#REF!&lt;=60,"0.5","0")</f>
        <v>#REF!</v>
      </c>
      <c r="T56" s="74" t="e">
        <f>IF(#REF!&lt;=60,"0.5","0")</f>
        <v>#REF!</v>
      </c>
      <c r="U56" s="74" t="e">
        <f>IF(#REF!&lt;=60,"1","0")</f>
        <v>#REF!</v>
      </c>
      <c r="V56" s="75" t="e">
        <f t="shared" si="1"/>
        <v>#REF!</v>
      </c>
      <c r="W56" s="73" t="str">
        <f>'สรุปUnit Cost และ HGR'!U55</f>
        <v>1</v>
      </c>
      <c r="X56" s="73" t="str">
        <f>'สรุปUnit Cost และ HGR'!V55</f>
        <v>1</v>
      </c>
      <c r="Y56" s="73" t="e">
        <f>'สรุปUnit Cost และ HGR'!#REF!</f>
        <v>#REF!</v>
      </c>
      <c r="Z56" s="73" t="e">
        <f>'สรุปUnit Cost และ HGR'!#REF!</f>
        <v>#REF!</v>
      </c>
      <c r="AA56" s="73" t="e">
        <f>'สรุปUnit Cost และ HGR'!#REF!</f>
        <v>#REF!</v>
      </c>
      <c r="AB56" s="73" t="e">
        <f>'สรุปUnit Cost และ HGR'!#REF!</f>
        <v>#REF!</v>
      </c>
      <c r="AC56" s="77" t="e">
        <f t="shared" si="2"/>
        <v>#REF!</v>
      </c>
      <c r="AD56" s="72" t="e">
        <f t="shared" si="3"/>
        <v>#REF!</v>
      </c>
      <c r="AE56" s="72" t="e">
        <f>#REF!</f>
        <v>#REF!</v>
      </c>
      <c r="AF56" s="78" t="e">
        <f>#REF!</f>
        <v>#REF!</v>
      </c>
      <c r="AG56" s="79" t="e">
        <f>#REF!</f>
        <v>#REF!</v>
      </c>
      <c r="AH56" s="72" t="e">
        <f t="shared" si="4"/>
        <v>#REF!</v>
      </c>
      <c r="AI56" s="80" t="e">
        <f t="shared" si="5"/>
        <v>#REF!</v>
      </c>
      <c r="AJ56" s="75" t="e">
        <f t="shared" si="6"/>
        <v>#REF!</v>
      </c>
      <c r="AK56" s="82" t="e">
        <f>#REF!</f>
        <v>#REF!</v>
      </c>
      <c r="AL56" s="82" t="e">
        <f>#REF!</f>
        <v>#REF!</v>
      </c>
      <c r="AM56" s="82" t="e">
        <f t="shared" si="7"/>
        <v>#REF!</v>
      </c>
      <c r="AN56" s="83" t="e">
        <f t="shared" si="8"/>
        <v>#REF!</v>
      </c>
      <c r="AO56" s="82" t="e">
        <f t="shared" si="9"/>
        <v>#REF!</v>
      </c>
      <c r="AP56" s="82" t="e">
        <f t="shared" si="10"/>
        <v>#REF!</v>
      </c>
      <c r="AQ56" s="84" t="e">
        <f t="shared" si="11"/>
        <v>#REF!</v>
      </c>
      <c r="AR56" s="87" t="e">
        <f t="shared" si="12"/>
        <v>#REF!</v>
      </c>
      <c r="AS56" s="90" t="e">
        <f t="shared" si="13"/>
        <v>#REF!</v>
      </c>
      <c r="AT56" s="85" t="e">
        <f t="shared" si="14"/>
        <v>#REF!</v>
      </c>
      <c r="AU56" s="95" t="e">
        <f t="shared" si="15"/>
        <v>#REF!</v>
      </c>
    </row>
    <row r="57" spans="1:47" x14ac:dyDescent="0.55000000000000004">
      <c r="A57" s="66" t="e">
        <f>#REF!</f>
        <v>#REF!</v>
      </c>
      <c r="B57" s="26" t="e">
        <f>#REF!</f>
        <v>#REF!</v>
      </c>
      <c r="C57" s="26" t="e">
        <f>#REF!</f>
        <v>#REF!</v>
      </c>
      <c r="D57" s="26" t="e">
        <f>#REF!</f>
        <v>#REF!</v>
      </c>
      <c r="E57" s="66" t="e">
        <f>#REF!</f>
        <v>#REF!</v>
      </c>
      <c r="F57" s="66" t="e">
        <f>#REF!</f>
        <v>#REF!</v>
      </c>
      <c r="G57" s="26" t="e">
        <f>#REF!</f>
        <v>#REF!</v>
      </c>
      <c r="H57" s="67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68" t="e">
        <f>#REF!</f>
        <v>#REF!</v>
      </c>
      <c r="O57" s="66" t="e">
        <f>#REF!</f>
        <v>#REF!</v>
      </c>
      <c r="P57" s="66" t="e">
        <f>#REF!</f>
        <v>#REF!</v>
      </c>
      <c r="Q57" s="94" t="e">
        <f t="shared" si="0"/>
        <v>#REF!</v>
      </c>
      <c r="R57" s="70" t="e">
        <f>#REF!</f>
        <v>#REF!</v>
      </c>
      <c r="S57" s="73" t="e">
        <f>IF(#REF!&lt;=60,"0.5","0")</f>
        <v>#REF!</v>
      </c>
      <c r="T57" s="74" t="e">
        <f>IF(#REF!&lt;=60,"0.5","0")</f>
        <v>#REF!</v>
      </c>
      <c r="U57" s="74" t="e">
        <f>IF(#REF!&lt;=60,"1","0")</f>
        <v>#REF!</v>
      </c>
      <c r="V57" s="75" t="e">
        <f t="shared" si="1"/>
        <v>#REF!</v>
      </c>
      <c r="W57" s="73" t="str">
        <f>'สรุปUnit Cost และ HGR'!U56</f>
        <v>1</v>
      </c>
      <c r="X57" s="73" t="str">
        <f>'สรุปUnit Cost และ HGR'!V56</f>
        <v>1</v>
      </c>
      <c r="Y57" s="73" t="e">
        <f>'สรุปUnit Cost และ HGR'!#REF!</f>
        <v>#REF!</v>
      </c>
      <c r="Z57" s="73" t="e">
        <f>'สรุปUnit Cost และ HGR'!#REF!</f>
        <v>#REF!</v>
      </c>
      <c r="AA57" s="73" t="e">
        <f>'สรุปUnit Cost และ HGR'!#REF!</f>
        <v>#REF!</v>
      </c>
      <c r="AB57" s="73" t="e">
        <f>'สรุปUnit Cost และ HGR'!#REF!</f>
        <v>#REF!</v>
      </c>
      <c r="AC57" s="77" t="e">
        <f t="shared" si="2"/>
        <v>#REF!</v>
      </c>
      <c r="AD57" s="72" t="e">
        <f t="shared" si="3"/>
        <v>#REF!</v>
      </c>
      <c r="AE57" s="72" t="e">
        <f>#REF!</f>
        <v>#REF!</v>
      </c>
      <c r="AF57" s="78" t="e">
        <f>#REF!</f>
        <v>#REF!</v>
      </c>
      <c r="AG57" s="79" t="e">
        <f>#REF!</f>
        <v>#REF!</v>
      </c>
      <c r="AH57" s="72" t="e">
        <f t="shared" si="4"/>
        <v>#REF!</v>
      </c>
      <c r="AI57" s="80" t="e">
        <f t="shared" si="5"/>
        <v>#REF!</v>
      </c>
      <c r="AJ57" s="75" t="e">
        <f t="shared" si="6"/>
        <v>#REF!</v>
      </c>
      <c r="AK57" s="82" t="e">
        <f>#REF!</f>
        <v>#REF!</v>
      </c>
      <c r="AL57" s="82" t="e">
        <f>#REF!</f>
        <v>#REF!</v>
      </c>
      <c r="AM57" s="82" t="e">
        <f t="shared" si="7"/>
        <v>#REF!</v>
      </c>
      <c r="AN57" s="83" t="e">
        <f t="shared" si="8"/>
        <v>#REF!</v>
      </c>
      <c r="AO57" s="82" t="e">
        <f t="shared" si="9"/>
        <v>#REF!</v>
      </c>
      <c r="AP57" s="82" t="e">
        <f t="shared" si="10"/>
        <v>#REF!</v>
      </c>
      <c r="AQ57" s="84" t="e">
        <f t="shared" si="11"/>
        <v>#REF!</v>
      </c>
      <c r="AR57" s="87" t="e">
        <f t="shared" si="12"/>
        <v>#REF!</v>
      </c>
      <c r="AS57" s="90" t="e">
        <f t="shared" si="13"/>
        <v>#REF!</v>
      </c>
      <c r="AT57" s="85" t="e">
        <f t="shared" si="14"/>
        <v>#REF!</v>
      </c>
      <c r="AU57" s="95" t="e">
        <f t="shared" si="15"/>
        <v>#REF!</v>
      </c>
    </row>
    <row r="58" spans="1:47" x14ac:dyDescent="0.55000000000000004">
      <c r="A58" s="66" t="e">
        <f>#REF!</f>
        <v>#REF!</v>
      </c>
      <c r="B58" s="26" t="e">
        <f>#REF!</f>
        <v>#REF!</v>
      </c>
      <c r="C58" s="26" t="e">
        <f>#REF!</f>
        <v>#REF!</v>
      </c>
      <c r="D58" s="26" t="e">
        <f>#REF!</f>
        <v>#REF!</v>
      </c>
      <c r="E58" s="66" t="e">
        <f>#REF!</f>
        <v>#REF!</v>
      </c>
      <c r="F58" s="66" t="e">
        <f>#REF!</f>
        <v>#REF!</v>
      </c>
      <c r="G58" s="26" t="e">
        <f>#REF!</f>
        <v>#REF!</v>
      </c>
      <c r="H58" s="67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68" t="e">
        <f>#REF!</f>
        <v>#REF!</v>
      </c>
      <c r="O58" s="66" t="e">
        <f>#REF!</f>
        <v>#REF!</v>
      </c>
      <c r="P58" s="66" t="e">
        <f>#REF!</f>
        <v>#REF!</v>
      </c>
      <c r="Q58" s="94" t="e">
        <f t="shared" si="0"/>
        <v>#REF!</v>
      </c>
      <c r="R58" s="70" t="e">
        <f>#REF!</f>
        <v>#REF!</v>
      </c>
      <c r="S58" s="73" t="e">
        <f>IF(#REF!&lt;=60,"0.5","0")</f>
        <v>#REF!</v>
      </c>
      <c r="T58" s="74" t="e">
        <f>IF(#REF!&lt;=60,"0.5","0")</f>
        <v>#REF!</v>
      </c>
      <c r="U58" s="74" t="e">
        <f>IF(#REF!&lt;=60,"1","0")</f>
        <v>#REF!</v>
      </c>
      <c r="V58" s="75" t="e">
        <f t="shared" si="1"/>
        <v>#REF!</v>
      </c>
      <c r="W58" s="73" t="str">
        <f>'สรุปUnit Cost และ HGR'!U57</f>
        <v>1</v>
      </c>
      <c r="X58" s="73" t="str">
        <f>'สรุปUnit Cost และ HGR'!V57</f>
        <v>1</v>
      </c>
      <c r="Y58" s="73" t="e">
        <f>'สรุปUnit Cost และ HGR'!#REF!</f>
        <v>#REF!</v>
      </c>
      <c r="Z58" s="73" t="e">
        <f>'สรุปUnit Cost และ HGR'!#REF!</f>
        <v>#REF!</v>
      </c>
      <c r="AA58" s="73" t="e">
        <f>'สรุปUnit Cost และ HGR'!#REF!</f>
        <v>#REF!</v>
      </c>
      <c r="AB58" s="73" t="e">
        <f>'สรุปUnit Cost และ HGR'!#REF!</f>
        <v>#REF!</v>
      </c>
      <c r="AC58" s="77" t="e">
        <f t="shared" si="2"/>
        <v>#REF!</v>
      </c>
      <c r="AD58" s="72" t="e">
        <f t="shared" si="3"/>
        <v>#REF!</v>
      </c>
      <c r="AE58" s="72" t="e">
        <f>#REF!</f>
        <v>#REF!</v>
      </c>
      <c r="AF58" s="78" t="e">
        <f>#REF!</f>
        <v>#REF!</v>
      </c>
      <c r="AG58" s="79" t="e">
        <f>#REF!</f>
        <v>#REF!</v>
      </c>
      <c r="AH58" s="72" t="e">
        <f t="shared" si="4"/>
        <v>#REF!</v>
      </c>
      <c r="AI58" s="80" t="e">
        <f t="shared" si="5"/>
        <v>#REF!</v>
      </c>
      <c r="AJ58" s="75" t="e">
        <f t="shared" si="6"/>
        <v>#REF!</v>
      </c>
      <c r="AK58" s="82" t="e">
        <f>#REF!</f>
        <v>#REF!</v>
      </c>
      <c r="AL58" s="82" t="e">
        <f>#REF!</f>
        <v>#REF!</v>
      </c>
      <c r="AM58" s="82" t="e">
        <f t="shared" si="7"/>
        <v>#REF!</v>
      </c>
      <c r="AN58" s="83" t="e">
        <f t="shared" si="8"/>
        <v>#REF!</v>
      </c>
      <c r="AO58" s="82" t="e">
        <f t="shared" si="9"/>
        <v>#REF!</v>
      </c>
      <c r="AP58" s="82" t="e">
        <f t="shared" si="10"/>
        <v>#REF!</v>
      </c>
      <c r="AQ58" s="84" t="e">
        <f t="shared" si="11"/>
        <v>#REF!</v>
      </c>
      <c r="AR58" s="87" t="e">
        <f t="shared" si="12"/>
        <v>#REF!</v>
      </c>
      <c r="AS58" s="90" t="e">
        <f t="shared" si="13"/>
        <v>#REF!</v>
      </c>
      <c r="AT58" s="85" t="e">
        <f t="shared" si="14"/>
        <v>#REF!</v>
      </c>
      <c r="AU58" s="95" t="e">
        <f t="shared" si="15"/>
        <v>#REF!</v>
      </c>
    </row>
    <row r="59" spans="1:47" x14ac:dyDescent="0.55000000000000004">
      <c r="A59" s="66" t="e">
        <f>#REF!</f>
        <v>#REF!</v>
      </c>
      <c r="B59" s="26" t="e">
        <f>#REF!</f>
        <v>#REF!</v>
      </c>
      <c r="C59" s="26" t="e">
        <f>#REF!</f>
        <v>#REF!</v>
      </c>
      <c r="D59" s="26" t="e">
        <f>#REF!</f>
        <v>#REF!</v>
      </c>
      <c r="E59" s="66" t="e">
        <f>#REF!</f>
        <v>#REF!</v>
      </c>
      <c r="F59" s="66" t="e">
        <f>#REF!</f>
        <v>#REF!</v>
      </c>
      <c r="G59" s="26" t="e">
        <f>#REF!</f>
        <v>#REF!</v>
      </c>
      <c r="H59" s="67" t="e">
        <f>#REF!</f>
        <v>#REF!</v>
      </c>
      <c r="I59" s="25" t="e">
        <f>#REF!</f>
        <v>#REF!</v>
      </c>
      <c r="J59" s="81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68" t="e">
        <f>#REF!</f>
        <v>#REF!</v>
      </c>
      <c r="O59" s="66" t="e">
        <f>#REF!</f>
        <v>#REF!</v>
      </c>
      <c r="P59" s="66" t="e">
        <f>#REF!</f>
        <v>#REF!</v>
      </c>
      <c r="Q59" s="94" t="e">
        <f t="shared" si="0"/>
        <v>#REF!</v>
      </c>
      <c r="R59" s="70" t="e">
        <f>#REF!</f>
        <v>#REF!</v>
      </c>
      <c r="S59" s="73" t="e">
        <f>IF(#REF!&lt;=60,"0.5","0")</f>
        <v>#REF!</v>
      </c>
      <c r="T59" s="74" t="e">
        <f>IF(#REF!&lt;=60,"0.5","0")</f>
        <v>#REF!</v>
      </c>
      <c r="U59" s="74" t="e">
        <f>IF(#REF!&lt;=60,"1","0")</f>
        <v>#REF!</v>
      </c>
      <c r="V59" s="75" t="e">
        <f t="shared" si="1"/>
        <v>#REF!</v>
      </c>
      <c r="W59" s="73" t="str">
        <f>'สรุปUnit Cost และ HGR'!U58</f>
        <v>1</v>
      </c>
      <c r="X59" s="73" t="str">
        <f>'สรุปUnit Cost และ HGR'!V58</f>
        <v>1</v>
      </c>
      <c r="Y59" s="73" t="e">
        <f>'สรุปUnit Cost และ HGR'!#REF!</f>
        <v>#REF!</v>
      </c>
      <c r="Z59" s="73" t="e">
        <f>'สรุปUnit Cost และ HGR'!#REF!</f>
        <v>#REF!</v>
      </c>
      <c r="AA59" s="73" t="e">
        <f>'สรุปUnit Cost และ HGR'!#REF!</f>
        <v>#REF!</v>
      </c>
      <c r="AB59" s="73" t="e">
        <f>'สรุปUnit Cost และ HGR'!#REF!</f>
        <v>#REF!</v>
      </c>
      <c r="AC59" s="77" t="e">
        <f t="shared" si="2"/>
        <v>#REF!</v>
      </c>
      <c r="AD59" s="72" t="e">
        <f t="shared" si="3"/>
        <v>#REF!</v>
      </c>
      <c r="AE59" s="72" t="e">
        <f>#REF!</f>
        <v>#REF!</v>
      </c>
      <c r="AF59" s="78" t="e">
        <f>#REF!</f>
        <v>#REF!</v>
      </c>
      <c r="AG59" s="79" t="e">
        <f>#REF!</f>
        <v>#REF!</v>
      </c>
      <c r="AH59" s="72" t="e">
        <f t="shared" si="4"/>
        <v>#REF!</v>
      </c>
      <c r="AI59" s="80" t="e">
        <f t="shared" si="5"/>
        <v>#REF!</v>
      </c>
      <c r="AJ59" s="75" t="e">
        <f t="shared" si="6"/>
        <v>#REF!</v>
      </c>
      <c r="AK59" s="82" t="e">
        <f>#REF!</f>
        <v>#REF!</v>
      </c>
      <c r="AL59" s="82" t="e">
        <f>#REF!</f>
        <v>#REF!</v>
      </c>
      <c r="AM59" s="82" t="e">
        <f t="shared" si="7"/>
        <v>#REF!</v>
      </c>
      <c r="AN59" s="83" t="e">
        <f t="shared" si="8"/>
        <v>#REF!</v>
      </c>
      <c r="AO59" s="82" t="e">
        <f t="shared" si="9"/>
        <v>#REF!</v>
      </c>
      <c r="AP59" s="82" t="e">
        <f t="shared" si="10"/>
        <v>#REF!</v>
      </c>
      <c r="AQ59" s="84" t="e">
        <f t="shared" si="11"/>
        <v>#REF!</v>
      </c>
      <c r="AR59" s="87" t="e">
        <f t="shared" si="12"/>
        <v>#REF!</v>
      </c>
      <c r="AS59" s="90" t="e">
        <f t="shared" si="13"/>
        <v>#REF!</v>
      </c>
      <c r="AT59" s="85" t="e">
        <f t="shared" si="14"/>
        <v>#REF!</v>
      </c>
      <c r="AU59" s="95" t="e">
        <f t="shared" si="15"/>
        <v>#REF!</v>
      </c>
    </row>
    <row r="60" spans="1:47" x14ac:dyDescent="0.55000000000000004">
      <c r="A60" s="66" t="e">
        <f>#REF!</f>
        <v>#REF!</v>
      </c>
      <c r="B60" s="26" t="e">
        <f>#REF!</f>
        <v>#REF!</v>
      </c>
      <c r="C60" s="26" t="e">
        <f>#REF!</f>
        <v>#REF!</v>
      </c>
      <c r="D60" s="26" t="e">
        <f>#REF!</f>
        <v>#REF!</v>
      </c>
      <c r="E60" s="66" t="e">
        <f>#REF!</f>
        <v>#REF!</v>
      </c>
      <c r="F60" s="66" t="e">
        <f>#REF!</f>
        <v>#REF!</v>
      </c>
      <c r="G60" s="26" t="e">
        <f>#REF!</f>
        <v>#REF!</v>
      </c>
      <c r="H60" s="67" t="e">
        <f>#REF!</f>
        <v>#REF!</v>
      </c>
      <c r="I60" s="25" t="e">
        <f>#REF!</f>
        <v>#REF!</v>
      </c>
      <c r="J60" s="81" t="e">
        <f>#REF!</f>
        <v>#REF!</v>
      </c>
      <c r="K60" s="25" t="e">
        <f>#REF!</f>
        <v>#REF!</v>
      </c>
      <c r="L60" s="25" t="e">
        <f>#REF!</f>
        <v>#REF!</v>
      </c>
      <c r="M60" s="81" t="e">
        <f>#REF!</f>
        <v>#REF!</v>
      </c>
      <c r="N60" s="68" t="e">
        <f>#REF!</f>
        <v>#REF!</v>
      </c>
      <c r="O60" s="66" t="e">
        <f>#REF!</f>
        <v>#REF!</v>
      </c>
      <c r="P60" s="66" t="e">
        <f>#REF!</f>
        <v>#REF!</v>
      </c>
      <c r="Q60" s="94" t="e">
        <f t="shared" si="0"/>
        <v>#REF!</v>
      </c>
      <c r="R60" s="70" t="e">
        <f>#REF!</f>
        <v>#REF!</v>
      </c>
      <c r="S60" s="73" t="e">
        <f>IF(#REF!&lt;=60,"0.5","0")</f>
        <v>#REF!</v>
      </c>
      <c r="T60" s="74" t="e">
        <f>IF(#REF!&lt;=60,"0.5","0")</f>
        <v>#REF!</v>
      </c>
      <c r="U60" s="74" t="e">
        <f>IF(#REF!&lt;=60,"1","0")</f>
        <v>#REF!</v>
      </c>
      <c r="V60" s="75" t="e">
        <f t="shared" si="1"/>
        <v>#REF!</v>
      </c>
      <c r="W60" s="73" t="str">
        <f>'สรุปUnit Cost และ HGR'!U59</f>
        <v>1</v>
      </c>
      <c r="X60" s="73" t="str">
        <f>'สรุปUnit Cost และ HGR'!V59</f>
        <v>1</v>
      </c>
      <c r="Y60" s="73" t="e">
        <f>'สรุปUnit Cost และ HGR'!#REF!</f>
        <v>#REF!</v>
      </c>
      <c r="Z60" s="73" t="e">
        <f>'สรุปUnit Cost และ HGR'!#REF!</f>
        <v>#REF!</v>
      </c>
      <c r="AA60" s="73" t="e">
        <f>'สรุปUnit Cost และ HGR'!#REF!</f>
        <v>#REF!</v>
      </c>
      <c r="AB60" s="73" t="e">
        <f>'สรุปUnit Cost และ HGR'!#REF!</f>
        <v>#REF!</v>
      </c>
      <c r="AC60" s="77" t="e">
        <f t="shared" si="2"/>
        <v>#REF!</v>
      </c>
      <c r="AD60" s="72" t="e">
        <f t="shared" si="3"/>
        <v>#REF!</v>
      </c>
      <c r="AE60" s="72" t="e">
        <f>#REF!</f>
        <v>#REF!</v>
      </c>
      <c r="AF60" s="78" t="e">
        <f>#REF!</f>
        <v>#REF!</v>
      </c>
      <c r="AG60" s="79" t="e">
        <f>#REF!</f>
        <v>#REF!</v>
      </c>
      <c r="AH60" s="72" t="e">
        <f t="shared" si="4"/>
        <v>#REF!</v>
      </c>
      <c r="AI60" s="80" t="e">
        <f t="shared" si="5"/>
        <v>#REF!</v>
      </c>
      <c r="AJ60" s="75" t="e">
        <f t="shared" si="6"/>
        <v>#REF!</v>
      </c>
      <c r="AK60" s="82" t="e">
        <f>#REF!</f>
        <v>#REF!</v>
      </c>
      <c r="AL60" s="82" t="e">
        <f>#REF!</f>
        <v>#REF!</v>
      </c>
      <c r="AM60" s="82" t="e">
        <f t="shared" si="7"/>
        <v>#REF!</v>
      </c>
      <c r="AN60" s="83" t="e">
        <f t="shared" si="8"/>
        <v>#REF!</v>
      </c>
      <c r="AO60" s="82" t="e">
        <f t="shared" si="9"/>
        <v>#REF!</v>
      </c>
      <c r="AP60" s="82" t="e">
        <f t="shared" si="10"/>
        <v>#REF!</v>
      </c>
      <c r="AQ60" s="84" t="e">
        <f t="shared" si="11"/>
        <v>#REF!</v>
      </c>
      <c r="AR60" s="87" t="e">
        <f t="shared" si="12"/>
        <v>#REF!</v>
      </c>
      <c r="AS60" s="90" t="e">
        <f t="shared" si="13"/>
        <v>#REF!</v>
      </c>
      <c r="AT60" s="85" t="e">
        <f t="shared" si="14"/>
        <v>#REF!</v>
      </c>
      <c r="AU60" s="95" t="e">
        <f t="shared" si="15"/>
        <v>#REF!</v>
      </c>
    </row>
    <row r="61" spans="1:47" x14ac:dyDescent="0.55000000000000004">
      <c r="A61" s="66" t="e">
        <f>#REF!</f>
        <v>#REF!</v>
      </c>
      <c r="B61" s="26" t="e">
        <f>#REF!</f>
        <v>#REF!</v>
      </c>
      <c r="C61" s="26" t="e">
        <f>#REF!</f>
        <v>#REF!</v>
      </c>
      <c r="D61" s="26" t="e">
        <f>#REF!</f>
        <v>#REF!</v>
      </c>
      <c r="E61" s="66" t="e">
        <f>#REF!</f>
        <v>#REF!</v>
      </c>
      <c r="F61" s="66" t="e">
        <f>#REF!</f>
        <v>#REF!</v>
      </c>
      <c r="G61" s="26" t="e">
        <f>#REF!</f>
        <v>#REF!</v>
      </c>
      <c r="H61" s="67" t="e">
        <f>#REF!</f>
        <v>#REF!</v>
      </c>
      <c r="I61" s="25" t="e">
        <f>#REF!</f>
        <v>#REF!</v>
      </c>
      <c r="J61" s="81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68" t="e">
        <f>#REF!</f>
        <v>#REF!</v>
      </c>
      <c r="O61" s="66" t="e">
        <f>#REF!</f>
        <v>#REF!</v>
      </c>
      <c r="P61" s="66" t="e">
        <f>#REF!</f>
        <v>#REF!</v>
      </c>
      <c r="Q61" s="94" t="e">
        <f t="shared" si="0"/>
        <v>#REF!</v>
      </c>
      <c r="R61" s="70" t="e">
        <f>#REF!</f>
        <v>#REF!</v>
      </c>
      <c r="S61" s="73" t="e">
        <f>IF(#REF!&lt;=60,"0.5","0")</f>
        <v>#REF!</v>
      </c>
      <c r="T61" s="74" t="e">
        <f>IF(#REF!&lt;=60,"0.5","0")</f>
        <v>#REF!</v>
      </c>
      <c r="U61" s="74" t="e">
        <f>IF(#REF!&lt;=60,"1","0")</f>
        <v>#REF!</v>
      </c>
      <c r="V61" s="75" t="e">
        <f t="shared" si="1"/>
        <v>#REF!</v>
      </c>
      <c r="W61" s="73" t="str">
        <f>'สรุปUnit Cost และ HGR'!U60</f>
        <v>0</v>
      </c>
      <c r="X61" s="73" t="str">
        <f>'สรุปUnit Cost และ HGR'!V60</f>
        <v>1</v>
      </c>
      <c r="Y61" s="73" t="e">
        <f>'สรุปUnit Cost และ HGR'!#REF!</f>
        <v>#REF!</v>
      </c>
      <c r="Z61" s="73" t="e">
        <f>'สรุปUnit Cost และ HGR'!#REF!</f>
        <v>#REF!</v>
      </c>
      <c r="AA61" s="73" t="e">
        <f>'สรุปUnit Cost และ HGR'!#REF!</f>
        <v>#REF!</v>
      </c>
      <c r="AB61" s="73" t="e">
        <f>'สรุปUnit Cost และ HGR'!#REF!</f>
        <v>#REF!</v>
      </c>
      <c r="AC61" s="77" t="e">
        <f t="shared" si="2"/>
        <v>#REF!</v>
      </c>
      <c r="AD61" s="72" t="e">
        <f t="shared" si="3"/>
        <v>#REF!</v>
      </c>
      <c r="AE61" s="72" t="e">
        <f>#REF!</f>
        <v>#REF!</v>
      </c>
      <c r="AF61" s="78" t="e">
        <f>#REF!</f>
        <v>#REF!</v>
      </c>
      <c r="AG61" s="79" t="e">
        <f>#REF!</f>
        <v>#REF!</v>
      </c>
      <c r="AH61" s="72" t="e">
        <f t="shared" si="4"/>
        <v>#REF!</v>
      </c>
      <c r="AI61" s="80" t="e">
        <f t="shared" si="5"/>
        <v>#REF!</v>
      </c>
      <c r="AJ61" s="75" t="e">
        <f t="shared" si="6"/>
        <v>#REF!</v>
      </c>
      <c r="AK61" s="82" t="e">
        <f>#REF!</f>
        <v>#REF!</v>
      </c>
      <c r="AL61" s="82" t="e">
        <f>#REF!</f>
        <v>#REF!</v>
      </c>
      <c r="AM61" s="82" t="e">
        <f t="shared" si="7"/>
        <v>#REF!</v>
      </c>
      <c r="AN61" s="83" t="e">
        <f t="shared" si="8"/>
        <v>#REF!</v>
      </c>
      <c r="AO61" s="82" t="e">
        <f t="shared" si="9"/>
        <v>#REF!</v>
      </c>
      <c r="AP61" s="82" t="e">
        <f t="shared" si="10"/>
        <v>#REF!</v>
      </c>
      <c r="AQ61" s="84" t="e">
        <f t="shared" si="11"/>
        <v>#REF!</v>
      </c>
      <c r="AR61" s="87" t="e">
        <f t="shared" si="12"/>
        <v>#REF!</v>
      </c>
      <c r="AS61" s="90" t="e">
        <f t="shared" si="13"/>
        <v>#REF!</v>
      </c>
      <c r="AT61" s="85" t="e">
        <f t="shared" si="14"/>
        <v>#REF!</v>
      </c>
      <c r="AU61" s="95" t="e">
        <f t="shared" si="15"/>
        <v>#REF!</v>
      </c>
    </row>
    <row r="62" spans="1:47" x14ac:dyDescent="0.55000000000000004">
      <c r="A62" s="66" t="e">
        <f>#REF!</f>
        <v>#REF!</v>
      </c>
      <c r="B62" s="26" t="e">
        <f>#REF!</f>
        <v>#REF!</v>
      </c>
      <c r="C62" s="26" t="e">
        <f>#REF!</f>
        <v>#REF!</v>
      </c>
      <c r="D62" s="26" t="e">
        <f>#REF!</f>
        <v>#REF!</v>
      </c>
      <c r="E62" s="66" t="e">
        <f>#REF!</f>
        <v>#REF!</v>
      </c>
      <c r="F62" s="66" t="e">
        <f>#REF!</f>
        <v>#REF!</v>
      </c>
      <c r="G62" s="26" t="e">
        <f>#REF!</f>
        <v>#REF!</v>
      </c>
      <c r="H62" s="67" t="e">
        <f>#REF!</f>
        <v>#REF!</v>
      </c>
      <c r="I62" s="81" t="e">
        <f>#REF!</f>
        <v>#REF!</v>
      </c>
      <c r="J62" s="81" t="e">
        <f>#REF!</f>
        <v>#REF!</v>
      </c>
      <c r="K62" s="25" t="e">
        <f>#REF!</f>
        <v>#REF!</v>
      </c>
      <c r="L62" s="25" t="e">
        <f>#REF!</f>
        <v>#REF!</v>
      </c>
      <c r="M62" s="81" t="e">
        <f>#REF!</f>
        <v>#REF!</v>
      </c>
      <c r="N62" s="68" t="e">
        <f>#REF!</f>
        <v>#REF!</v>
      </c>
      <c r="O62" s="66" t="e">
        <f>#REF!</f>
        <v>#REF!</v>
      </c>
      <c r="P62" s="66" t="e">
        <f>#REF!</f>
        <v>#REF!</v>
      </c>
      <c r="Q62" s="94" t="e">
        <f t="shared" si="0"/>
        <v>#REF!</v>
      </c>
      <c r="R62" s="70" t="e">
        <f>#REF!</f>
        <v>#REF!</v>
      </c>
      <c r="S62" s="73" t="e">
        <f>IF(#REF!&lt;=60,"0.5","0")</f>
        <v>#REF!</v>
      </c>
      <c r="T62" s="74" t="e">
        <f>IF(#REF!&lt;=60,"0.5","0")</f>
        <v>#REF!</v>
      </c>
      <c r="U62" s="74" t="e">
        <f>IF(#REF!&lt;=60,"1","0")</f>
        <v>#REF!</v>
      </c>
      <c r="V62" s="75" t="e">
        <f t="shared" si="1"/>
        <v>#REF!</v>
      </c>
      <c r="W62" s="73" t="str">
        <f>'สรุปUnit Cost และ HGR'!U61</f>
        <v>1</v>
      </c>
      <c r="X62" s="73" t="str">
        <f>'สรุปUnit Cost และ HGR'!V61</f>
        <v>1</v>
      </c>
      <c r="Y62" s="73" t="e">
        <f>'สรุปUnit Cost และ HGR'!#REF!</f>
        <v>#REF!</v>
      </c>
      <c r="Z62" s="73" t="e">
        <f>'สรุปUnit Cost และ HGR'!#REF!</f>
        <v>#REF!</v>
      </c>
      <c r="AA62" s="73" t="e">
        <f>'สรุปUnit Cost และ HGR'!#REF!</f>
        <v>#REF!</v>
      </c>
      <c r="AB62" s="73" t="e">
        <f>'สรุปUnit Cost และ HGR'!#REF!</f>
        <v>#REF!</v>
      </c>
      <c r="AC62" s="77" t="e">
        <f t="shared" si="2"/>
        <v>#REF!</v>
      </c>
      <c r="AD62" s="72" t="e">
        <f t="shared" si="3"/>
        <v>#REF!</v>
      </c>
      <c r="AE62" s="72" t="e">
        <f>#REF!</f>
        <v>#REF!</v>
      </c>
      <c r="AF62" s="78" t="e">
        <f>#REF!</f>
        <v>#REF!</v>
      </c>
      <c r="AG62" s="79" t="e">
        <f>#REF!</f>
        <v>#REF!</v>
      </c>
      <c r="AH62" s="72" t="e">
        <f t="shared" si="4"/>
        <v>#REF!</v>
      </c>
      <c r="AI62" s="80" t="e">
        <f t="shared" si="5"/>
        <v>#REF!</v>
      </c>
      <c r="AJ62" s="75" t="e">
        <f t="shared" si="6"/>
        <v>#REF!</v>
      </c>
      <c r="AK62" s="82" t="e">
        <f>#REF!</f>
        <v>#REF!</v>
      </c>
      <c r="AL62" s="82" t="e">
        <f>#REF!</f>
        <v>#REF!</v>
      </c>
      <c r="AM62" s="82" t="e">
        <f t="shared" si="7"/>
        <v>#REF!</v>
      </c>
      <c r="AN62" s="83" t="e">
        <f t="shared" si="8"/>
        <v>#REF!</v>
      </c>
      <c r="AO62" s="82" t="e">
        <f t="shared" si="9"/>
        <v>#REF!</v>
      </c>
      <c r="AP62" s="82" t="e">
        <f t="shared" si="10"/>
        <v>#REF!</v>
      </c>
      <c r="AQ62" s="84" t="e">
        <f t="shared" si="11"/>
        <v>#REF!</v>
      </c>
      <c r="AR62" s="87" t="e">
        <f t="shared" si="12"/>
        <v>#REF!</v>
      </c>
      <c r="AS62" s="90" t="e">
        <f t="shared" si="13"/>
        <v>#REF!</v>
      </c>
      <c r="AT62" s="85" t="e">
        <f t="shared" si="14"/>
        <v>#REF!</v>
      </c>
      <c r="AU62" s="95" t="e">
        <f t="shared" si="15"/>
        <v>#REF!</v>
      </c>
    </row>
    <row r="63" spans="1:47" x14ac:dyDescent="0.55000000000000004">
      <c r="A63" s="66" t="e">
        <f>#REF!</f>
        <v>#REF!</v>
      </c>
      <c r="B63" s="26" t="e">
        <f>#REF!</f>
        <v>#REF!</v>
      </c>
      <c r="C63" s="26" t="e">
        <f>#REF!</f>
        <v>#REF!</v>
      </c>
      <c r="D63" s="26" t="e">
        <f>#REF!</f>
        <v>#REF!</v>
      </c>
      <c r="E63" s="66" t="e">
        <f>#REF!</f>
        <v>#REF!</v>
      </c>
      <c r="F63" s="66" t="e">
        <f>#REF!</f>
        <v>#REF!</v>
      </c>
      <c r="G63" s="26" t="e">
        <f>#REF!</f>
        <v>#REF!</v>
      </c>
      <c r="H63" s="67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68" t="e">
        <f>#REF!</f>
        <v>#REF!</v>
      </c>
      <c r="O63" s="66" t="e">
        <f>#REF!</f>
        <v>#REF!</v>
      </c>
      <c r="P63" s="66" t="e">
        <f>#REF!</f>
        <v>#REF!</v>
      </c>
      <c r="Q63" s="94" t="e">
        <f t="shared" si="0"/>
        <v>#REF!</v>
      </c>
      <c r="R63" s="70" t="e">
        <f>#REF!</f>
        <v>#REF!</v>
      </c>
      <c r="S63" s="73" t="e">
        <f>IF(#REF!&lt;=60,"0.5","0")</f>
        <v>#REF!</v>
      </c>
      <c r="T63" s="74" t="e">
        <f>IF(#REF!&lt;=60,"0.5","0")</f>
        <v>#REF!</v>
      </c>
      <c r="U63" s="74" t="e">
        <f>IF(#REF!&lt;=60,"1","0")</f>
        <v>#REF!</v>
      </c>
      <c r="V63" s="75" t="e">
        <f t="shared" si="1"/>
        <v>#REF!</v>
      </c>
      <c r="W63" s="73" t="str">
        <f>'สรุปUnit Cost และ HGR'!U62</f>
        <v>1</v>
      </c>
      <c r="X63" s="73" t="str">
        <f>'สรุปUnit Cost และ HGR'!V62</f>
        <v>1</v>
      </c>
      <c r="Y63" s="73" t="e">
        <f>'สรุปUnit Cost และ HGR'!#REF!</f>
        <v>#REF!</v>
      </c>
      <c r="Z63" s="73" t="e">
        <f>'สรุปUnit Cost และ HGR'!#REF!</f>
        <v>#REF!</v>
      </c>
      <c r="AA63" s="73" t="e">
        <f>'สรุปUnit Cost และ HGR'!#REF!</f>
        <v>#REF!</v>
      </c>
      <c r="AB63" s="73" t="e">
        <f>'สรุปUnit Cost และ HGR'!#REF!</f>
        <v>#REF!</v>
      </c>
      <c r="AC63" s="77" t="e">
        <f t="shared" si="2"/>
        <v>#REF!</v>
      </c>
      <c r="AD63" s="72" t="e">
        <f t="shared" si="3"/>
        <v>#REF!</v>
      </c>
      <c r="AE63" s="72" t="e">
        <f>#REF!</f>
        <v>#REF!</v>
      </c>
      <c r="AF63" s="78" t="e">
        <f>#REF!</f>
        <v>#REF!</v>
      </c>
      <c r="AG63" s="79" t="e">
        <f>#REF!</f>
        <v>#REF!</v>
      </c>
      <c r="AH63" s="72" t="e">
        <f t="shared" si="4"/>
        <v>#REF!</v>
      </c>
      <c r="AI63" s="80" t="e">
        <f t="shared" si="5"/>
        <v>#REF!</v>
      </c>
      <c r="AJ63" s="75" t="e">
        <f t="shared" si="6"/>
        <v>#REF!</v>
      </c>
      <c r="AK63" s="82" t="e">
        <f>#REF!</f>
        <v>#REF!</v>
      </c>
      <c r="AL63" s="82" t="e">
        <f>#REF!</f>
        <v>#REF!</v>
      </c>
      <c r="AM63" s="82" t="e">
        <f t="shared" si="7"/>
        <v>#REF!</v>
      </c>
      <c r="AN63" s="83" t="e">
        <f t="shared" si="8"/>
        <v>#REF!</v>
      </c>
      <c r="AO63" s="82" t="e">
        <f t="shared" si="9"/>
        <v>#REF!</v>
      </c>
      <c r="AP63" s="82" t="e">
        <f t="shared" si="10"/>
        <v>#REF!</v>
      </c>
      <c r="AQ63" s="84" t="e">
        <f t="shared" si="11"/>
        <v>#REF!</v>
      </c>
      <c r="AR63" s="87" t="e">
        <f t="shared" si="12"/>
        <v>#REF!</v>
      </c>
      <c r="AS63" s="90" t="e">
        <f t="shared" si="13"/>
        <v>#REF!</v>
      </c>
      <c r="AT63" s="85" t="e">
        <f t="shared" si="14"/>
        <v>#REF!</v>
      </c>
      <c r="AU63" s="95" t="e">
        <f t="shared" si="15"/>
        <v>#REF!</v>
      </c>
    </row>
    <row r="64" spans="1:47" x14ac:dyDescent="0.55000000000000004">
      <c r="A64" s="66" t="e">
        <f>#REF!</f>
        <v>#REF!</v>
      </c>
      <c r="B64" s="26" t="e">
        <f>#REF!</f>
        <v>#REF!</v>
      </c>
      <c r="C64" s="26" t="e">
        <f>#REF!</f>
        <v>#REF!</v>
      </c>
      <c r="D64" s="26" t="e">
        <f>#REF!</f>
        <v>#REF!</v>
      </c>
      <c r="E64" s="66" t="e">
        <f>#REF!</f>
        <v>#REF!</v>
      </c>
      <c r="F64" s="66" t="e">
        <f>#REF!</f>
        <v>#REF!</v>
      </c>
      <c r="G64" s="26" t="e">
        <f>#REF!</f>
        <v>#REF!</v>
      </c>
      <c r="H64" s="67" t="e">
        <f>#REF!</f>
        <v>#REF!</v>
      </c>
      <c r="I64" s="25" t="e">
        <f>#REF!</f>
        <v>#REF!</v>
      </c>
      <c r="J64" s="81" t="e">
        <f>#REF!</f>
        <v>#REF!</v>
      </c>
      <c r="K64" s="25" t="e">
        <f>#REF!</f>
        <v>#REF!</v>
      </c>
      <c r="L64" s="25" t="e">
        <f>#REF!</f>
        <v>#REF!</v>
      </c>
      <c r="M64" s="81" t="e">
        <f>#REF!</f>
        <v>#REF!</v>
      </c>
      <c r="N64" s="68" t="e">
        <f>#REF!</f>
        <v>#REF!</v>
      </c>
      <c r="O64" s="66" t="e">
        <f>#REF!</f>
        <v>#REF!</v>
      </c>
      <c r="P64" s="66" t="e">
        <f>#REF!</f>
        <v>#REF!</v>
      </c>
      <c r="Q64" s="94" t="e">
        <f t="shared" si="0"/>
        <v>#REF!</v>
      </c>
      <c r="R64" s="70" t="e">
        <f>#REF!</f>
        <v>#REF!</v>
      </c>
      <c r="S64" s="73" t="e">
        <f>IF(#REF!&lt;=60,"0.5","0")</f>
        <v>#REF!</v>
      </c>
      <c r="T64" s="74" t="e">
        <f>IF(#REF!&lt;=60,"0.5","0")</f>
        <v>#REF!</v>
      </c>
      <c r="U64" s="74" t="e">
        <f>IF(#REF!&lt;=60,"1","0")</f>
        <v>#REF!</v>
      </c>
      <c r="V64" s="75" t="e">
        <f t="shared" si="1"/>
        <v>#REF!</v>
      </c>
      <c r="W64" s="73" t="str">
        <f>'สรุปUnit Cost และ HGR'!U63</f>
        <v>1</v>
      </c>
      <c r="X64" s="73" t="str">
        <f>'สรุปUnit Cost และ HGR'!V63</f>
        <v>0</v>
      </c>
      <c r="Y64" s="73" t="e">
        <f>'สรุปUnit Cost และ HGR'!#REF!</f>
        <v>#REF!</v>
      </c>
      <c r="Z64" s="73" t="e">
        <f>'สรุปUnit Cost และ HGR'!#REF!</f>
        <v>#REF!</v>
      </c>
      <c r="AA64" s="73" t="e">
        <f>'สรุปUnit Cost และ HGR'!#REF!</f>
        <v>#REF!</v>
      </c>
      <c r="AB64" s="73" t="e">
        <f>'สรุปUnit Cost และ HGR'!#REF!</f>
        <v>#REF!</v>
      </c>
      <c r="AC64" s="77" t="e">
        <f t="shared" si="2"/>
        <v>#REF!</v>
      </c>
      <c r="AD64" s="72" t="e">
        <f t="shared" si="3"/>
        <v>#REF!</v>
      </c>
      <c r="AE64" s="72" t="e">
        <f>#REF!</f>
        <v>#REF!</v>
      </c>
      <c r="AF64" s="78" t="e">
        <f>#REF!</f>
        <v>#REF!</v>
      </c>
      <c r="AG64" s="79" t="e">
        <f>#REF!</f>
        <v>#REF!</v>
      </c>
      <c r="AH64" s="72" t="e">
        <f t="shared" si="4"/>
        <v>#REF!</v>
      </c>
      <c r="AI64" s="80" t="e">
        <f t="shared" si="5"/>
        <v>#REF!</v>
      </c>
      <c r="AJ64" s="75" t="e">
        <f t="shared" si="6"/>
        <v>#REF!</v>
      </c>
      <c r="AK64" s="82" t="e">
        <f>#REF!</f>
        <v>#REF!</v>
      </c>
      <c r="AL64" s="82" t="e">
        <f>#REF!</f>
        <v>#REF!</v>
      </c>
      <c r="AM64" s="82" t="e">
        <f t="shared" si="7"/>
        <v>#REF!</v>
      </c>
      <c r="AN64" s="83" t="e">
        <f t="shared" si="8"/>
        <v>#REF!</v>
      </c>
      <c r="AO64" s="82" t="e">
        <f t="shared" si="9"/>
        <v>#REF!</v>
      </c>
      <c r="AP64" s="82" t="e">
        <f t="shared" si="10"/>
        <v>#REF!</v>
      </c>
      <c r="AQ64" s="84" t="e">
        <f t="shared" si="11"/>
        <v>#REF!</v>
      </c>
      <c r="AR64" s="87" t="e">
        <f t="shared" si="12"/>
        <v>#REF!</v>
      </c>
      <c r="AS64" s="90" t="e">
        <f t="shared" si="13"/>
        <v>#REF!</v>
      </c>
      <c r="AT64" s="85" t="e">
        <f t="shared" si="14"/>
        <v>#REF!</v>
      </c>
      <c r="AU64" s="95" t="e">
        <f t="shared" si="15"/>
        <v>#REF!</v>
      </c>
    </row>
    <row r="65" spans="1:47" x14ac:dyDescent="0.55000000000000004">
      <c r="A65" s="66" t="e">
        <f>#REF!</f>
        <v>#REF!</v>
      </c>
      <c r="B65" s="26" t="e">
        <f>#REF!</f>
        <v>#REF!</v>
      </c>
      <c r="C65" s="26" t="e">
        <f>#REF!</f>
        <v>#REF!</v>
      </c>
      <c r="D65" s="26" t="e">
        <f>#REF!</f>
        <v>#REF!</v>
      </c>
      <c r="E65" s="66" t="e">
        <f>#REF!</f>
        <v>#REF!</v>
      </c>
      <c r="F65" s="66" t="e">
        <f>#REF!</f>
        <v>#REF!</v>
      </c>
      <c r="G65" s="26" t="e">
        <f>#REF!</f>
        <v>#REF!</v>
      </c>
      <c r="H65" s="67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68" t="e">
        <f>#REF!</f>
        <v>#REF!</v>
      </c>
      <c r="O65" s="66" t="e">
        <f>#REF!</f>
        <v>#REF!</v>
      </c>
      <c r="P65" s="66" t="e">
        <f>#REF!</f>
        <v>#REF!</v>
      </c>
      <c r="Q65" s="94" t="e">
        <f t="shared" si="0"/>
        <v>#REF!</v>
      </c>
      <c r="R65" s="70" t="e">
        <f>#REF!</f>
        <v>#REF!</v>
      </c>
      <c r="S65" s="73" t="e">
        <f>IF(#REF!&lt;=60,"0.5","0")</f>
        <v>#REF!</v>
      </c>
      <c r="T65" s="74" t="e">
        <f>IF(#REF!&lt;=60,"0.5","0")</f>
        <v>#REF!</v>
      </c>
      <c r="U65" s="74" t="e">
        <f>IF(#REF!&lt;=60,"1","0")</f>
        <v>#REF!</v>
      </c>
      <c r="V65" s="75" t="e">
        <f t="shared" si="1"/>
        <v>#REF!</v>
      </c>
      <c r="W65" s="73" t="str">
        <f>'สรุปUnit Cost และ HGR'!U64</f>
        <v>1</v>
      </c>
      <c r="X65" s="73" t="str">
        <f>'สรุปUnit Cost และ HGR'!V64</f>
        <v>1</v>
      </c>
      <c r="Y65" s="73" t="e">
        <f>'สรุปUnit Cost และ HGR'!#REF!</f>
        <v>#REF!</v>
      </c>
      <c r="Z65" s="73" t="e">
        <f>'สรุปUnit Cost และ HGR'!#REF!</f>
        <v>#REF!</v>
      </c>
      <c r="AA65" s="73" t="e">
        <f>'สรุปUnit Cost และ HGR'!#REF!</f>
        <v>#REF!</v>
      </c>
      <c r="AB65" s="73" t="e">
        <f>'สรุปUnit Cost และ HGR'!#REF!</f>
        <v>#REF!</v>
      </c>
      <c r="AC65" s="77" t="e">
        <f t="shared" si="2"/>
        <v>#REF!</v>
      </c>
      <c r="AD65" s="72" t="e">
        <f t="shared" si="3"/>
        <v>#REF!</v>
      </c>
      <c r="AE65" s="72" t="e">
        <f>#REF!</f>
        <v>#REF!</v>
      </c>
      <c r="AF65" s="78" t="e">
        <f>#REF!</f>
        <v>#REF!</v>
      </c>
      <c r="AG65" s="79" t="e">
        <f>#REF!</f>
        <v>#REF!</v>
      </c>
      <c r="AH65" s="72" t="e">
        <f t="shared" si="4"/>
        <v>#REF!</v>
      </c>
      <c r="AI65" s="80" t="e">
        <f t="shared" si="5"/>
        <v>#REF!</v>
      </c>
      <c r="AJ65" s="75" t="e">
        <f t="shared" si="6"/>
        <v>#REF!</v>
      </c>
      <c r="AK65" s="82" t="e">
        <f>#REF!</f>
        <v>#REF!</v>
      </c>
      <c r="AL65" s="82" t="e">
        <f>#REF!</f>
        <v>#REF!</v>
      </c>
      <c r="AM65" s="82" t="e">
        <f t="shared" si="7"/>
        <v>#REF!</v>
      </c>
      <c r="AN65" s="83" t="e">
        <f t="shared" si="8"/>
        <v>#REF!</v>
      </c>
      <c r="AO65" s="82" t="e">
        <f t="shared" si="9"/>
        <v>#REF!</v>
      </c>
      <c r="AP65" s="82" t="e">
        <f t="shared" si="10"/>
        <v>#REF!</v>
      </c>
      <c r="AQ65" s="84" t="e">
        <f t="shared" si="11"/>
        <v>#REF!</v>
      </c>
      <c r="AR65" s="87" t="e">
        <f t="shared" si="12"/>
        <v>#REF!</v>
      </c>
      <c r="AS65" s="90" t="e">
        <f t="shared" si="13"/>
        <v>#REF!</v>
      </c>
      <c r="AT65" s="85" t="e">
        <f t="shared" si="14"/>
        <v>#REF!</v>
      </c>
      <c r="AU65" s="95" t="e">
        <f t="shared" si="15"/>
        <v>#REF!</v>
      </c>
    </row>
    <row r="66" spans="1:47" x14ac:dyDescent="0.55000000000000004">
      <c r="A66" s="66" t="e">
        <f>#REF!</f>
        <v>#REF!</v>
      </c>
      <c r="B66" s="26" t="e">
        <f>#REF!</f>
        <v>#REF!</v>
      </c>
      <c r="C66" s="26" t="e">
        <f>#REF!</f>
        <v>#REF!</v>
      </c>
      <c r="D66" s="26" t="e">
        <f>#REF!</f>
        <v>#REF!</v>
      </c>
      <c r="E66" s="66" t="e">
        <f>#REF!</f>
        <v>#REF!</v>
      </c>
      <c r="F66" s="66" t="e">
        <f>#REF!</f>
        <v>#REF!</v>
      </c>
      <c r="G66" s="26" t="e">
        <f>#REF!</f>
        <v>#REF!</v>
      </c>
      <c r="H66" s="67" t="e">
        <f>#REF!</f>
        <v>#REF!</v>
      </c>
      <c r="I66" s="25" t="e">
        <f>#REF!</f>
        <v>#REF!</v>
      </c>
      <c r="J66" s="81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68" t="e">
        <f>#REF!</f>
        <v>#REF!</v>
      </c>
      <c r="O66" s="66" t="e">
        <f>#REF!</f>
        <v>#REF!</v>
      </c>
      <c r="P66" s="66" t="e">
        <f>#REF!</f>
        <v>#REF!</v>
      </c>
      <c r="Q66" s="94" t="e">
        <f t="shared" si="0"/>
        <v>#REF!</v>
      </c>
      <c r="R66" s="70" t="e">
        <f>#REF!</f>
        <v>#REF!</v>
      </c>
      <c r="S66" s="73" t="e">
        <f>IF(#REF!&lt;=60,"0.5","0")</f>
        <v>#REF!</v>
      </c>
      <c r="T66" s="74" t="e">
        <f>IF(#REF!&lt;=60,"0.5","0")</f>
        <v>#REF!</v>
      </c>
      <c r="U66" s="74" t="e">
        <f>IF(#REF!&lt;=60,"1","0")</f>
        <v>#REF!</v>
      </c>
      <c r="V66" s="75" t="e">
        <f t="shared" si="1"/>
        <v>#REF!</v>
      </c>
      <c r="W66" s="73" t="str">
        <f>'สรุปUnit Cost และ HGR'!U65</f>
        <v>1</v>
      </c>
      <c r="X66" s="73" t="str">
        <f>'สรุปUnit Cost และ HGR'!V65</f>
        <v>1</v>
      </c>
      <c r="Y66" s="73" t="e">
        <f>'สรุปUnit Cost และ HGR'!#REF!</f>
        <v>#REF!</v>
      </c>
      <c r="Z66" s="73" t="e">
        <f>'สรุปUnit Cost และ HGR'!#REF!</f>
        <v>#REF!</v>
      </c>
      <c r="AA66" s="73" t="e">
        <f>'สรุปUnit Cost และ HGR'!#REF!</f>
        <v>#REF!</v>
      </c>
      <c r="AB66" s="73" t="e">
        <f>'สรุปUnit Cost และ HGR'!#REF!</f>
        <v>#REF!</v>
      </c>
      <c r="AC66" s="77" t="e">
        <f t="shared" si="2"/>
        <v>#REF!</v>
      </c>
      <c r="AD66" s="72" t="e">
        <f t="shared" si="3"/>
        <v>#REF!</v>
      </c>
      <c r="AE66" s="72" t="e">
        <f>#REF!</f>
        <v>#REF!</v>
      </c>
      <c r="AF66" s="78" t="e">
        <f>#REF!</f>
        <v>#REF!</v>
      </c>
      <c r="AG66" s="79" t="e">
        <f>#REF!</f>
        <v>#REF!</v>
      </c>
      <c r="AH66" s="72" t="e">
        <f t="shared" si="4"/>
        <v>#REF!</v>
      </c>
      <c r="AI66" s="80" t="e">
        <f t="shared" si="5"/>
        <v>#REF!</v>
      </c>
      <c r="AJ66" s="75" t="e">
        <f t="shared" si="6"/>
        <v>#REF!</v>
      </c>
      <c r="AK66" s="82" t="e">
        <f>#REF!</f>
        <v>#REF!</v>
      </c>
      <c r="AL66" s="82" t="e">
        <f>#REF!</f>
        <v>#REF!</v>
      </c>
      <c r="AM66" s="82" t="e">
        <f t="shared" si="7"/>
        <v>#REF!</v>
      </c>
      <c r="AN66" s="83" t="e">
        <f t="shared" si="8"/>
        <v>#REF!</v>
      </c>
      <c r="AO66" s="82" t="e">
        <f t="shared" si="9"/>
        <v>#REF!</v>
      </c>
      <c r="AP66" s="82" t="e">
        <f t="shared" si="10"/>
        <v>#REF!</v>
      </c>
      <c r="AQ66" s="84" t="e">
        <f t="shared" si="11"/>
        <v>#REF!</v>
      </c>
      <c r="AR66" s="87" t="e">
        <f t="shared" si="12"/>
        <v>#REF!</v>
      </c>
      <c r="AS66" s="90" t="e">
        <f t="shared" si="13"/>
        <v>#REF!</v>
      </c>
      <c r="AT66" s="85" t="e">
        <f t="shared" si="14"/>
        <v>#REF!</v>
      </c>
      <c r="AU66" s="95" t="e">
        <f t="shared" si="15"/>
        <v>#REF!</v>
      </c>
    </row>
    <row r="67" spans="1:47" x14ac:dyDescent="0.55000000000000004">
      <c r="A67" s="66" t="e">
        <f>#REF!</f>
        <v>#REF!</v>
      </c>
      <c r="B67" s="26" t="e">
        <f>#REF!</f>
        <v>#REF!</v>
      </c>
      <c r="C67" s="26" t="e">
        <f>#REF!</f>
        <v>#REF!</v>
      </c>
      <c r="D67" s="26" t="e">
        <f>#REF!</f>
        <v>#REF!</v>
      </c>
      <c r="E67" s="66" t="e">
        <f>#REF!</f>
        <v>#REF!</v>
      </c>
      <c r="F67" s="66" t="e">
        <f>#REF!</f>
        <v>#REF!</v>
      </c>
      <c r="G67" s="26" t="e">
        <f>#REF!</f>
        <v>#REF!</v>
      </c>
      <c r="H67" s="67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68" t="e">
        <f>#REF!</f>
        <v>#REF!</v>
      </c>
      <c r="O67" s="66" t="e">
        <f>#REF!</f>
        <v>#REF!</v>
      </c>
      <c r="P67" s="66" t="e">
        <f>#REF!</f>
        <v>#REF!</v>
      </c>
      <c r="Q67" s="94" t="e">
        <f t="shared" si="0"/>
        <v>#REF!</v>
      </c>
      <c r="R67" s="70" t="e">
        <f>#REF!</f>
        <v>#REF!</v>
      </c>
      <c r="S67" s="73" t="e">
        <f>IF(#REF!&lt;=60,"0.5","0")</f>
        <v>#REF!</v>
      </c>
      <c r="T67" s="74" t="e">
        <f>IF(#REF!&lt;=60,"0.5","0")</f>
        <v>#REF!</v>
      </c>
      <c r="U67" s="74" t="e">
        <f>IF(#REF!&lt;=60,"1","0")</f>
        <v>#REF!</v>
      </c>
      <c r="V67" s="75" t="e">
        <f t="shared" si="1"/>
        <v>#REF!</v>
      </c>
      <c r="W67" s="73" t="str">
        <f>'สรุปUnit Cost และ HGR'!U66</f>
        <v>1</v>
      </c>
      <c r="X67" s="73" t="str">
        <f>'สรุปUnit Cost และ HGR'!V66</f>
        <v>1</v>
      </c>
      <c r="Y67" s="73" t="e">
        <f>'สรุปUnit Cost และ HGR'!#REF!</f>
        <v>#REF!</v>
      </c>
      <c r="Z67" s="73" t="e">
        <f>'สรุปUnit Cost และ HGR'!#REF!</f>
        <v>#REF!</v>
      </c>
      <c r="AA67" s="73" t="e">
        <f>'สรุปUnit Cost และ HGR'!#REF!</f>
        <v>#REF!</v>
      </c>
      <c r="AB67" s="73" t="e">
        <f>'สรุปUnit Cost และ HGR'!#REF!</f>
        <v>#REF!</v>
      </c>
      <c r="AC67" s="77" t="e">
        <f t="shared" si="2"/>
        <v>#REF!</v>
      </c>
      <c r="AD67" s="72" t="e">
        <f t="shared" si="3"/>
        <v>#REF!</v>
      </c>
      <c r="AE67" s="72" t="e">
        <f>#REF!</f>
        <v>#REF!</v>
      </c>
      <c r="AF67" s="78" t="e">
        <f>#REF!</f>
        <v>#REF!</v>
      </c>
      <c r="AG67" s="79" t="e">
        <f>#REF!</f>
        <v>#REF!</v>
      </c>
      <c r="AH67" s="72" t="e">
        <f t="shared" si="4"/>
        <v>#REF!</v>
      </c>
      <c r="AI67" s="80" t="e">
        <f t="shared" si="5"/>
        <v>#REF!</v>
      </c>
      <c r="AJ67" s="75" t="e">
        <f t="shared" si="6"/>
        <v>#REF!</v>
      </c>
      <c r="AK67" s="82" t="e">
        <f>#REF!</f>
        <v>#REF!</v>
      </c>
      <c r="AL67" s="82" t="e">
        <f>#REF!</f>
        <v>#REF!</v>
      </c>
      <c r="AM67" s="82" t="e">
        <f t="shared" si="7"/>
        <v>#REF!</v>
      </c>
      <c r="AN67" s="83" t="e">
        <f t="shared" si="8"/>
        <v>#REF!</v>
      </c>
      <c r="AO67" s="82" t="e">
        <f t="shared" si="9"/>
        <v>#REF!</v>
      </c>
      <c r="AP67" s="82" t="e">
        <f t="shared" si="10"/>
        <v>#REF!</v>
      </c>
      <c r="AQ67" s="84" t="e">
        <f t="shared" si="11"/>
        <v>#REF!</v>
      </c>
      <c r="AR67" s="87" t="e">
        <f t="shared" si="12"/>
        <v>#REF!</v>
      </c>
      <c r="AS67" s="90" t="e">
        <f t="shared" si="13"/>
        <v>#REF!</v>
      </c>
      <c r="AT67" s="85" t="e">
        <f t="shared" si="14"/>
        <v>#REF!</v>
      </c>
      <c r="AU67" s="95" t="e">
        <f t="shared" si="15"/>
        <v>#REF!</v>
      </c>
    </row>
    <row r="68" spans="1:47" x14ac:dyDescent="0.55000000000000004">
      <c r="A68" s="66" t="e">
        <f>#REF!</f>
        <v>#REF!</v>
      </c>
      <c r="B68" s="26" t="e">
        <f>#REF!</f>
        <v>#REF!</v>
      </c>
      <c r="C68" s="26" t="e">
        <f>#REF!</f>
        <v>#REF!</v>
      </c>
      <c r="D68" s="26" t="e">
        <f>#REF!</f>
        <v>#REF!</v>
      </c>
      <c r="E68" s="66" t="e">
        <f>#REF!</f>
        <v>#REF!</v>
      </c>
      <c r="F68" s="66" t="e">
        <f>#REF!</f>
        <v>#REF!</v>
      </c>
      <c r="G68" s="26" t="e">
        <f>#REF!</f>
        <v>#REF!</v>
      </c>
      <c r="H68" s="67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68" t="e">
        <f>#REF!</f>
        <v>#REF!</v>
      </c>
      <c r="O68" s="66" t="e">
        <f>#REF!</f>
        <v>#REF!</v>
      </c>
      <c r="P68" s="66" t="e">
        <f>#REF!</f>
        <v>#REF!</v>
      </c>
      <c r="Q68" s="94" t="e">
        <f t="shared" si="0"/>
        <v>#REF!</v>
      </c>
      <c r="R68" s="70" t="e">
        <f>#REF!</f>
        <v>#REF!</v>
      </c>
      <c r="S68" s="73" t="e">
        <f>IF(#REF!&lt;=60,"0.5","0")</f>
        <v>#REF!</v>
      </c>
      <c r="T68" s="74" t="e">
        <f>IF(#REF!&lt;=60,"0.5","0")</f>
        <v>#REF!</v>
      </c>
      <c r="U68" s="74" t="e">
        <f>IF(#REF!&lt;=60,"1","0")</f>
        <v>#REF!</v>
      </c>
      <c r="V68" s="75" t="e">
        <f t="shared" si="1"/>
        <v>#REF!</v>
      </c>
      <c r="W68" s="73" t="str">
        <f>'สรุปUnit Cost และ HGR'!U67</f>
        <v>1</v>
      </c>
      <c r="X68" s="73" t="str">
        <f>'สรุปUnit Cost และ HGR'!V67</f>
        <v>1</v>
      </c>
      <c r="Y68" s="73" t="e">
        <f>'สรุปUnit Cost และ HGR'!#REF!</f>
        <v>#REF!</v>
      </c>
      <c r="Z68" s="73" t="e">
        <f>'สรุปUnit Cost และ HGR'!#REF!</f>
        <v>#REF!</v>
      </c>
      <c r="AA68" s="73" t="e">
        <f>'สรุปUnit Cost และ HGR'!#REF!</f>
        <v>#REF!</v>
      </c>
      <c r="AB68" s="73" t="e">
        <f>'สรุปUnit Cost และ HGR'!#REF!</f>
        <v>#REF!</v>
      </c>
      <c r="AC68" s="77" t="e">
        <f t="shared" si="2"/>
        <v>#REF!</v>
      </c>
      <c r="AD68" s="72" t="e">
        <f t="shared" si="3"/>
        <v>#REF!</v>
      </c>
      <c r="AE68" s="72" t="e">
        <f>#REF!</f>
        <v>#REF!</v>
      </c>
      <c r="AF68" s="78" t="e">
        <f>#REF!</f>
        <v>#REF!</v>
      </c>
      <c r="AG68" s="79" t="e">
        <f>#REF!</f>
        <v>#REF!</v>
      </c>
      <c r="AH68" s="72" t="e">
        <f t="shared" si="4"/>
        <v>#REF!</v>
      </c>
      <c r="AI68" s="80" t="e">
        <f t="shared" si="5"/>
        <v>#REF!</v>
      </c>
      <c r="AJ68" s="75" t="e">
        <f t="shared" si="6"/>
        <v>#REF!</v>
      </c>
      <c r="AK68" s="82" t="e">
        <f>#REF!</f>
        <v>#REF!</v>
      </c>
      <c r="AL68" s="82" t="e">
        <f>#REF!</f>
        <v>#REF!</v>
      </c>
      <c r="AM68" s="82" t="e">
        <f t="shared" si="7"/>
        <v>#REF!</v>
      </c>
      <c r="AN68" s="83" t="e">
        <f t="shared" si="8"/>
        <v>#REF!</v>
      </c>
      <c r="AO68" s="82" t="e">
        <f t="shared" si="9"/>
        <v>#REF!</v>
      </c>
      <c r="AP68" s="82" t="e">
        <f t="shared" si="10"/>
        <v>#REF!</v>
      </c>
      <c r="AQ68" s="84" t="e">
        <f t="shared" si="11"/>
        <v>#REF!</v>
      </c>
      <c r="AR68" s="87" t="e">
        <f t="shared" si="12"/>
        <v>#REF!</v>
      </c>
      <c r="AS68" s="90" t="e">
        <f t="shared" si="13"/>
        <v>#REF!</v>
      </c>
      <c r="AT68" s="85" t="e">
        <f t="shared" si="14"/>
        <v>#REF!</v>
      </c>
      <c r="AU68" s="95" t="e">
        <f t="shared" si="15"/>
        <v>#REF!</v>
      </c>
    </row>
    <row r="69" spans="1:47" x14ac:dyDescent="0.55000000000000004">
      <c r="A69" s="66" t="e">
        <f>#REF!</f>
        <v>#REF!</v>
      </c>
      <c r="B69" s="26" t="e">
        <f>#REF!</f>
        <v>#REF!</v>
      </c>
      <c r="C69" s="26" t="e">
        <f>#REF!</f>
        <v>#REF!</v>
      </c>
      <c r="D69" s="26" t="e">
        <f>#REF!</f>
        <v>#REF!</v>
      </c>
      <c r="E69" s="66" t="e">
        <f>#REF!</f>
        <v>#REF!</v>
      </c>
      <c r="F69" s="66" t="e">
        <f>#REF!</f>
        <v>#REF!</v>
      </c>
      <c r="G69" s="26" t="e">
        <f>#REF!</f>
        <v>#REF!</v>
      </c>
      <c r="H69" s="67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68" t="e">
        <f>#REF!</f>
        <v>#REF!</v>
      </c>
      <c r="O69" s="66" t="e">
        <f>#REF!</f>
        <v>#REF!</v>
      </c>
      <c r="P69" s="66" t="e">
        <f>#REF!</f>
        <v>#REF!</v>
      </c>
      <c r="Q69" s="94" t="e">
        <f t="shared" si="0"/>
        <v>#REF!</v>
      </c>
      <c r="R69" s="70" t="e">
        <f>#REF!</f>
        <v>#REF!</v>
      </c>
      <c r="S69" s="73" t="e">
        <f>IF(#REF!&lt;=60,"0.5","0")</f>
        <v>#REF!</v>
      </c>
      <c r="T69" s="74" t="e">
        <f>IF(#REF!&lt;=60,"0.5","0")</f>
        <v>#REF!</v>
      </c>
      <c r="U69" s="74" t="e">
        <f>IF(#REF!&lt;=60,"1","0")</f>
        <v>#REF!</v>
      </c>
      <c r="V69" s="75" t="e">
        <f t="shared" si="1"/>
        <v>#REF!</v>
      </c>
      <c r="W69" s="73" t="str">
        <f>'สรุปUnit Cost และ HGR'!U68</f>
        <v>1</v>
      </c>
      <c r="X69" s="73" t="str">
        <f>'สรุปUnit Cost และ HGR'!V68</f>
        <v>1</v>
      </c>
      <c r="Y69" s="73" t="e">
        <f>'สรุปUnit Cost และ HGR'!#REF!</f>
        <v>#REF!</v>
      </c>
      <c r="Z69" s="73" t="e">
        <f>'สรุปUnit Cost และ HGR'!#REF!</f>
        <v>#REF!</v>
      </c>
      <c r="AA69" s="73" t="e">
        <f>'สรุปUnit Cost และ HGR'!#REF!</f>
        <v>#REF!</v>
      </c>
      <c r="AB69" s="73" t="e">
        <f>'สรุปUnit Cost และ HGR'!#REF!</f>
        <v>#REF!</v>
      </c>
      <c r="AC69" s="77" t="e">
        <f t="shared" si="2"/>
        <v>#REF!</v>
      </c>
      <c r="AD69" s="72" t="e">
        <f t="shared" si="3"/>
        <v>#REF!</v>
      </c>
      <c r="AE69" s="72" t="e">
        <f>#REF!</f>
        <v>#REF!</v>
      </c>
      <c r="AF69" s="78" t="e">
        <f>#REF!</f>
        <v>#REF!</v>
      </c>
      <c r="AG69" s="79" t="e">
        <f>#REF!</f>
        <v>#REF!</v>
      </c>
      <c r="AH69" s="72" t="e">
        <f t="shared" si="4"/>
        <v>#REF!</v>
      </c>
      <c r="AI69" s="80" t="e">
        <f t="shared" si="5"/>
        <v>#REF!</v>
      </c>
      <c r="AJ69" s="75" t="e">
        <f t="shared" si="6"/>
        <v>#REF!</v>
      </c>
      <c r="AK69" s="82" t="e">
        <f>#REF!</f>
        <v>#REF!</v>
      </c>
      <c r="AL69" s="82" t="e">
        <f>#REF!</f>
        <v>#REF!</v>
      </c>
      <c r="AM69" s="82" t="e">
        <f t="shared" si="7"/>
        <v>#REF!</v>
      </c>
      <c r="AN69" s="83" t="e">
        <f t="shared" si="8"/>
        <v>#REF!</v>
      </c>
      <c r="AO69" s="82" t="e">
        <f t="shared" si="9"/>
        <v>#REF!</v>
      </c>
      <c r="AP69" s="82" t="e">
        <f t="shared" si="10"/>
        <v>#REF!</v>
      </c>
      <c r="AQ69" s="84" t="e">
        <f t="shared" si="11"/>
        <v>#REF!</v>
      </c>
      <c r="AR69" s="87" t="e">
        <f t="shared" si="12"/>
        <v>#REF!</v>
      </c>
      <c r="AS69" s="90" t="e">
        <f t="shared" si="13"/>
        <v>#REF!</v>
      </c>
      <c r="AT69" s="85" t="e">
        <f t="shared" si="14"/>
        <v>#REF!</v>
      </c>
      <c r="AU69" s="95" t="e">
        <f t="shared" si="15"/>
        <v>#REF!</v>
      </c>
    </row>
    <row r="70" spans="1:47" x14ac:dyDescent="0.55000000000000004">
      <c r="A70" s="66" t="e">
        <f>#REF!</f>
        <v>#REF!</v>
      </c>
      <c r="B70" s="26" t="e">
        <f>#REF!</f>
        <v>#REF!</v>
      </c>
      <c r="C70" s="26" t="e">
        <f>#REF!</f>
        <v>#REF!</v>
      </c>
      <c r="D70" s="26" t="e">
        <f>#REF!</f>
        <v>#REF!</v>
      </c>
      <c r="E70" s="66" t="e">
        <f>#REF!</f>
        <v>#REF!</v>
      </c>
      <c r="F70" s="66" t="e">
        <f>#REF!</f>
        <v>#REF!</v>
      </c>
      <c r="G70" s="26" t="e">
        <f>#REF!</f>
        <v>#REF!</v>
      </c>
      <c r="H70" s="67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68" t="e">
        <f>#REF!</f>
        <v>#REF!</v>
      </c>
      <c r="O70" s="66" t="e">
        <f>#REF!</f>
        <v>#REF!</v>
      </c>
      <c r="P70" s="66" t="e">
        <f>#REF!</f>
        <v>#REF!</v>
      </c>
      <c r="Q70" s="94" t="e">
        <f t="shared" si="0"/>
        <v>#REF!</v>
      </c>
      <c r="R70" s="70" t="e">
        <f>#REF!</f>
        <v>#REF!</v>
      </c>
      <c r="S70" s="73" t="e">
        <f>IF(#REF!&lt;=60,"0.5","0")</f>
        <v>#REF!</v>
      </c>
      <c r="T70" s="74" t="e">
        <f>IF(#REF!&lt;=60,"0.5","0")</f>
        <v>#REF!</v>
      </c>
      <c r="U70" s="74" t="e">
        <f>IF(#REF!&lt;=60,"1","0")</f>
        <v>#REF!</v>
      </c>
      <c r="V70" s="75" t="e">
        <f t="shared" si="1"/>
        <v>#REF!</v>
      </c>
      <c r="W70" s="73" t="str">
        <f>'สรุปUnit Cost และ HGR'!U69</f>
        <v>1</v>
      </c>
      <c r="X70" s="73" t="str">
        <f>'สรุปUnit Cost และ HGR'!V69</f>
        <v>1</v>
      </c>
      <c r="Y70" s="73" t="e">
        <f>'สรุปUnit Cost และ HGR'!#REF!</f>
        <v>#REF!</v>
      </c>
      <c r="Z70" s="73" t="e">
        <f>'สรุปUnit Cost และ HGR'!#REF!</f>
        <v>#REF!</v>
      </c>
      <c r="AA70" s="73" t="e">
        <f>'สรุปUnit Cost และ HGR'!#REF!</f>
        <v>#REF!</v>
      </c>
      <c r="AB70" s="73" t="e">
        <f>'สรุปUnit Cost และ HGR'!#REF!</f>
        <v>#REF!</v>
      </c>
      <c r="AC70" s="77" t="e">
        <f t="shared" si="2"/>
        <v>#REF!</v>
      </c>
      <c r="AD70" s="72" t="e">
        <f t="shared" si="3"/>
        <v>#REF!</v>
      </c>
      <c r="AE70" s="72" t="e">
        <f>#REF!</f>
        <v>#REF!</v>
      </c>
      <c r="AF70" s="78" t="e">
        <f>#REF!</f>
        <v>#REF!</v>
      </c>
      <c r="AG70" s="79" t="e">
        <f>#REF!</f>
        <v>#REF!</v>
      </c>
      <c r="AH70" s="72" t="e">
        <f t="shared" si="4"/>
        <v>#REF!</v>
      </c>
      <c r="AI70" s="80" t="e">
        <f t="shared" si="5"/>
        <v>#REF!</v>
      </c>
      <c r="AJ70" s="75" t="e">
        <f t="shared" si="6"/>
        <v>#REF!</v>
      </c>
      <c r="AK70" s="82" t="e">
        <f>#REF!</f>
        <v>#REF!</v>
      </c>
      <c r="AL70" s="82" t="e">
        <f>#REF!</f>
        <v>#REF!</v>
      </c>
      <c r="AM70" s="82" t="e">
        <f t="shared" si="7"/>
        <v>#REF!</v>
      </c>
      <c r="AN70" s="83" t="e">
        <f t="shared" si="8"/>
        <v>#REF!</v>
      </c>
      <c r="AO70" s="82" t="e">
        <f t="shared" si="9"/>
        <v>#REF!</v>
      </c>
      <c r="AP70" s="82" t="e">
        <f t="shared" si="10"/>
        <v>#REF!</v>
      </c>
      <c r="AQ70" s="84" t="e">
        <f t="shared" si="11"/>
        <v>#REF!</v>
      </c>
      <c r="AR70" s="87" t="e">
        <f t="shared" si="12"/>
        <v>#REF!</v>
      </c>
      <c r="AS70" s="90" t="e">
        <f t="shared" si="13"/>
        <v>#REF!</v>
      </c>
      <c r="AT70" s="85" t="e">
        <f t="shared" si="14"/>
        <v>#REF!</v>
      </c>
      <c r="AU70" s="95" t="e">
        <f t="shared" si="15"/>
        <v>#REF!</v>
      </c>
    </row>
    <row r="71" spans="1:47" x14ac:dyDescent="0.55000000000000004">
      <c r="A71" s="66" t="e">
        <f>#REF!</f>
        <v>#REF!</v>
      </c>
      <c r="B71" s="26" t="e">
        <f>#REF!</f>
        <v>#REF!</v>
      </c>
      <c r="C71" s="26" t="e">
        <f>#REF!</f>
        <v>#REF!</v>
      </c>
      <c r="D71" s="26" t="e">
        <f>#REF!</f>
        <v>#REF!</v>
      </c>
      <c r="E71" s="66" t="e">
        <f>#REF!</f>
        <v>#REF!</v>
      </c>
      <c r="F71" s="66" t="e">
        <f>#REF!</f>
        <v>#REF!</v>
      </c>
      <c r="G71" s="26" t="e">
        <f>#REF!</f>
        <v>#REF!</v>
      </c>
      <c r="H71" s="67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68" t="e">
        <f>#REF!</f>
        <v>#REF!</v>
      </c>
      <c r="O71" s="66" t="e">
        <f>#REF!</f>
        <v>#REF!</v>
      </c>
      <c r="P71" s="66" t="e">
        <f>#REF!</f>
        <v>#REF!</v>
      </c>
      <c r="Q71" s="94" t="e">
        <f t="shared" ref="Q71:Q93" si="16">SUM(O71+P71)</f>
        <v>#REF!</v>
      </c>
      <c r="R71" s="70" t="e">
        <f>#REF!</f>
        <v>#REF!</v>
      </c>
      <c r="S71" s="73" t="e">
        <f>IF(#REF!&lt;=60,"0.5","0")</f>
        <v>#REF!</v>
      </c>
      <c r="T71" s="74" t="e">
        <f>IF(#REF!&lt;=60,"0.5","0")</f>
        <v>#REF!</v>
      </c>
      <c r="U71" s="74" t="e">
        <f>IF(#REF!&lt;=60,"1","0")</f>
        <v>#REF!</v>
      </c>
      <c r="V71" s="75" t="e">
        <f t="shared" ref="V71:V93" si="17">R71+S71+T71+U71</f>
        <v>#REF!</v>
      </c>
      <c r="W71" s="73" t="str">
        <f>'สรุปUnit Cost และ HGR'!U70</f>
        <v>0</v>
      </c>
      <c r="X71" s="73" t="str">
        <f>'สรุปUnit Cost และ HGR'!V70</f>
        <v>0</v>
      </c>
      <c r="Y71" s="73" t="e">
        <f>'สรุปUnit Cost และ HGR'!#REF!</f>
        <v>#REF!</v>
      </c>
      <c r="Z71" s="73" t="e">
        <f>'สรุปUnit Cost และ HGR'!#REF!</f>
        <v>#REF!</v>
      </c>
      <c r="AA71" s="73" t="e">
        <f>'สรุปUnit Cost และ HGR'!#REF!</f>
        <v>#REF!</v>
      </c>
      <c r="AB71" s="73" t="e">
        <f>'สรุปUnit Cost และ HGR'!#REF!</f>
        <v>#REF!</v>
      </c>
      <c r="AC71" s="77" t="e">
        <f t="shared" ref="AC71:AC93" si="18">SUM(W71+X71+Y71+Z71+AA71+AB71)</f>
        <v>#REF!</v>
      </c>
      <c r="AD71" s="72" t="e">
        <f t="shared" ref="AD71:AD93" si="19">IF(AC71&gt;=2,2,AC71)</f>
        <v>#REF!</v>
      </c>
      <c r="AE71" s="72" t="e">
        <f>#REF!</f>
        <v>#REF!</v>
      </c>
      <c r="AF71" s="78" t="e">
        <f>#REF!</f>
        <v>#REF!</v>
      </c>
      <c r="AG71" s="79" t="e">
        <f>#REF!</f>
        <v>#REF!</v>
      </c>
      <c r="AH71" s="72" t="e">
        <f t="shared" ref="AH71:AH93" si="20">SUM(AF71+AG71)</f>
        <v>#REF!</v>
      </c>
      <c r="AI71" s="80" t="e">
        <f t="shared" ref="AI71:AI93" si="21">SUM(AD71,AE71,AH71)</f>
        <v>#REF!</v>
      </c>
      <c r="AJ71" s="75" t="e">
        <f t="shared" ref="AJ71:AJ93" si="22">SUM(Q71,V71,AI71)</f>
        <v>#REF!</v>
      </c>
      <c r="AK71" s="82" t="e">
        <f>#REF!</f>
        <v>#REF!</v>
      </c>
      <c r="AL71" s="82" t="e">
        <f>#REF!</f>
        <v>#REF!</v>
      </c>
      <c r="AM71" s="82" t="e">
        <f t="shared" ref="AM71:AM93" si="23">IF(K71&gt;=0,"1","0")</f>
        <v>#REF!</v>
      </c>
      <c r="AN71" s="83" t="e">
        <f t="shared" ref="AN71:AN93" si="24">SUM(AK71+AL71+AM71)</f>
        <v>#REF!</v>
      </c>
      <c r="AO71" s="82" t="e">
        <f t="shared" ref="AO71:AO93" si="25">IF(I71&gt;=0,"1","0")</f>
        <v>#REF!</v>
      </c>
      <c r="AP71" s="82" t="e">
        <f t="shared" ref="AP71:AP93" si="26">IF(M71&gt;=0.8,"1","0")</f>
        <v>#REF!</v>
      </c>
      <c r="AQ71" s="84" t="e">
        <f t="shared" ref="AQ71:AQ93" si="27">SUM(AO71+AP71)</f>
        <v>#REF!</v>
      </c>
      <c r="AR71" s="87" t="e">
        <f t="shared" ref="AR71:AR93" si="28">SUM(AQ71,AN71)</f>
        <v>#REF!</v>
      </c>
      <c r="AS71" s="90" t="e">
        <f t="shared" ref="AS71:AS93" si="29">SUM(AJ71,AR71)</f>
        <v>#REF!</v>
      </c>
      <c r="AT71" s="85" t="e">
        <f t="shared" ref="AT71:AT93" si="30">IF(AS71&lt;7.5,"F",IF(AS71&lt;9,"D",IF(AS71&lt;10.5,"C",IF(AS71&lt;12,"B","A"))))</f>
        <v>#REF!</v>
      </c>
      <c r="AU71" s="95" t="e">
        <f t="shared" ref="AU71:AU93" si="31">IF(AND(AS71&gt;=10.5),"ผ่าน","ไม่ผ่าน")</f>
        <v>#REF!</v>
      </c>
    </row>
    <row r="72" spans="1:47" x14ac:dyDescent="0.55000000000000004">
      <c r="A72" s="66" t="e">
        <f>#REF!</f>
        <v>#REF!</v>
      </c>
      <c r="B72" s="26" t="e">
        <f>#REF!</f>
        <v>#REF!</v>
      </c>
      <c r="C72" s="26" t="e">
        <f>#REF!</f>
        <v>#REF!</v>
      </c>
      <c r="D72" s="26" t="e">
        <f>#REF!</f>
        <v>#REF!</v>
      </c>
      <c r="E72" s="66" t="e">
        <f>#REF!</f>
        <v>#REF!</v>
      </c>
      <c r="F72" s="66" t="e">
        <f>#REF!</f>
        <v>#REF!</v>
      </c>
      <c r="G72" s="26" t="e">
        <f>#REF!</f>
        <v>#REF!</v>
      </c>
      <c r="H72" s="67" t="e">
        <f>#REF!</f>
        <v>#REF!</v>
      </c>
      <c r="I72" s="25" t="e">
        <f>#REF!</f>
        <v>#REF!</v>
      </c>
      <c r="J72" s="81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68" t="e">
        <f>#REF!</f>
        <v>#REF!</v>
      </c>
      <c r="O72" s="66" t="e">
        <f>#REF!</f>
        <v>#REF!</v>
      </c>
      <c r="P72" s="66" t="e">
        <f>#REF!</f>
        <v>#REF!</v>
      </c>
      <c r="Q72" s="94" t="e">
        <f t="shared" si="16"/>
        <v>#REF!</v>
      </c>
      <c r="R72" s="70" t="e">
        <f>#REF!</f>
        <v>#REF!</v>
      </c>
      <c r="S72" s="73" t="e">
        <f>IF(#REF!&lt;=60,"0.5","0")</f>
        <v>#REF!</v>
      </c>
      <c r="T72" s="74" t="e">
        <f>IF(#REF!&lt;=60,"0.5","0")</f>
        <v>#REF!</v>
      </c>
      <c r="U72" s="74" t="e">
        <f>IF(#REF!&lt;=60,"1","0")</f>
        <v>#REF!</v>
      </c>
      <c r="V72" s="75" t="e">
        <f t="shared" si="17"/>
        <v>#REF!</v>
      </c>
      <c r="W72" s="73" t="str">
        <f>'สรุปUnit Cost และ HGR'!U71</f>
        <v>0</v>
      </c>
      <c r="X72" s="73" t="str">
        <f>'สรุปUnit Cost และ HGR'!V71</f>
        <v>1</v>
      </c>
      <c r="Y72" s="73" t="e">
        <f>'สรุปUnit Cost และ HGR'!#REF!</f>
        <v>#REF!</v>
      </c>
      <c r="Z72" s="73" t="e">
        <f>'สรุปUnit Cost และ HGR'!#REF!</f>
        <v>#REF!</v>
      </c>
      <c r="AA72" s="73" t="e">
        <f>'สรุปUnit Cost และ HGR'!#REF!</f>
        <v>#REF!</v>
      </c>
      <c r="AB72" s="73" t="e">
        <f>'สรุปUnit Cost และ HGR'!#REF!</f>
        <v>#REF!</v>
      </c>
      <c r="AC72" s="77" t="e">
        <f t="shared" si="18"/>
        <v>#REF!</v>
      </c>
      <c r="AD72" s="72" t="e">
        <f t="shared" si="19"/>
        <v>#REF!</v>
      </c>
      <c r="AE72" s="72" t="e">
        <f>#REF!</f>
        <v>#REF!</v>
      </c>
      <c r="AF72" s="78" t="e">
        <f>#REF!</f>
        <v>#REF!</v>
      </c>
      <c r="AG72" s="79" t="e">
        <f>#REF!</f>
        <v>#REF!</v>
      </c>
      <c r="AH72" s="72" t="e">
        <f t="shared" si="20"/>
        <v>#REF!</v>
      </c>
      <c r="AI72" s="80" t="e">
        <f t="shared" si="21"/>
        <v>#REF!</v>
      </c>
      <c r="AJ72" s="75" t="e">
        <f t="shared" si="22"/>
        <v>#REF!</v>
      </c>
      <c r="AK72" s="82" t="e">
        <f>#REF!</f>
        <v>#REF!</v>
      </c>
      <c r="AL72" s="82" t="e">
        <f>#REF!</f>
        <v>#REF!</v>
      </c>
      <c r="AM72" s="82" t="e">
        <f t="shared" si="23"/>
        <v>#REF!</v>
      </c>
      <c r="AN72" s="83" t="e">
        <f t="shared" si="24"/>
        <v>#REF!</v>
      </c>
      <c r="AO72" s="82" t="e">
        <f t="shared" si="25"/>
        <v>#REF!</v>
      </c>
      <c r="AP72" s="82" t="e">
        <f t="shared" si="26"/>
        <v>#REF!</v>
      </c>
      <c r="AQ72" s="84" t="e">
        <f t="shared" si="27"/>
        <v>#REF!</v>
      </c>
      <c r="AR72" s="87" t="e">
        <f t="shared" si="28"/>
        <v>#REF!</v>
      </c>
      <c r="AS72" s="90" t="e">
        <f t="shared" si="29"/>
        <v>#REF!</v>
      </c>
      <c r="AT72" s="85" t="e">
        <f t="shared" si="30"/>
        <v>#REF!</v>
      </c>
      <c r="AU72" s="95" t="e">
        <f t="shared" si="31"/>
        <v>#REF!</v>
      </c>
    </row>
    <row r="73" spans="1:47" x14ac:dyDescent="0.55000000000000004">
      <c r="A73" s="66" t="e">
        <f>#REF!</f>
        <v>#REF!</v>
      </c>
      <c r="B73" s="26" t="e">
        <f>#REF!</f>
        <v>#REF!</v>
      </c>
      <c r="C73" s="26" t="e">
        <f>#REF!</f>
        <v>#REF!</v>
      </c>
      <c r="D73" s="26" t="e">
        <f>#REF!</f>
        <v>#REF!</v>
      </c>
      <c r="E73" s="66" t="e">
        <f>#REF!</f>
        <v>#REF!</v>
      </c>
      <c r="F73" s="66" t="e">
        <f>#REF!</f>
        <v>#REF!</v>
      </c>
      <c r="G73" s="26" t="e">
        <f>#REF!</f>
        <v>#REF!</v>
      </c>
      <c r="H73" s="67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68" t="e">
        <f>#REF!</f>
        <v>#REF!</v>
      </c>
      <c r="O73" s="66" t="e">
        <f>#REF!</f>
        <v>#REF!</v>
      </c>
      <c r="P73" s="66" t="e">
        <f>#REF!</f>
        <v>#REF!</v>
      </c>
      <c r="Q73" s="94" t="e">
        <f t="shared" si="16"/>
        <v>#REF!</v>
      </c>
      <c r="R73" s="70" t="e">
        <f>#REF!</f>
        <v>#REF!</v>
      </c>
      <c r="S73" s="73" t="e">
        <f>IF(#REF!&lt;=60,"0.5","0")</f>
        <v>#REF!</v>
      </c>
      <c r="T73" s="74" t="e">
        <f>IF(#REF!&lt;=60,"0.5","0")</f>
        <v>#REF!</v>
      </c>
      <c r="U73" s="74" t="e">
        <f>IF(#REF!&lt;=60,"1","0")</f>
        <v>#REF!</v>
      </c>
      <c r="V73" s="75" t="e">
        <f t="shared" si="17"/>
        <v>#REF!</v>
      </c>
      <c r="W73" s="73" t="str">
        <f>'สรุปUnit Cost และ HGR'!U72</f>
        <v>1</v>
      </c>
      <c r="X73" s="73" t="str">
        <f>'สรุปUnit Cost และ HGR'!V72</f>
        <v>1</v>
      </c>
      <c r="Y73" s="73" t="e">
        <f>'สรุปUnit Cost และ HGR'!#REF!</f>
        <v>#REF!</v>
      </c>
      <c r="Z73" s="73" t="e">
        <f>'สรุปUnit Cost และ HGR'!#REF!</f>
        <v>#REF!</v>
      </c>
      <c r="AA73" s="73" t="e">
        <f>'สรุปUnit Cost และ HGR'!#REF!</f>
        <v>#REF!</v>
      </c>
      <c r="AB73" s="73" t="e">
        <f>'สรุปUnit Cost และ HGR'!#REF!</f>
        <v>#REF!</v>
      </c>
      <c r="AC73" s="77" t="e">
        <f t="shared" si="18"/>
        <v>#REF!</v>
      </c>
      <c r="AD73" s="72" t="e">
        <f t="shared" si="19"/>
        <v>#REF!</v>
      </c>
      <c r="AE73" s="72" t="e">
        <f>#REF!</f>
        <v>#REF!</v>
      </c>
      <c r="AF73" s="78" t="e">
        <f>#REF!</f>
        <v>#REF!</v>
      </c>
      <c r="AG73" s="79" t="e">
        <f>#REF!</f>
        <v>#REF!</v>
      </c>
      <c r="AH73" s="72" t="e">
        <f t="shared" si="20"/>
        <v>#REF!</v>
      </c>
      <c r="AI73" s="80" t="e">
        <f t="shared" si="21"/>
        <v>#REF!</v>
      </c>
      <c r="AJ73" s="75" t="e">
        <f t="shared" si="22"/>
        <v>#REF!</v>
      </c>
      <c r="AK73" s="82" t="e">
        <f>#REF!</f>
        <v>#REF!</v>
      </c>
      <c r="AL73" s="82" t="e">
        <f>#REF!</f>
        <v>#REF!</v>
      </c>
      <c r="AM73" s="82" t="e">
        <f t="shared" si="23"/>
        <v>#REF!</v>
      </c>
      <c r="AN73" s="83" t="e">
        <f t="shared" si="24"/>
        <v>#REF!</v>
      </c>
      <c r="AO73" s="82" t="e">
        <f t="shared" si="25"/>
        <v>#REF!</v>
      </c>
      <c r="AP73" s="82" t="e">
        <f t="shared" si="26"/>
        <v>#REF!</v>
      </c>
      <c r="AQ73" s="84" t="e">
        <f t="shared" si="27"/>
        <v>#REF!</v>
      </c>
      <c r="AR73" s="87" t="e">
        <f t="shared" si="28"/>
        <v>#REF!</v>
      </c>
      <c r="AS73" s="90" t="e">
        <f t="shared" si="29"/>
        <v>#REF!</v>
      </c>
      <c r="AT73" s="85" t="e">
        <f t="shared" si="30"/>
        <v>#REF!</v>
      </c>
      <c r="AU73" s="95" t="e">
        <f t="shared" si="31"/>
        <v>#REF!</v>
      </c>
    </row>
    <row r="74" spans="1:47" x14ac:dyDescent="0.55000000000000004">
      <c r="A74" s="66" t="e">
        <f>#REF!</f>
        <v>#REF!</v>
      </c>
      <c r="B74" s="26" t="e">
        <f>#REF!</f>
        <v>#REF!</v>
      </c>
      <c r="C74" s="26" t="e">
        <f>#REF!</f>
        <v>#REF!</v>
      </c>
      <c r="D74" s="26" t="e">
        <f>#REF!</f>
        <v>#REF!</v>
      </c>
      <c r="E74" s="66" t="e">
        <f>#REF!</f>
        <v>#REF!</v>
      </c>
      <c r="F74" s="66" t="e">
        <f>#REF!</f>
        <v>#REF!</v>
      </c>
      <c r="G74" s="26" t="e">
        <f>#REF!</f>
        <v>#REF!</v>
      </c>
      <c r="H74" s="67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68" t="e">
        <f>#REF!</f>
        <v>#REF!</v>
      </c>
      <c r="O74" s="66" t="e">
        <f>#REF!</f>
        <v>#REF!</v>
      </c>
      <c r="P74" s="66" t="e">
        <f>#REF!</f>
        <v>#REF!</v>
      </c>
      <c r="Q74" s="94" t="e">
        <f t="shared" si="16"/>
        <v>#REF!</v>
      </c>
      <c r="R74" s="70" t="e">
        <f>#REF!</f>
        <v>#REF!</v>
      </c>
      <c r="S74" s="73" t="e">
        <f>IF(#REF!&lt;=60,"0.5","0")</f>
        <v>#REF!</v>
      </c>
      <c r="T74" s="74" t="e">
        <f>IF(#REF!&lt;=60,"0.5","0")</f>
        <v>#REF!</v>
      </c>
      <c r="U74" s="74" t="e">
        <f>IF(#REF!&lt;=60,"1","0")</f>
        <v>#REF!</v>
      </c>
      <c r="V74" s="75" t="e">
        <f t="shared" si="17"/>
        <v>#REF!</v>
      </c>
      <c r="W74" s="73" t="str">
        <f>'สรุปUnit Cost และ HGR'!U73</f>
        <v>1</v>
      </c>
      <c r="X74" s="73" t="str">
        <f>'สรุปUnit Cost และ HGR'!V73</f>
        <v>1</v>
      </c>
      <c r="Y74" s="73" t="e">
        <f>'สรุปUnit Cost และ HGR'!#REF!</f>
        <v>#REF!</v>
      </c>
      <c r="Z74" s="73" t="e">
        <f>'สรุปUnit Cost และ HGR'!#REF!</f>
        <v>#REF!</v>
      </c>
      <c r="AA74" s="73" t="e">
        <f>'สรุปUnit Cost และ HGR'!#REF!</f>
        <v>#REF!</v>
      </c>
      <c r="AB74" s="73" t="e">
        <f>'สรุปUnit Cost และ HGR'!#REF!</f>
        <v>#REF!</v>
      </c>
      <c r="AC74" s="77" t="e">
        <f t="shared" si="18"/>
        <v>#REF!</v>
      </c>
      <c r="AD74" s="72" t="e">
        <f t="shared" si="19"/>
        <v>#REF!</v>
      </c>
      <c r="AE74" s="72" t="e">
        <f>#REF!</f>
        <v>#REF!</v>
      </c>
      <c r="AF74" s="78" t="e">
        <f>#REF!</f>
        <v>#REF!</v>
      </c>
      <c r="AG74" s="79" t="e">
        <f>#REF!</f>
        <v>#REF!</v>
      </c>
      <c r="AH74" s="72" t="e">
        <f t="shared" si="20"/>
        <v>#REF!</v>
      </c>
      <c r="AI74" s="80" t="e">
        <f t="shared" si="21"/>
        <v>#REF!</v>
      </c>
      <c r="AJ74" s="75" t="e">
        <f t="shared" si="22"/>
        <v>#REF!</v>
      </c>
      <c r="AK74" s="82" t="e">
        <f>#REF!</f>
        <v>#REF!</v>
      </c>
      <c r="AL74" s="82" t="e">
        <f>#REF!</f>
        <v>#REF!</v>
      </c>
      <c r="AM74" s="82" t="e">
        <f t="shared" si="23"/>
        <v>#REF!</v>
      </c>
      <c r="AN74" s="83" t="e">
        <f t="shared" si="24"/>
        <v>#REF!</v>
      </c>
      <c r="AO74" s="82" t="e">
        <f t="shared" si="25"/>
        <v>#REF!</v>
      </c>
      <c r="AP74" s="82" t="e">
        <f t="shared" si="26"/>
        <v>#REF!</v>
      </c>
      <c r="AQ74" s="84" t="e">
        <f t="shared" si="27"/>
        <v>#REF!</v>
      </c>
      <c r="AR74" s="87" t="e">
        <f t="shared" si="28"/>
        <v>#REF!</v>
      </c>
      <c r="AS74" s="90" t="e">
        <f t="shared" si="29"/>
        <v>#REF!</v>
      </c>
      <c r="AT74" s="85" t="e">
        <f t="shared" si="30"/>
        <v>#REF!</v>
      </c>
      <c r="AU74" s="95" t="e">
        <f t="shared" si="31"/>
        <v>#REF!</v>
      </c>
    </row>
    <row r="75" spans="1:47" x14ac:dyDescent="0.55000000000000004">
      <c r="A75" s="66" t="e">
        <f>#REF!</f>
        <v>#REF!</v>
      </c>
      <c r="B75" s="26" t="e">
        <f>#REF!</f>
        <v>#REF!</v>
      </c>
      <c r="C75" s="26" t="e">
        <f>#REF!</f>
        <v>#REF!</v>
      </c>
      <c r="D75" s="26" t="e">
        <f>#REF!</f>
        <v>#REF!</v>
      </c>
      <c r="E75" s="66" t="e">
        <f>#REF!</f>
        <v>#REF!</v>
      </c>
      <c r="F75" s="66" t="e">
        <f>#REF!</f>
        <v>#REF!</v>
      </c>
      <c r="G75" s="26" t="e">
        <f>#REF!</f>
        <v>#REF!</v>
      </c>
      <c r="H75" s="67" t="e">
        <f>#REF!</f>
        <v>#REF!</v>
      </c>
      <c r="I75" s="25" t="e">
        <f>#REF!</f>
        <v>#REF!</v>
      </c>
      <c r="J75" s="81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68" t="e">
        <f>#REF!</f>
        <v>#REF!</v>
      </c>
      <c r="O75" s="66" t="e">
        <f>#REF!</f>
        <v>#REF!</v>
      </c>
      <c r="P75" s="66" t="e">
        <f>#REF!</f>
        <v>#REF!</v>
      </c>
      <c r="Q75" s="94" t="e">
        <f t="shared" si="16"/>
        <v>#REF!</v>
      </c>
      <c r="R75" s="70" t="e">
        <f>#REF!</f>
        <v>#REF!</v>
      </c>
      <c r="S75" s="73" t="e">
        <f>IF(#REF!&lt;=60,"0.5","0")</f>
        <v>#REF!</v>
      </c>
      <c r="T75" s="74" t="e">
        <f>IF(#REF!&lt;=60,"0.5","0")</f>
        <v>#REF!</v>
      </c>
      <c r="U75" s="74" t="e">
        <f>IF(#REF!&lt;=60,"1","0")</f>
        <v>#REF!</v>
      </c>
      <c r="V75" s="75" t="e">
        <f t="shared" si="17"/>
        <v>#REF!</v>
      </c>
      <c r="W75" s="73" t="str">
        <f>'สรุปUnit Cost และ HGR'!U74</f>
        <v>1</v>
      </c>
      <c r="X75" s="73" t="str">
        <f>'สรุปUnit Cost และ HGR'!V74</f>
        <v>1</v>
      </c>
      <c r="Y75" s="73" t="e">
        <f>'สรุปUnit Cost และ HGR'!#REF!</f>
        <v>#REF!</v>
      </c>
      <c r="Z75" s="73" t="e">
        <f>'สรุปUnit Cost และ HGR'!#REF!</f>
        <v>#REF!</v>
      </c>
      <c r="AA75" s="73" t="e">
        <f>'สรุปUnit Cost และ HGR'!#REF!</f>
        <v>#REF!</v>
      </c>
      <c r="AB75" s="73" t="e">
        <f>'สรุปUnit Cost และ HGR'!#REF!</f>
        <v>#REF!</v>
      </c>
      <c r="AC75" s="77" t="e">
        <f t="shared" si="18"/>
        <v>#REF!</v>
      </c>
      <c r="AD75" s="72" t="e">
        <f t="shared" si="19"/>
        <v>#REF!</v>
      </c>
      <c r="AE75" s="72" t="e">
        <f>#REF!</f>
        <v>#REF!</v>
      </c>
      <c r="AF75" s="78" t="e">
        <f>#REF!</f>
        <v>#REF!</v>
      </c>
      <c r="AG75" s="79" t="e">
        <f>#REF!</f>
        <v>#REF!</v>
      </c>
      <c r="AH75" s="72" t="e">
        <f t="shared" si="20"/>
        <v>#REF!</v>
      </c>
      <c r="AI75" s="80" t="e">
        <f t="shared" si="21"/>
        <v>#REF!</v>
      </c>
      <c r="AJ75" s="75" t="e">
        <f t="shared" si="22"/>
        <v>#REF!</v>
      </c>
      <c r="AK75" s="82" t="e">
        <f>#REF!</f>
        <v>#REF!</v>
      </c>
      <c r="AL75" s="82" t="e">
        <f>#REF!</f>
        <v>#REF!</v>
      </c>
      <c r="AM75" s="82" t="e">
        <f t="shared" si="23"/>
        <v>#REF!</v>
      </c>
      <c r="AN75" s="83" t="e">
        <f t="shared" si="24"/>
        <v>#REF!</v>
      </c>
      <c r="AO75" s="82" t="e">
        <f t="shared" si="25"/>
        <v>#REF!</v>
      </c>
      <c r="AP75" s="82" t="e">
        <f t="shared" si="26"/>
        <v>#REF!</v>
      </c>
      <c r="AQ75" s="84" t="e">
        <f t="shared" si="27"/>
        <v>#REF!</v>
      </c>
      <c r="AR75" s="87" t="e">
        <f t="shared" si="28"/>
        <v>#REF!</v>
      </c>
      <c r="AS75" s="90" t="e">
        <f t="shared" si="29"/>
        <v>#REF!</v>
      </c>
      <c r="AT75" s="85" t="e">
        <f t="shared" si="30"/>
        <v>#REF!</v>
      </c>
      <c r="AU75" s="95" t="e">
        <f t="shared" si="31"/>
        <v>#REF!</v>
      </c>
    </row>
    <row r="76" spans="1:47" x14ac:dyDescent="0.55000000000000004">
      <c r="A76" s="66" t="e">
        <f>#REF!</f>
        <v>#REF!</v>
      </c>
      <c r="B76" s="26" t="e">
        <f>#REF!</f>
        <v>#REF!</v>
      </c>
      <c r="C76" s="26" t="e">
        <f>#REF!</f>
        <v>#REF!</v>
      </c>
      <c r="D76" s="26" t="e">
        <f>#REF!</f>
        <v>#REF!</v>
      </c>
      <c r="E76" s="66" t="e">
        <f>#REF!</f>
        <v>#REF!</v>
      </c>
      <c r="F76" s="66" t="e">
        <f>#REF!</f>
        <v>#REF!</v>
      </c>
      <c r="G76" s="26" t="e">
        <f>#REF!</f>
        <v>#REF!</v>
      </c>
      <c r="H76" s="67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68" t="e">
        <f>#REF!</f>
        <v>#REF!</v>
      </c>
      <c r="O76" s="66" t="e">
        <f>#REF!</f>
        <v>#REF!</v>
      </c>
      <c r="P76" s="66" t="e">
        <f>#REF!</f>
        <v>#REF!</v>
      </c>
      <c r="Q76" s="94" t="e">
        <f t="shared" si="16"/>
        <v>#REF!</v>
      </c>
      <c r="R76" s="70" t="e">
        <f>#REF!</f>
        <v>#REF!</v>
      </c>
      <c r="S76" s="73" t="e">
        <f>IF(#REF!&lt;=60,"0.5","0")</f>
        <v>#REF!</v>
      </c>
      <c r="T76" s="74" t="e">
        <f>IF(#REF!&lt;=60,"0.5","0")</f>
        <v>#REF!</v>
      </c>
      <c r="U76" s="74" t="e">
        <f>IF(#REF!&lt;=60,"1","0")</f>
        <v>#REF!</v>
      </c>
      <c r="V76" s="75" t="e">
        <f t="shared" si="17"/>
        <v>#REF!</v>
      </c>
      <c r="W76" s="73" t="str">
        <f>'สรุปUnit Cost และ HGR'!U75</f>
        <v>1</v>
      </c>
      <c r="X76" s="73" t="str">
        <f>'สรุปUnit Cost และ HGR'!V75</f>
        <v>1</v>
      </c>
      <c r="Y76" s="73" t="e">
        <f>'สรุปUnit Cost และ HGR'!#REF!</f>
        <v>#REF!</v>
      </c>
      <c r="Z76" s="73" t="e">
        <f>'สรุปUnit Cost และ HGR'!#REF!</f>
        <v>#REF!</v>
      </c>
      <c r="AA76" s="73" t="e">
        <f>'สรุปUnit Cost และ HGR'!#REF!</f>
        <v>#REF!</v>
      </c>
      <c r="AB76" s="73" t="e">
        <f>'สรุปUnit Cost และ HGR'!#REF!</f>
        <v>#REF!</v>
      </c>
      <c r="AC76" s="77" t="e">
        <f t="shared" si="18"/>
        <v>#REF!</v>
      </c>
      <c r="AD76" s="72" t="e">
        <f t="shared" si="19"/>
        <v>#REF!</v>
      </c>
      <c r="AE76" s="72" t="e">
        <f>#REF!</f>
        <v>#REF!</v>
      </c>
      <c r="AF76" s="78" t="e">
        <f>#REF!</f>
        <v>#REF!</v>
      </c>
      <c r="AG76" s="79" t="e">
        <f>#REF!</f>
        <v>#REF!</v>
      </c>
      <c r="AH76" s="72" t="e">
        <f t="shared" si="20"/>
        <v>#REF!</v>
      </c>
      <c r="AI76" s="80" t="e">
        <f t="shared" si="21"/>
        <v>#REF!</v>
      </c>
      <c r="AJ76" s="75" t="e">
        <f t="shared" si="22"/>
        <v>#REF!</v>
      </c>
      <c r="AK76" s="82" t="e">
        <f>#REF!</f>
        <v>#REF!</v>
      </c>
      <c r="AL76" s="82" t="e">
        <f>#REF!</f>
        <v>#REF!</v>
      </c>
      <c r="AM76" s="82" t="e">
        <f t="shared" si="23"/>
        <v>#REF!</v>
      </c>
      <c r="AN76" s="83" t="e">
        <f t="shared" si="24"/>
        <v>#REF!</v>
      </c>
      <c r="AO76" s="82" t="e">
        <f t="shared" si="25"/>
        <v>#REF!</v>
      </c>
      <c r="AP76" s="82" t="e">
        <f t="shared" si="26"/>
        <v>#REF!</v>
      </c>
      <c r="AQ76" s="84" t="e">
        <f t="shared" si="27"/>
        <v>#REF!</v>
      </c>
      <c r="AR76" s="87" t="e">
        <f t="shared" si="28"/>
        <v>#REF!</v>
      </c>
      <c r="AS76" s="90" t="e">
        <f t="shared" si="29"/>
        <v>#REF!</v>
      </c>
      <c r="AT76" s="85" t="e">
        <f t="shared" si="30"/>
        <v>#REF!</v>
      </c>
      <c r="AU76" s="95" t="e">
        <f t="shared" si="31"/>
        <v>#REF!</v>
      </c>
    </row>
    <row r="77" spans="1:47" x14ac:dyDescent="0.55000000000000004">
      <c r="A77" s="66" t="e">
        <f>#REF!</f>
        <v>#REF!</v>
      </c>
      <c r="B77" s="26" t="e">
        <f>#REF!</f>
        <v>#REF!</v>
      </c>
      <c r="C77" s="26" t="e">
        <f>#REF!</f>
        <v>#REF!</v>
      </c>
      <c r="D77" s="26" t="e">
        <f>#REF!</f>
        <v>#REF!</v>
      </c>
      <c r="E77" s="66" t="e">
        <f>#REF!</f>
        <v>#REF!</v>
      </c>
      <c r="F77" s="66" t="e">
        <f>#REF!</f>
        <v>#REF!</v>
      </c>
      <c r="G77" s="26" t="e">
        <f>#REF!</f>
        <v>#REF!</v>
      </c>
      <c r="H77" s="67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68" t="e">
        <f>#REF!</f>
        <v>#REF!</v>
      </c>
      <c r="O77" s="66" t="e">
        <f>#REF!</f>
        <v>#REF!</v>
      </c>
      <c r="P77" s="66" t="e">
        <f>#REF!</f>
        <v>#REF!</v>
      </c>
      <c r="Q77" s="94" t="e">
        <f t="shared" si="16"/>
        <v>#REF!</v>
      </c>
      <c r="R77" s="70" t="e">
        <f>#REF!</f>
        <v>#REF!</v>
      </c>
      <c r="S77" s="73" t="e">
        <f>IF(#REF!&lt;=60,"0.5","0")</f>
        <v>#REF!</v>
      </c>
      <c r="T77" s="74" t="e">
        <f>IF(#REF!&lt;=60,"0.5","0")</f>
        <v>#REF!</v>
      </c>
      <c r="U77" s="74" t="e">
        <f>IF(#REF!&lt;=60,"1","0")</f>
        <v>#REF!</v>
      </c>
      <c r="V77" s="75" t="e">
        <f t="shared" si="17"/>
        <v>#REF!</v>
      </c>
      <c r="W77" s="73" t="str">
        <f>'สรุปUnit Cost และ HGR'!U76</f>
        <v>1</v>
      </c>
      <c r="X77" s="73" t="str">
        <f>'สรุปUnit Cost และ HGR'!V76</f>
        <v>0</v>
      </c>
      <c r="Y77" s="73" t="e">
        <f>'สรุปUnit Cost และ HGR'!#REF!</f>
        <v>#REF!</v>
      </c>
      <c r="Z77" s="73" t="e">
        <f>'สรุปUnit Cost และ HGR'!#REF!</f>
        <v>#REF!</v>
      </c>
      <c r="AA77" s="73" t="e">
        <f>'สรุปUnit Cost และ HGR'!#REF!</f>
        <v>#REF!</v>
      </c>
      <c r="AB77" s="73" t="e">
        <f>'สรุปUnit Cost และ HGR'!#REF!</f>
        <v>#REF!</v>
      </c>
      <c r="AC77" s="77" t="e">
        <f t="shared" si="18"/>
        <v>#REF!</v>
      </c>
      <c r="AD77" s="72" t="e">
        <f t="shared" si="19"/>
        <v>#REF!</v>
      </c>
      <c r="AE77" s="72" t="e">
        <f>#REF!</f>
        <v>#REF!</v>
      </c>
      <c r="AF77" s="78" t="e">
        <f>#REF!</f>
        <v>#REF!</v>
      </c>
      <c r="AG77" s="79" t="e">
        <f>#REF!</f>
        <v>#REF!</v>
      </c>
      <c r="AH77" s="72" t="e">
        <f t="shared" si="20"/>
        <v>#REF!</v>
      </c>
      <c r="AI77" s="80" t="e">
        <f t="shared" si="21"/>
        <v>#REF!</v>
      </c>
      <c r="AJ77" s="75" t="e">
        <f t="shared" si="22"/>
        <v>#REF!</v>
      </c>
      <c r="AK77" s="82" t="e">
        <f>#REF!</f>
        <v>#REF!</v>
      </c>
      <c r="AL77" s="82" t="e">
        <f>#REF!</f>
        <v>#REF!</v>
      </c>
      <c r="AM77" s="82" t="e">
        <f t="shared" si="23"/>
        <v>#REF!</v>
      </c>
      <c r="AN77" s="83" t="e">
        <f t="shared" si="24"/>
        <v>#REF!</v>
      </c>
      <c r="AO77" s="82" t="e">
        <f t="shared" si="25"/>
        <v>#REF!</v>
      </c>
      <c r="AP77" s="82" t="e">
        <f t="shared" si="26"/>
        <v>#REF!</v>
      </c>
      <c r="AQ77" s="84" t="e">
        <f t="shared" si="27"/>
        <v>#REF!</v>
      </c>
      <c r="AR77" s="87" t="e">
        <f t="shared" si="28"/>
        <v>#REF!</v>
      </c>
      <c r="AS77" s="90" t="e">
        <f t="shared" si="29"/>
        <v>#REF!</v>
      </c>
      <c r="AT77" s="85" t="e">
        <f t="shared" si="30"/>
        <v>#REF!</v>
      </c>
      <c r="AU77" s="95" t="e">
        <f t="shared" si="31"/>
        <v>#REF!</v>
      </c>
    </row>
    <row r="78" spans="1:47" x14ac:dyDescent="0.55000000000000004">
      <c r="A78" s="66" t="e">
        <f>#REF!</f>
        <v>#REF!</v>
      </c>
      <c r="B78" s="26" t="e">
        <f>#REF!</f>
        <v>#REF!</v>
      </c>
      <c r="C78" s="26" t="e">
        <f>#REF!</f>
        <v>#REF!</v>
      </c>
      <c r="D78" s="26" t="e">
        <f>#REF!</f>
        <v>#REF!</v>
      </c>
      <c r="E78" s="66" t="e">
        <f>#REF!</f>
        <v>#REF!</v>
      </c>
      <c r="F78" s="66" t="e">
        <f>#REF!</f>
        <v>#REF!</v>
      </c>
      <c r="G78" s="26" t="e">
        <f>#REF!</f>
        <v>#REF!</v>
      </c>
      <c r="H78" s="67" t="e">
        <f>#REF!</f>
        <v>#REF!</v>
      </c>
      <c r="I78" s="25" t="e">
        <f>#REF!</f>
        <v>#REF!</v>
      </c>
      <c r="J78" s="81" t="e">
        <f>#REF!</f>
        <v>#REF!</v>
      </c>
      <c r="K78" s="25" t="e">
        <f>#REF!</f>
        <v>#REF!</v>
      </c>
      <c r="L78" s="25" t="e">
        <f>#REF!</f>
        <v>#REF!</v>
      </c>
      <c r="M78" s="81" t="e">
        <f>#REF!</f>
        <v>#REF!</v>
      </c>
      <c r="N78" s="68" t="e">
        <f>#REF!</f>
        <v>#REF!</v>
      </c>
      <c r="O78" s="66" t="e">
        <f>#REF!</f>
        <v>#REF!</v>
      </c>
      <c r="P78" s="66" t="e">
        <f>#REF!</f>
        <v>#REF!</v>
      </c>
      <c r="Q78" s="94" t="e">
        <f t="shared" si="16"/>
        <v>#REF!</v>
      </c>
      <c r="R78" s="70" t="e">
        <f>#REF!</f>
        <v>#REF!</v>
      </c>
      <c r="S78" s="73" t="e">
        <f>IF(#REF!&lt;=60,"0.5","0")</f>
        <v>#REF!</v>
      </c>
      <c r="T78" s="74" t="e">
        <f>IF(#REF!&lt;=60,"0.5","0")</f>
        <v>#REF!</v>
      </c>
      <c r="U78" s="74" t="e">
        <f>IF(#REF!&lt;=60,"1","0")</f>
        <v>#REF!</v>
      </c>
      <c r="V78" s="75" t="e">
        <f t="shared" si="17"/>
        <v>#REF!</v>
      </c>
      <c r="W78" s="73" t="str">
        <f>'สรุปUnit Cost และ HGR'!U77</f>
        <v>1</v>
      </c>
      <c r="X78" s="73" t="str">
        <f>'สรุปUnit Cost และ HGR'!V77</f>
        <v>1</v>
      </c>
      <c r="Y78" s="73" t="e">
        <f>'สรุปUnit Cost และ HGR'!#REF!</f>
        <v>#REF!</v>
      </c>
      <c r="Z78" s="73" t="e">
        <f>'สรุปUnit Cost และ HGR'!#REF!</f>
        <v>#REF!</v>
      </c>
      <c r="AA78" s="73" t="e">
        <f>'สรุปUnit Cost และ HGR'!#REF!</f>
        <v>#REF!</v>
      </c>
      <c r="AB78" s="73" t="e">
        <f>'สรุปUnit Cost และ HGR'!#REF!</f>
        <v>#REF!</v>
      </c>
      <c r="AC78" s="77" t="e">
        <f t="shared" si="18"/>
        <v>#REF!</v>
      </c>
      <c r="AD78" s="72" t="e">
        <f t="shared" si="19"/>
        <v>#REF!</v>
      </c>
      <c r="AE78" s="72" t="e">
        <f>#REF!</f>
        <v>#REF!</v>
      </c>
      <c r="AF78" s="78" t="e">
        <f>#REF!</f>
        <v>#REF!</v>
      </c>
      <c r="AG78" s="79" t="e">
        <f>#REF!</f>
        <v>#REF!</v>
      </c>
      <c r="AH78" s="72" t="e">
        <f t="shared" si="20"/>
        <v>#REF!</v>
      </c>
      <c r="AI78" s="80" t="e">
        <f t="shared" si="21"/>
        <v>#REF!</v>
      </c>
      <c r="AJ78" s="75" t="e">
        <f t="shared" si="22"/>
        <v>#REF!</v>
      </c>
      <c r="AK78" s="82" t="e">
        <f>#REF!</f>
        <v>#REF!</v>
      </c>
      <c r="AL78" s="82" t="e">
        <f>#REF!</f>
        <v>#REF!</v>
      </c>
      <c r="AM78" s="82" t="e">
        <f t="shared" si="23"/>
        <v>#REF!</v>
      </c>
      <c r="AN78" s="83" t="e">
        <f t="shared" si="24"/>
        <v>#REF!</v>
      </c>
      <c r="AO78" s="82" t="e">
        <f t="shared" si="25"/>
        <v>#REF!</v>
      </c>
      <c r="AP78" s="82" t="e">
        <f t="shared" si="26"/>
        <v>#REF!</v>
      </c>
      <c r="AQ78" s="84" t="e">
        <f t="shared" si="27"/>
        <v>#REF!</v>
      </c>
      <c r="AR78" s="87" t="e">
        <f t="shared" si="28"/>
        <v>#REF!</v>
      </c>
      <c r="AS78" s="90" t="e">
        <f t="shared" si="29"/>
        <v>#REF!</v>
      </c>
      <c r="AT78" s="85" t="e">
        <f t="shared" si="30"/>
        <v>#REF!</v>
      </c>
      <c r="AU78" s="95" t="e">
        <f t="shared" si="31"/>
        <v>#REF!</v>
      </c>
    </row>
    <row r="79" spans="1:47" x14ac:dyDescent="0.55000000000000004">
      <c r="A79" s="66" t="e">
        <f>#REF!</f>
        <v>#REF!</v>
      </c>
      <c r="B79" s="26" t="e">
        <f>#REF!</f>
        <v>#REF!</v>
      </c>
      <c r="C79" s="26" t="e">
        <f>#REF!</f>
        <v>#REF!</v>
      </c>
      <c r="D79" s="26" t="e">
        <f>#REF!</f>
        <v>#REF!</v>
      </c>
      <c r="E79" s="66" t="e">
        <f>#REF!</f>
        <v>#REF!</v>
      </c>
      <c r="F79" s="66" t="e">
        <f>#REF!</f>
        <v>#REF!</v>
      </c>
      <c r="G79" s="26" t="e">
        <f>#REF!</f>
        <v>#REF!</v>
      </c>
      <c r="H79" s="67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68" t="e">
        <f>#REF!</f>
        <v>#REF!</v>
      </c>
      <c r="O79" s="66" t="e">
        <f>#REF!</f>
        <v>#REF!</v>
      </c>
      <c r="P79" s="66" t="e">
        <f>#REF!</f>
        <v>#REF!</v>
      </c>
      <c r="Q79" s="94" t="e">
        <f t="shared" si="16"/>
        <v>#REF!</v>
      </c>
      <c r="R79" s="70" t="e">
        <f>#REF!</f>
        <v>#REF!</v>
      </c>
      <c r="S79" s="73" t="e">
        <f>IF(#REF!&lt;=60,"0.5","0")</f>
        <v>#REF!</v>
      </c>
      <c r="T79" s="74" t="e">
        <f>IF(#REF!&lt;=60,"0.5","0")</f>
        <v>#REF!</v>
      </c>
      <c r="U79" s="74" t="e">
        <f>IF(#REF!&lt;=60,"1","0")</f>
        <v>#REF!</v>
      </c>
      <c r="V79" s="75" t="e">
        <f t="shared" si="17"/>
        <v>#REF!</v>
      </c>
      <c r="W79" s="73" t="str">
        <f>'สรุปUnit Cost และ HGR'!U78</f>
        <v>1</v>
      </c>
      <c r="X79" s="73" t="str">
        <f>'สรุปUnit Cost และ HGR'!V78</f>
        <v>1</v>
      </c>
      <c r="Y79" s="73" t="e">
        <f>'สรุปUnit Cost และ HGR'!#REF!</f>
        <v>#REF!</v>
      </c>
      <c r="Z79" s="73" t="e">
        <f>'สรุปUnit Cost และ HGR'!#REF!</f>
        <v>#REF!</v>
      </c>
      <c r="AA79" s="73" t="e">
        <f>'สรุปUnit Cost และ HGR'!#REF!</f>
        <v>#REF!</v>
      </c>
      <c r="AB79" s="73" t="e">
        <f>'สรุปUnit Cost และ HGR'!#REF!</f>
        <v>#REF!</v>
      </c>
      <c r="AC79" s="77" t="e">
        <f t="shared" si="18"/>
        <v>#REF!</v>
      </c>
      <c r="AD79" s="72" t="e">
        <f t="shared" si="19"/>
        <v>#REF!</v>
      </c>
      <c r="AE79" s="72" t="e">
        <f>#REF!</f>
        <v>#REF!</v>
      </c>
      <c r="AF79" s="78" t="e">
        <f>#REF!</f>
        <v>#REF!</v>
      </c>
      <c r="AG79" s="79" t="e">
        <f>#REF!</f>
        <v>#REF!</v>
      </c>
      <c r="AH79" s="72" t="e">
        <f t="shared" si="20"/>
        <v>#REF!</v>
      </c>
      <c r="AI79" s="80" t="e">
        <f t="shared" si="21"/>
        <v>#REF!</v>
      </c>
      <c r="AJ79" s="75" t="e">
        <f t="shared" si="22"/>
        <v>#REF!</v>
      </c>
      <c r="AK79" s="82" t="e">
        <f>#REF!</f>
        <v>#REF!</v>
      </c>
      <c r="AL79" s="82" t="e">
        <f>#REF!</f>
        <v>#REF!</v>
      </c>
      <c r="AM79" s="82" t="e">
        <f t="shared" si="23"/>
        <v>#REF!</v>
      </c>
      <c r="AN79" s="83" t="e">
        <f t="shared" si="24"/>
        <v>#REF!</v>
      </c>
      <c r="AO79" s="82" t="e">
        <f t="shared" si="25"/>
        <v>#REF!</v>
      </c>
      <c r="AP79" s="82" t="e">
        <f t="shared" si="26"/>
        <v>#REF!</v>
      </c>
      <c r="AQ79" s="84" t="e">
        <f t="shared" si="27"/>
        <v>#REF!</v>
      </c>
      <c r="AR79" s="87" t="e">
        <f t="shared" si="28"/>
        <v>#REF!</v>
      </c>
      <c r="AS79" s="90" t="e">
        <f t="shared" si="29"/>
        <v>#REF!</v>
      </c>
      <c r="AT79" s="85" t="e">
        <f t="shared" si="30"/>
        <v>#REF!</v>
      </c>
      <c r="AU79" s="95" t="e">
        <f t="shared" si="31"/>
        <v>#REF!</v>
      </c>
    </row>
    <row r="80" spans="1:47" x14ac:dyDescent="0.55000000000000004">
      <c r="A80" s="66" t="e">
        <f>#REF!</f>
        <v>#REF!</v>
      </c>
      <c r="B80" s="26" t="e">
        <f>#REF!</f>
        <v>#REF!</v>
      </c>
      <c r="C80" s="26" t="e">
        <f>#REF!</f>
        <v>#REF!</v>
      </c>
      <c r="D80" s="26" t="e">
        <f>#REF!</f>
        <v>#REF!</v>
      </c>
      <c r="E80" s="66" t="e">
        <f>#REF!</f>
        <v>#REF!</v>
      </c>
      <c r="F80" s="66" t="e">
        <f>#REF!</f>
        <v>#REF!</v>
      </c>
      <c r="G80" s="26" t="e">
        <f>#REF!</f>
        <v>#REF!</v>
      </c>
      <c r="H80" s="67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68" t="e">
        <f>#REF!</f>
        <v>#REF!</v>
      </c>
      <c r="O80" s="66" t="e">
        <f>#REF!</f>
        <v>#REF!</v>
      </c>
      <c r="P80" s="66" t="e">
        <f>#REF!</f>
        <v>#REF!</v>
      </c>
      <c r="Q80" s="94" t="e">
        <f t="shared" si="16"/>
        <v>#REF!</v>
      </c>
      <c r="R80" s="70" t="e">
        <f>#REF!</f>
        <v>#REF!</v>
      </c>
      <c r="S80" s="73" t="e">
        <f>IF(#REF!&lt;=60,"0.5","0")</f>
        <v>#REF!</v>
      </c>
      <c r="T80" s="74" t="e">
        <f>IF(#REF!&lt;=60,"0.5","0")</f>
        <v>#REF!</v>
      </c>
      <c r="U80" s="74" t="e">
        <f>IF(#REF!&lt;=60,"1","0")</f>
        <v>#REF!</v>
      </c>
      <c r="V80" s="75" t="e">
        <f t="shared" si="17"/>
        <v>#REF!</v>
      </c>
      <c r="W80" s="73" t="str">
        <f>'สรุปUnit Cost และ HGR'!U79</f>
        <v>1</v>
      </c>
      <c r="X80" s="73" t="str">
        <f>'สรุปUnit Cost และ HGR'!V79</f>
        <v>1</v>
      </c>
      <c r="Y80" s="73" t="e">
        <f>'สรุปUnit Cost และ HGR'!#REF!</f>
        <v>#REF!</v>
      </c>
      <c r="Z80" s="73" t="e">
        <f>'สรุปUnit Cost และ HGR'!#REF!</f>
        <v>#REF!</v>
      </c>
      <c r="AA80" s="73" t="e">
        <f>'สรุปUnit Cost และ HGR'!#REF!</f>
        <v>#REF!</v>
      </c>
      <c r="AB80" s="73" t="e">
        <f>'สรุปUnit Cost และ HGR'!#REF!</f>
        <v>#REF!</v>
      </c>
      <c r="AC80" s="77" t="e">
        <f t="shared" si="18"/>
        <v>#REF!</v>
      </c>
      <c r="AD80" s="72" t="e">
        <f t="shared" si="19"/>
        <v>#REF!</v>
      </c>
      <c r="AE80" s="72" t="e">
        <f>#REF!</f>
        <v>#REF!</v>
      </c>
      <c r="AF80" s="78" t="e">
        <f>#REF!</f>
        <v>#REF!</v>
      </c>
      <c r="AG80" s="79" t="e">
        <f>#REF!</f>
        <v>#REF!</v>
      </c>
      <c r="AH80" s="72" t="e">
        <f t="shared" si="20"/>
        <v>#REF!</v>
      </c>
      <c r="AI80" s="80" t="e">
        <f t="shared" si="21"/>
        <v>#REF!</v>
      </c>
      <c r="AJ80" s="75" t="e">
        <f t="shared" si="22"/>
        <v>#REF!</v>
      </c>
      <c r="AK80" s="82" t="e">
        <f>#REF!</f>
        <v>#REF!</v>
      </c>
      <c r="AL80" s="82" t="e">
        <f>#REF!</f>
        <v>#REF!</v>
      </c>
      <c r="AM80" s="82" t="e">
        <f t="shared" si="23"/>
        <v>#REF!</v>
      </c>
      <c r="AN80" s="83" t="e">
        <f t="shared" si="24"/>
        <v>#REF!</v>
      </c>
      <c r="AO80" s="82" t="e">
        <f t="shared" si="25"/>
        <v>#REF!</v>
      </c>
      <c r="AP80" s="82" t="e">
        <f t="shared" si="26"/>
        <v>#REF!</v>
      </c>
      <c r="AQ80" s="84" t="e">
        <f t="shared" si="27"/>
        <v>#REF!</v>
      </c>
      <c r="AR80" s="87" t="e">
        <f t="shared" si="28"/>
        <v>#REF!</v>
      </c>
      <c r="AS80" s="90" t="e">
        <f t="shared" si="29"/>
        <v>#REF!</v>
      </c>
      <c r="AT80" s="85" t="e">
        <f t="shared" si="30"/>
        <v>#REF!</v>
      </c>
      <c r="AU80" s="95" t="e">
        <f t="shared" si="31"/>
        <v>#REF!</v>
      </c>
    </row>
    <row r="81" spans="1:47" x14ac:dyDescent="0.55000000000000004">
      <c r="A81" s="66" t="e">
        <f>#REF!</f>
        <v>#REF!</v>
      </c>
      <c r="B81" s="26" t="e">
        <f>#REF!</f>
        <v>#REF!</v>
      </c>
      <c r="C81" s="26" t="e">
        <f>#REF!</f>
        <v>#REF!</v>
      </c>
      <c r="D81" s="26" t="e">
        <f>#REF!</f>
        <v>#REF!</v>
      </c>
      <c r="E81" s="66" t="e">
        <f>#REF!</f>
        <v>#REF!</v>
      </c>
      <c r="F81" s="66" t="e">
        <f>#REF!</f>
        <v>#REF!</v>
      </c>
      <c r="G81" s="26" t="e">
        <f>#REF!</f>
        <v>#REF!</v>
      </c>
      <c r="H81" s="67" t="e">
        <f>#REF!</f>
        <v>#REF!</v>
      </c>
      <c r="I81" s="25" t="e">
        <f>#REF!</f>
        <v>#REF!</v>
      </c>
      <c r="J81" s="81" t="e">
        <f>#REF!</f>
        <v>#REF!</v>
      </c>
      <c r="K81" s="25" t="e">
        <f>#REF!</f>
        <v>#REF!</v>
      </c>
      <c r="L81" s="25" t="e">
        <f>#REF!</f>
        <v>#REF!</v>
      </c>
      <c r="M81" s="81" t="e">
        <f>#REF!</f>
        <v>#REF!</v>
      </c>
      <c r="N81" s="68" t="e">
        <f>#REF!</f>
        <v>#REF!</v>
      </c>
      <c r="O81" s="66" t="e">
        <f>#REF!</f>
        <v>#REF!</v>
      </c>
      <c r="P81" s="66" t="e">
        <f>#REF!</f>
        <v>#REF!</v>
      </c>
      <c r="Q81" s="94" t="e">
        <f t="shared" si="16"/>
        <v>#REF!</v>
      </c>
      <c r="R81" s="70" t="e">
        <f>#REF!</f>
        <v>#REF!</v>
      </c>
      <c r="S81" s="73" t="e">
        <f>IF(#REF!&lt;=60,"0.5","0")</f>
        <v>#REF!</v>
      </c>
      <c r="T81" s="74" t="e">
        <f>IF(#REF!&lt;=60,"0.5","0")</f>
        <v>#REF!</v>
      </c>
      <c r="U81" s="74" t="e">
        <f>IF(#REF!&lt;=60,"1","0")</f>
        <v>#REF!</v>
      </c>
      <c r="V81" s="75" t="e">
        <f t="shared" si="17"/>
        <v>#REF!</v>
      </c>
      <c r="W81" s="73" t="str">
        <f>'สรุปUnit Cost และ HGR'!U80</f>
        <v>1</v>
      </c>
      <c r="X81" s="73" t="str">
        <f>'สรุปUnit Cost และ HGR'!V80</f>
        <v>1</v>
      </c>
      <c r="Y81" s="73" t="e">
        <f>'สรุปUnit Cost และ HGR'!#REF!</f>
        <v>#REF!</v>
      </c>
      <c r="Z81" s="73" t="e">
        <f>'สรุปUnit Cost และ HGR'!#REF!</f>
        <v>#REF!</v>
      </c>
      <c r="AA81" s="73" t="e">
        <f>'สรุปUnit Cost และ HGR'!#REF!</f>
        <v>#REF!</v>
      </c>
      <c r="AB81" s="73" t="e">
        <f>'สรุปUnit Cost และ HGR'!#REF!</f>
        <v>#REF!</v>
      </c>
      <c r="AC81" s="77" t="e">
        <f t="shared" si="18"/>
        <v>#REF!</v>
      </c>
      <c r="AD81" s="72" t="e">
        <f t="shared" si="19"/>
        <v>#REF!</v>
      </c>
      <c r="AE81" s="72" t="e">
        <f>#REF!</f>
        <v>#REF!</v>
      </c>
      <c r="AF81" s="78" t="e">
        <f>#REF!</f>
        <v>#REF!</v>
      </c>
      <c r="AG81" s="79" t="e">
        <f>#REF!</f>
        <v>#REF!</v>
      </c>
      <c r="AH81" s="72" t="e">
        <f t="shared" si="20"/>
        <v>#REF!</v>
      </c>
      <c r="AI81" s="80" t="e">
        <f t="shared" si="21"/>
        <v>#REF!</v>
      </c>
      <c r="AJ81" s="75" t="e">
        <f t="shared" si="22"/>
        <v>#REF!</v>
      </c>
      <c r="AK81" s="82" t="e">
        <f>#REF!</f>
        <v>#REF!</v>
      </c>
      <c r="AL81" s="82" t="e">
        <f>#REF!</f>
        <v>#REF!</v>
      </c>
      <c r="AM81" s="82" t="e">
        <f t="shared" si="23"/>
        <v>#REF!</v>
      </c>
      <c r="AN81" s="83" t="e">
        <f t="shared" si="24"/>
        <v>#REF!</v>
      </c>
      <c r="AO81" s="82" t="e">
        <f t="shared" si="25"/>
        <v>#REF!</v>
      </c>
      <c r="AP81" s="82" t="e">
        <f t="shared" si="26"/>
        <v>#REF!</v>
      </c>
      <c r="AQ81" s="84" t="e">
        <f t="shared" si="27"/>
        <v>#REF!</v>
      </c>
      <c r="AR81" s="87" t="e">
        <f t="shared" si="28"/>
        <v>#REF!</v>
      </c>
      <c r="AS81" s="90" t="e">
        <f t="shared" si="29"/>
        <v>#REF!</v>
      </c>
      <c r="AT81" s="85" t="e">
        <f t="shared" si="30"/>
        <v>#REF!</v>
      </c>
      <c r="AU81" s="95" t="e">
        <f t="shared" si="31"/>
        <v>#REF!</v>
      </c>
    </row>
    <row r="82" spans="1:47" x14ac:dyDescent="0.55000000000000004">
      <c r="A82" s="66" t="e">
        <f>#REF!</f>
        <v>#REF!</v>
      </c>
      <c r="B82" s="26" t="e">
        <f>#REF!</f>
        <v>#REF!</v>
      </c>
      <c r="C82" s="26" t="e">
        <f>#REF!</f>
        <v>#REF!</v>
      </c>
      <c r="D82" s="26" t="e">
        <f>#REF!</f>
        <v>#REF!</v>
      </c>
      <c r="E82" s="66" t="e">
        <f>#REF!</f>
        <v>#REF!</v>
      </c>
      <c r="F82" s="66" t="e">
        <f>#REF!</f>
        <v>#REF!</v>
      </c>
      <c r="G82" s="26" t="e">
        <f>#REF!</f>
        <v>#REF!</v>
      </c>
      <c r="H82" s="67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68" t="e">
        <f>#REF!</f>
        <v>#REF!</v>
      </c>
      <c r="O82" s="66" t="e">
        <f>#REF!</f>
        <v>#REF!</v>
      </c>
      <c r="P82" s="66" t="e">
        <f>#REF!</f>
        <v>#REF!</v>
      </c>
      <c r="Q82" s="94" t="e">
        <f t="shared" si="16"/>
        <v>#REF!</v>
      </c>
      <c r="R82" s="70" t="e">
        <f>#REF!</f>
        <v>#REF!</v>
      </c>
      <c r="S82" s="73" t="e">
        <f>IF(#REF!&lt;=60,"0.5","0")</f>
        <v>#REF!</v>
      </c>
      <c r="T82" s="74" t="e">
        <f>IF(#REF!&lt;=60,"0.5","0")</f>
        <v>#REF!</v>
      </c>
      <c r="U82" s="74" t="e">
        <f>IF(#REF!&lt;=60,"1","0")</f>
        <v>#REF!</v>
      </c>
      <c r="V82" s="75" t="e">
        <f t="shared" si="17"/>
        <v>#REF!</v>
      </c>
      <c r="W82" s="73" t="str">
        <f>'สรุปUnit Cost และ HGR'!U81</f>
        <v>1</v>
      </c>
      <c r="X82" s="73" t="str">
        <f>'สรุปUnit Cost และ HGR'!V81</f>
        <v>1</v>
      </c>
      <c r="Y82" s="73" t="e">
        <f>'สรุปUnit Cost และ HGR'!#REF!</f>
        <v>#REF!</v>
      </c>
      <c r="Z82" s="73" t="e">
        <f>'สรุปUnit Cost และ HGR'!#REF!</f>
        <v>#REF!</v>
      </c>
      <c r="AA82" s="73" t="e">
        <f>'สรุปUnit Cost และ HGR'!#REF!</f>
        <v>#REF!</v>
      </c>
      <c r="AB82" s="73" t="e">
        <f>'สรุปUnit Cost และ HGR'!#REF!</f>
        <v>#REF!</v>
      </c>
      <c r="AC82" s="77" t="e">
        <f t="shared" si="18"/>
        <v>#REF!</v>
      </c>
      <c r="AD82" s="72" t="e">
        <f t="shared" si="19"/>
        <v>#REF!</v>
      </c>
      <c r="AE82" s="72" t="e">
        <f>#REF!</f>
        <v>#REF!</v>
      </c>
      <c r="AF82" s="78" t="e">
        <f>#REF!</f>
        <v>#REF!</v>
      </c>
      <c r="AG82" s="79" t="e">
        <f>#REF!</f>
        <v>#REF!</v>
      </c>
      <c r="AH82" s="72" t="e">
        <f t="shared" si="20"/>
        <v>#REF!</v>
      </c>
      <c r="AI82" s="80" t="e">
        <f t="shared" si="21"/>
        <v>#REF!</v>
      </c>
      <c r="AJ82" s="75" t="e">
        <f t="shared" si="22"/>
        <v>#REF!</v>
      </c>
      <c r="AK82" s="82" t="e">
        <f>#REF!</f>
        <v>#REF!</v>
      </c>
      <c r="AL82" s="82" t="e">
        <f>#REF!</f>
        <v>#REF!</v>
      </c>
      <c r="AM82" s="82" t="e">
        <f t="shared" si="23"/>
        <v>#REF!</v>
      </c>
      <c r="AN82" s="83" t="e">
        <f t="shared" si="24"/>
        <v>#REF!</v>
      </c>
      <c r="AO82" s="82" t="e">
        <f t="shared" si="25"/>
        <v>#REF!</v>
      </c>
      <c r="AP82" s="82" t="e">
        <f t="shared" si="26"/>
        <v>#REF!</v>
      </c>
      <c r="AQ82" s="84" t="e">
        <f t="shared" si="27"/>
        <v>#REF!</v>
      </c>
      <c r="AR82" s="87" t="e">
        <f t="shared" si="28"/>
        <v>#REF!</v>
      </c>
      <c r="AS82" s="90" t="e">
        <f t="shared" si="29"/>
        <v>#REF!</v>
      </c>
      <c r="AT82" s="85" t="e">
        <f t="shared" si="30"/>
        <v>#REF!</v>
      </c>
      <c r="AU82" s="95" t="e">
        <f t="shared" si="31"/>
        <v>#REF!</v>
      </c>
    </row>
    <row r="83" spans="1:47" x14ac:dyDescent="0.55000000000000004">
      <c r="A83" s="66" t="e">
        <f>#REF!</f>
        <v>#REF!</v>
      </c>
      <c r="B83" s="26" t="e">
        <f>#REF!</f>
        <v>#REF!</v>
      </c>
      <c r="C83" s="26" t="e">
        <f>#REF!</f>
        <v>#REF!</v>
      </c>
      <c r="D83" s="26" t="e">
        <f>#REF!</f>
        <v>#REF!</v>
      </c>
      <c r="E83" s="66" t="e">
        <f>#REF!</f>
        <v>#REF!</v>
      </c>
      <c r="F83" s="66" t="e">
        <f>#REF!</f>
        <v>#REF!</v>
      </c>
      <c r="G83" s="26" t="e">
        <f>#REF!</f>
        <v>#REF!</v>
      </c>
      <c r="H83" s="67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68" t="e">
        <f>#REF!</f>
        <v>#REF!</v>
      </c>
      <c r="O83" s="66" t="e">
        <f>#REF!</f>
        <v>#REF!</v>
      </c>
      <c r="P83" s="66" t="e">
        <f>#REF!</f>
        <v>#REF!</v>
      </c>
      <c r="Q83" s="94" t="e">
        <f t="shared" si="16"/>
        <v>#REF!</v>
      </c>
      <c r="R83" s="70" t="e">
        <f>#REF!</f>
        <v>#REF!</v>
      </c>
      <c r="S83" s="73" t="e">
        <f>IF(#REF!&lt;=60,"0.5","0")</f>
        <v>#REF!</v>
      </c>
      <c r="T83" s="74" t="e">
        <f>IF(#REF!&lt;=60,"0.5","0")</f>
        <v>#REF!</v>
      </c>
      <c r="U83" s="74" t="e">
        <f>IF(#REF!&lt;=60,"1","0")</f>
        <v>#REF!</v>
      </c>
      <c r="V83" s="75" t="e">
        <f t="shared" si="17"/>
        <v>#REF!</v>
      </c>
      <c r="W83" s="73" t="str">
        <f>'สรุปUnit Cost และ HGR'!U82</f>
        <v>1</v>
      </c>
      <c r="X83" s="73" t="str">
        <f>'สรุปUnit Cost และ HGR'!V82</f>
        <v>1</v>
      </c>
      <c r="Y83" s="73" t="e">
        <f>'สรุปUnit Cost และ HGR'!#REF!</f>
        <v>#REF!</v>
      </c>
      <c r="Z83" s="73" t="e">
        <f>'สรุปUnit Cost และ HGR'!#REF!</f>
        <v>#REF!</v>
      </c>
      <c r="AA83" s="73" t="e">
        <f>'สรุปUnit Cost และ HGR'!#REF!</f>
        <v>#REF!</v>
      </c>
      <c r="AB83" s="73" t="e">
        <f>'สรุปUnit Cost และ HGR'!#REF!</f>
        <v>#REF!</v>
      </c>
      <c r="AC83" s="77" t="e">
        <f t="shared" si="18"/>
        <v>#REF!</v>
      </c>
      <c r="AD83" s="72" t="e">
        <f t="shared" si="19"/>
        <v>#REF!</v>
      </c>
      <c r="AE83" s="72" t="e">
        <f>#REF!</f>
        <v>#REF!</v>
      </c>
      <c r="AF83" s="78" t="e">
        <f>#REF!</f>
        <v>#REF!</v>
      </c>
      <c r="AG83" s="79" t="e">
        <f>#REF!</f>
        <v>#REF!</v>
      </c>
      <c r="AH83" s="72" t="e">
        <f t="shared" si="20"/>
        <v>#REF!</v>
      </c>
      <c r="AI83" s="80" t="e">
        <f t="shared" si="21"/>
        <v>#REF!</v>
      </c>
      <c r="AJ83" s="75" t="e">
        <f t="shared" si="22"/>
        <v>#REF!</v>
      </c>
      <c r="AK83" s="82" t="e">
        <f>#REF!</f>
        <v>#REF!</v>
      </c>
      <c r="AL83" s="82" t="e">
        <f>#REF!</f>
        <v>#REF!</v>
      </c>
      <c r="AM83" s="82" t="e">
        <f t="shared" si="23"/>
        <v>#REF!</v>
      </c>
      <c r="AN83" s="83" t="e">
        <f t="shared" si="24"/>
        <v>#REF!</v>
      </c>
      <c r="AO83" s="82" t="e">
        <f t="shared" si="25"/>
        <v>#REF!</v>
      </c>
      <c r="AP83" s="82" t="e">
        <f t="shared" si="26"/>
        <v>#REF!</v>
      </c>
      <c r="AQ83" s="84" t="e">
        <f t="shared" si="27"/>
        <v>#REF!</v>
      </c>
      <c r="AR83" s="87" t="e">
        <f t="shared" si="28"/>
        <v>#REF!</v>
      </c>
      <c r="AS83" s="90" t="e">
        <f t="shared" si="29"/>
        <v>#REF!</v>
      </c>
      <c r="AT83" s="85" t="e">
        <f t="shared" si="30"/>
        <v>#REF!</v>
      </c>
      <c r="AU83" s="95" t="e">
        <f t="shared" si="31"/>
        <v>#REF!</v>
      </c>
    </row>
    <row r="84" spans="1:47" x14ac:dyDescent="0.55000000000000004">
      <c r="A84" s="66" t="e">
        <f>#REF!</f>
        <v>#REF!</v>
      </c>
      <c r="B84" s="26" t="e">
        <f>#REF!</f>
        <v>#REF!</v>
      </c>
      <c r="C84" s="26" t="e">
        <f>#REF!</f>
        <v>#REF!</v>
      </c>
      <c r="D84" s="26" t="e">
        <f>#REF!</f>
        <v>#REF!</v>
      </c>
      <c r="E84" s="66" t="e">
        <f>#REF!</f>
        <v>#REF!</v>
      </c>
      <c r="F84" s="66" t="e">
        <f>#REF!</f>
        <v>#REF!</v>
      </c>
      <c r="G84" s="26" t="e">
        <f>#REF!</f>
        <v>#REF!</v>
      </c>
      <c r="H84" s="67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68" t="e">
        <f>#REF!</f>
        <v>#REF!</v>
      </c>
      <c r="O84" s="66" t="e">
        <f>#REF!</f>
        <v>#REF!</v>
      </c>
      <c r="P84" s="66" t="e">
        <f>#REF!</f>
        <v>#REF!</v>
      </c>
      <c r="Q84" s="94" t="e">
        <f t="shared" si="16"/>
        <v>#REF!</v>
      </c>
      <c r="R84" s="70" t="e">
        <f>#REF!</f>
        <v>#REF!</v>
      </c>
      <c r="S84" s="73" t="e">
        <f>IF(#REF!&lt;=60,"0.5","0")</f>
        <v>#REF!</v>
      </c>
      <c r="T84" s="74" t="e">
        <f>IF(#REF!&lt;=60,"0.5","0")</f>
        <v>#REF!</v>
      </c>
      <c r="U84" s="74" t="e">
        <f>IF(#REF!&lt;=60,"1","0")</f>
        <v>#REF!</v>
      </c>
      <c r="V84" s="75" t="e">
        <f t="shared" si="17"/>
        <v>#REF!</v>
      </c>
      <c r="W84" s="73" t="str">
        <f>'สรุปUnit Cost และ HGR'!U83</f>
        <v>1</v>
      </c>
      <c r="X84" s="73" t="str">
        <f>'สรุปUnit Cost และ HGR'!V83</f>
        <v>1</v>
      </c>
      <c r="Y84" s="73" t="e">
        <f>'สรุปUnit Cost และ HGR'!#REF!</f>
        <v>#REF!</v>
      </c>
      <c r="Z84" s="73" t="e">
        <f>'สรุปUnit Cost และ HGR'!#REF!</f>
        <v>#REF!</v>
      </c>
      <c r="AA84" s="73" t="e">
        <f>'สรุปUnit Cost และ HGR'!#REF!</f>
        <v>#REF!</v>
      </c>
      <c r="AB84" s="73" t="e">
        <f>'สรุปUnit Cost และ HGR'!#REF!</f>
        <v>#REF!</v>
      </c>
      <c r="AC84" s="77" t="e">
        <f t="shared" si="18"/>
        <v>#REF!</v>
      </c>
      <c r="AD84" s="72" t="e">
        <f t="shared" si="19"/>
        <v>#REF!</v>
      </c>
      <c r="AE84" s="72" t="e">
        <f>#REF!</f>
        <v>#REF!</v>
      </c>
      <c r="AF84" s="78" t="e">
        <f>#REF!</f>
        <v>#REF!</v>
      </c>
      <c r="AG84" s="79" t="e">
        <f>#REF!</f>
        <v>#REF!</v>
      </c>
      <c r="AH84" s="72" t="e">
        <f t="shared" si="20"/>
        <v>#REF!</v>
      </c>
      <c r="AI84" s="80" t="e">
        <f t="shared" si="21"/>
        <v>#REF!</v>
      </c>
      <c r="AJ84" s="75" t="e">
        <f t="shared" si="22"/>
        <v>#REF!</v>
      </c>
      <c r="AK84" s="82" t="e">
        <f>#REF!</f>
        <v>#REF!</v>
      </c>
      <c r="AL84" s="82" t="e">
        <f>#REF!</f>
        <v>#REF!</v>
      </c>
      <c r="AM84" s="82" t="e">
        <f t="shared" si="23"/>
        <v>#REF!</v>
      </c>
      <c r="AN84" s="83" t="e">
        <f t="shared" si="24"/>
        <v>#REF!</v>
      </c>
      <c r="AO84" s="82" t="e">
        <f t="shared" si="25"/>
        <v>#REF!</v>
      </c>
      <c r="AP84" s="82" t="e">
        <f t="shared" si="26"/>
        <v>#REF!</v>
      </c>
      <c r="AQ84" s="84" t="e">
        <f t="shared" si="27"/>
        <v>#REF!</v>
      </c>
      <c r="AR84" s="87" t="e">
        <f t="shared" si="28"/>
        <v>#REF!</v>
      </c>
      <c r="AS84" s="90" t="e">
        <f t="shared" si="29"/>
        <v>#REF!</v>
      </c>
      <c r="AT84" s="85" t="e">
        <f t="shared" si="30"/>
        <v>#REF!</v>
      </c>
      <c r="AU84" s="95" t="e">
        <f t="shared" si="31"/>
        <v>#REF!</v>
      </c>
    </row>
    <row r="85" spans="1:47" x14ac:dyDescent="0.55000000000000004">
      <c r="A85" s="66" t="e">
        <f>#REF!</f>
        <v>#REF!</v>
      </c>
      <c r="B85" s="26" t="e">
        <f>#REF!</f>
        <v>#REF!</v>
      </c>
      <c r="C85" s="26" t="e">
        <f>#REF!</f>
        <v>#REF!</v>
      </c>
      <c r="D85" s="26" t="e">
        <f>#REF!</f>
        <v>#REF!</v>
      </c>
      <c r="E85" s="66" t="e">
        <f>#REF!</f>
        <v>#REF!</v>
      </c>
      <c r="F85" s="66" t="e">
        <f>#REF!</f>
        <v>#REF!</v>
      </c>
      <c r="G85" s="26" t="e">
        <f>#REF!</f>
        <v>#REF!</v>
      </c>
      <c r="H85" s="67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68" t="e">
        <f>#REF!</f>
        <v>#REF!</v>
      </c>
      <c r="O85" s="66" t="e">
        <f>#REF!</f>
        <v>#REF!</v>
      </c>
      <c r="P85" s="66" t="e">
        <f>#REF!</f>
        <v>#REF!</v>
      </c>
      <c r="Q85" s="94" t="e">
        <f t="shared" si="16"/>
        <v>#REF!</v>
      </c>
      <c r="R85" s="70" t="e">
        <f>#REF!</f>
        <v>#REF!</v>
      </c>
      <c r="S85" s="73" t="e">
        <f>IF(#REF!&lt;=60,"0.5","0")</f>
        <v>#REF!</v>
      </c>
      <c r="T85" s="74" t="e">
        <f>IF(#REF!&lt;=60,"0.5","0")</f>
        <v>#REF!</v>
      </c>
      <c r="U85" s="74" t="e">
        <f>IF(#REF!&lt;=60,"1","0")</f>
        <v>#REF!</v>
      </c>
      <c r="V85" s="75" t="e">
        <f t="shared" si="17"/>
        <v>#REF!</v>
      </c>
      <c r="W85" s="73" t="str">
        <f>'สรุปUnit Cost และ HGR'!U84</f>
        <v>1</v>
      </c>
      <c r="X85" s="73" t="str">
        <f>'สรุปUnit Cost และ HGR'!V84</f>
        <v>1</v>
      </c>
      <c r="Y85" s="73" t="e">
        <f>'สรุปUnit Cost และ HGR'!#REF!</f>
        <v>#REF!</v>
      </c>
      <c r="Z85" s="73" t="e">
        <f>'สรุปUnit Cost และ HGR'!#REF!</f>
        <v>#REF!</v>
      </c>
      <c r="AA85" s="73" t="e">
        <f>'สรุปUnit Cost และ HGR'!#REF!</f>
        <v>#REF!</v>
      </c>
      <c r="AB85" s="73" t="e">
        <f>'สรุปUnit Cost และ HGR'!#REF!</f>
        <v>#REF!</v>
      </c>
      <c r="AC85" s="77" t="e">
        <f t="shared" si="18"/>
        <v>#REF!</v>
      </c>
      <c r="AD85" s="72" t="e">
        <f t="shared" si="19"/>
        <v>#REF!</v>
      </c>
      <c r="AE85" s="72" t="e">
        <f>#REF!</f>
        <v>#REF!</v>
      </c>
      <c r="AF85" s="78" t="e">
        <f>#REF!</f>
        <v>#REF!</v>
      </c>
      <c r="AG85" s="79" t="e">
        <f>#REF!</f>
        <v>#REF!</v>
      </c>
      <c r="AH85" s="72" t="e">
        <f t="shared" si="20"/>
        <v>#REF!</v>
      </c>
      <c r="AI85" s="80" t="e">
        <f t="shared" si="21"/>
        <v>#REF!</v>
      </c>
      <c r="AJ85" s="75" t="e">
        <f t="shared" si="22"/>
        <v>#REF!</v>
      </c>
      <c r="AK85" s="82" t="e">
        <f>#REF!</f>
        <v>#REF!</v>
      </c>
      <c r="AL85" s="82" t="e">
        <f>#REF!</f>
        <v>#REF!</v>
      </c>
      <c r="AM85" s="82" t="e">
        <f t="shared" si="23"/>
        <v>#REF!</v>
      </c>
      <c r="AN85" s="83" t="e">
        <f t="shared" si="24"/>
        <v>#REF!</v>
      </c>
      <c r="AO85" s="82" t="e">
        <f t="shared" si="25"/>
        <v>#REF!</v>
      </c>
      <c r="AP85" s="82" t="e">
        <f t="shared" si="26"/>
        <v>#REF!</v>
      </c>
      <c r="AQ85" s="84" t="e">
        <f t="shared" si="27"/>
        <v>#REF!</v>
      </c>
      <c r="AR85" s="87" t="e">
        <f t="shared" si="28"/>
        <v>#REF!</v>
      </c>
      <c r="AS85" s="90" t="e">
        <f t="shared" si="29"/>
        <v>#REF!</v>
      </c>
      <c r="AT85" s="85" t="e">
        <f t="shared" si="30"/>
        <v>#REF!</v>
      </c>
      <c r="AU85" s="95" t="e">
        <f t="shared" si="31"/>
        <v>#REF!</v>
      </c>
    </row>
    <row r="86" spans="1:47" x14ac:dyDescent="0.55000000000000004">
      <c r="A86" s="66" t="e">
        <f>#REF!</f>
        <v>#REF!</v>
      </c>
      <c r="B86" s="26" t="e">
        <f>#REF!</f>
        <v>#REF!</v>
      </c>
      <c r="C86" s="26" t="e">
        <f>#REF!</f>
        <v>#REF!</v>
      </c>
      <c r="D86" s="26" t="e">
        <f>#REF!</f>
        <v>#REF!</v>
      </c>
      <c r="E86" s="66" t="e">
        <f>#REF!</f>
        <v>#REF!</v>
      </c>
      <c r="F86" s="66" t="e">
        <f>#REF!</f>
        <v>#REF!</v>
      </c>
      <c r="G86" s="26" t="e">
        <f>#REF!</f>
        <v>#REF!</v>
      </c>
      <c r="H86" s="67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68" t="e">
        <f>#REF!</f>
        <v>#REF!</v>
      </c>
      <c r="O86" s="66" t="e">
        <f>#REF!</f>
        <v>#REF!</v>
      </c>
      <c r="P86" s="66" t="e">
        <f>#REF!</f>
        <v>#REF!</v>
      </c>
      <c r="Q86" s="94" t="e">
        <f t="shared" si="16"/>
        <v>#REF!</v>
      </c>
      <c r="R86" s="70" t="e">
        <f>#REF!</f>
        <v>#REF!</v>
      </c>
      <c r="S86" s="73" t="e">
        <f>IF(#REF!&lt;=60,"0.5","0")</f>
        <v>#REF!</v>
      </c>
      <c r="T86" s="74" t="e">
        <f>IF(#REF!&lt;=60,"0.5","0")</f>
        <v>#REF!</v>
      </c>
      <c r="U86" s="74" t="e">
        <f>IF(#REF!&lt;=60,"1","0")</f>
        <v>#REF!</v>
      </c>
      <c r="V86" s="75" t="e">
        <f t="shared" si="17"/>
        <v>#REF!</v>
      </c>
      <c r="W86" s="73" t="str">
        <f>'สรุปUnit Cost และ HGR'!U85</f>
        <v>1</v>
      </c>
      <c r="X86" s="73" t="str">
        <f>'สรุปUnit Cost และ HGR'!V85</f>
        <v>1</v>
      </c>
      <c r="Y86" s="73" t="e">
        <f>'สรุปUnit Cost และ HGR'!#REF!</f>
        <v>#REF!</v>
      </c>
      <c r="Z86" s="73" t="e">
        <f>'สรุปUnit Cost และ HGR'!#REF!</f>
        <v>#REF!</v>
      </c>
      <c r="AA86" s="73" t="e">
        <f>'สรุปUnit Cost และ HGR'!#REF!</f>
        <v>#REF!</v>
      </c>
      <c r="AB86" s="73" t="e">
        <f>'สรุปUnit Cost และ HGR'!#REF!</f>
        <v>#REF!</v>
      </c>
      <c r="AC86" s="77" t="e">
        <f t="shared" si="18"/>
        <v>#REF!</v>
      </c>
      <c r="AD86" s="72" t="e">
        <f t="shared" si="19"/>
        <v>#REF!</v>
      </c>
      <c r="AE86" s="72" t="e">
        <f>#REF!</f>
        <v>#REF!</v>
      </c>
      <c r="AF86" s="78" t="e">
        <f>#REF!</f>
        <v>#REF!</v>
      </c>
      <c r="AG86" s="79" t="e">
        <f>#REF!</f>
        <v>#REF!</v>
      </c>
      <c r="AH86" s="72" t="e">
        <f t="shared" si="20"/>
        <v>#REF!</v>
      </c>
      <c r="AI86" s="80" t="e">
        <f t="shared" si="21"/>
        <v>#REF!</v>
      </c>
      <c r="AJ86" s="75" t="e">
        <f t="shared" si="22"/>
        <v>#REF!</v>
      </c>
      <c r="AK86" s="82" t="e">
        <f>#REF!</f>
        <v>#REF!</v>
      </c>
      <c r="AL86" s="82" t="e">
        <f>#REF!</f>
        <v>#REF!</v>
      </c>
      <c r="AM86" s="82" t="e">
        <f t="shared" si="23"/>
        <v>#REF!</v>
      </c>
      <c r="AN86" s="83" t="e">
        <f t="shared" si="24"/>
        <v>#REF!</v>
      </c>
      <c r="AO86" s="82" t="e">
        <f t="shared" si="25"/>
        <v>#REF!</v>
      </c>
      <c r="AP86" s="82" t="e">
        <f t="shared" si="26"/>
        <v>#REF!</v>
      </c>
      <c r="AQ86" s="84" t="e">
        <f t="shared" si="27"/>
        <v>#REF!</v>
      </c>
      <c r="AR86" s="87" t="e">
        <f t="shared" si="28"/>
        <v>#REF!</v>
      </c>
      <c r="AS86" s="90" t="e">
        <f t="shared" si="29"/>
        <v>#REF!</v>
      </c>
      <c r="AT86" s="85" t="e">
        <f t="shared" si="30"/>
        <v>#REF!</v>
      </c>
      <c r="AU86" s="95" t="e">
        <f t="shared" si="31"/>
        <v>#REF!</v>
      </c>
    </row>
    <row r="87" spans="1:47" x14ac:dyDescent="0.55000000000000004">
      <c r="A87" s="66" t="e">
        <f>#REF!</f>
        <v>#REF!</v>
      </c>
      <c r="B87" s="26" t="e">
        <f>#REF!</f>
        <v>#REF!</v>
      </c>
      <c r="C87" s="26" t="e">
        <f>#REF!</f>
        <v>#REF!</v>
      </c>
      <c r="D87" s="26" t="e">
        <f>#REF!</f>
        <v>#REF!</v>
      </c>
      <c r="E87" s="66" t="e">
        <f>#REF!</f>
        <v>#REF!</v>
      </c>
      <c r="F87" s="66" t="e">
        <f>#REF!</f>
        <v>#REF!</v>
      </c>
      <c r="G87" s="26" t="e">
        <f>#REF!</f>
        <v>#REF!</v>
      </c>
      <c r="H87" s="67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68" t="e">
        <f>#REF!</f>
        <v>#REF!</v>
      </c>
      <c r="O87" s="66" t="e">
        <f>#REF!</f>
        <v>#REF!</v>
      </c>
      <c r="P87" s="66" t="e">
        <f>#REF!</f>
        <v>#REF!</v>
      </c>
      <c r="Q87" s="94" t="e">
        <f t="shared" si="16"/>
        <v>#REF!</v>
      </c>
      <c r="R87" s="70" t="e">
        <f>#REF!</f>
        <v>#REF!</v>
      </c>
      <c r="S87" s="73" t="e">
        <f>IF(#REF!&lt;=60,"0.5","0")</f>
        <v>#REF!</v>
      </c>
      <c r="T87" s="74" t="e">
        <f>IF(#REF!&lt;=60,"0.5","0")</f>
        <v>#REF!</v>
      </c>
      <c r="U87" s="74" t="e">
        <f>IF(#REF!&lt;=60,"1","0")</f>
        <v>#REF!</v>
      </c>
      <c r="V87" s="75" t="e">
        <f t="shared" si="17"/>
        <v>#REF!</v>
      </c>
      <c r="W87" s="73" t="str">
        <f>'สรุปUnit Cost และ HGR'!U86</f>
        <v>1</v>
      </c>
      <c r="X87" s="73" t="str">
        <f>'สรุปUnit Cost และ HGR'!V86</f>
        <v>1</v>
      </c>
      <c r="Y87" s="73" t="e">
        <f>'สรุปUnit Cost และ HGR'!#REF!</f>
        <v>#REF!</v>
      </c>
      <c r="Z87" s="73" t="e">
        <f>'สรุปUnit Cost และ HGR'!#REF!</f>
        <v>#REF!</v>
      </c>
      <c r="AA87" s="73" t="e">
        <f>'สรุปUnit Cost และ HGR'!#REF!</f>
        <v>#REF!</v>
      </c>
      <c r="AB87" s="73" t="e">
        <f>'สรุปUnit Cost และ HGR'!#REF!</f>
        <v>#REF!</v>
      </c>
      <c r="AC87" s="77" t="e">
        <f t="shared" si="18"/>
        <v>#REF!</v>
      </c>
      <c r="AD87" s="72" t="e">
        <f t="shared" si="19"/>
        <v>#REF!</v>
      </c>
      <c r="AE87" s="72" t="e">
        <f>#REF!</f>
        <v>#REF!</v>
      </c>
      <c r="AF87" s="78" t="e">
        <f>#REF!</f>
        <v>#REF!</v>
      </c>
      <c r="AG87" s="79" t="e">
        <f>#REF!</f>
        <v>#REF!</v>
      </c>
      <c r="AH87" s="72" t="e">
        <f t="shared" si="20"/>
        <v>#REF!</v>
      </c>
      <c r="AI87" s="80" t="e">
        <f t="shared" si="21"/>
        <v>#REF!</v>
      </c>
      <c r="AJ87" s="75" t="e">
        <f t="shared" si="22"/>
        <v>#REF!</v>
      </c>
      <c r="AK87" s="82" t="e">
        <f>#REF!</f>
        <v>#REF!</v>
      </c>
      <c r="AL87" s="82" t="e">
        <f>#REF!</f>
        <v>#REF!</v>
      </c>
      <c r="AM87" s="82" t="e">
        <f t="shared" si="23"/>
        <v>#REF!</v>
      </c>
      <c r="AN87" s="83" t="e">
        <f t="shared" si="24"/>
        <v>#REF!</v>
      </c>
      <c r="AO87" s="82" t="e">
        <f t="shared" si="25"/>
        <v>#REF!</v>
      </c>
      <c r="AP87" s="82" t="e">
        <f t="shared" si="26"/>
        <v>#REF!</v>
      </c>
      <c r="AQ87" s="84" t="e">
        <f t="shared" si="27"/>
        <v>#REF!</v>
      </c>
      <c r="AR87" s="87" t="e">
        <f t="shared" si="28"/>
        <v>#REF!</v>
      </c>
      <c r="AS87" s="90" t="e">
        <f t="shared" si="29"/>
        <v>#REF!</v>
      </c>
      <c r="AT87" s="85" t="e">
        <f t="shared" si="30"/>
        <v>#REF!</v>
      </c>
      <c r="AU87" s="95" t="e">
        <f t="shared" si="31"/>
        <v>#REF!</v>
      </c>
    </row>
    <row r="88" spans="1:47" x14ac:dyDescent="0.55000000000000004">
      <c r="A88" s="66" t="e">
        <f>#REF!</f>
        <v>#REF!</v>
      </c>
      <c r="B88" s="26" t="e">
        <f>#REF!</f>
        <v>#REF!</v>
      </c>
      <c r="C88" s="26" t="e">
        <f>#REF!</f>
        <v>#REF!</v>
      </c>
      <c r="D88" s="26" t="e">
        <f>#REF!</f>
        <v>#REF!</v>
      </c>
      <c r="E88" s="66" t="e">
        <f>#REF!</f>
        <v>#REF!</v>
      </c>
      <c r="F88" s="66" t="e">
        <f>#REF!</f>
        <v>#REF!</v>
      </c>
      <c r="G88" s="26" t="e">
        <f>#REF!</f>
        <v>#REF!</v>
      </c>
      <c r="H88" s="67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68" t="e">
        <f>#REF!</f>
        <v>#REF!</v>
      </c>
      <c r="O88" s="66" t="e">
        <f>#REF!</f>
        <v>#REF!</v>
      </c>
      <c r="P88" s="66" t="e">
        <f>#REF!</f>
        <v>#REF!</v>
      </c>
      <c r="Q88" s="94" t="e">
        <f t="shared" si="16"/>
        <v>#REF!</v>
      </c>
      <c r="R88" s="70" t="e">
        <f>#REF!</f>
        <v>#REF!</v>
      </c>
      <c r="S88" s="73" t="e">
        <f>IF(#REF!&lt;=60,"0.5","0")</f>
        <v>#REF!</v>
      </c>
      <c r="T88" s="74" t="e">
        <f>IF(#REF!&lt;=60,"0.5","0")</f>
        <v>#REF!</v>
      </c>
      <c r="U88" s="74" t="e">
        <f>IF(#REF!&lt;=60,"1","0")</f>
        <v>#REF!</v>
      </c>
      <c r="V88" s="75" t="e">
        <f t="shared" si="17"/>
        <v>#REF!</v>
      </c>
      <c r="W88" s="73" t="str">
        <f>'สรุปUnit Cost และ HGR'!U87</f>
        <v>1</v>
      </c>
      <c r="X88" s="73" t="str">
        <f>'สรุปUnit Cost และ HGR'!V87</f>
        <v>1</v>
      </c>
      <c r="Y88" s="73" t="e">
        <f>'สรุปUnit Cost และ HGR'!#REF!</f>
        <v>#REF!</v>
      </c>
      <c r="Z88" s="73" t="e">
        <f>'สรุปUnit Cost และ HGR'!#REF!</f>
        <v>#REF!</v>
      </c>
      <c r="AA88" s="73" t="e">
        <f>'สรุปUnit Cost และ HGR'!#REF!</f>
        <v>#REF!</v>
      </c>
      <c r="AB88" s="73" t="e">
        <f>'สรุปUnit Cost และ HGR'!#REF!</f>
        <v>#REF!</v>
      </c>
      <c r="AC88" s="77" t="e">
        <f t="shared" si="18"/>
        <v>#REF!</v>
      </c>
      <c r="AD88" s="72" t="e">
        <f t="shared" si="19"/>
        <v>#REF!</v>
      </c>
      <c r="AE88" s="72" t="e">
        <f>#REF!</f>
        <v>#REF!</v>
      </c>
      <c r="AF88" s="78" t="e">
        <f>#REF!</f>
        <v>#REF!</v>
      </c>
      <c r="AG88" s="79" t="e">
        <f>#REF!</f>
        <v>#REF!</v>
      </c>
      <c r="AH88" s="72" t="e">
        <f t="shared" si="20"/>
        <v>#REF!</v>
      </c>
      <c r="AI88" s="80" t="e">
        <f t="shared" si="21"/>
        <v>#REF!</v>
      </c>
      <c r="AJ88" s="75" t="e">
        <f t="shared" si="22"/>
        <v>#REF!</v>
      </c>
      <c r="AK88" s="82" t="e">
        <f>#REF!</f>
        <v>#REF!</v>
      </c>
      <c r="AL88" s="82" t="e">
        <f>#REF!</f>
        <v>#REF!</v>
      </c>
      <c r="AM88" s="82" t="e">
        <f t="shared" si="23"/>
        <v>#REF!</v>
      </c>
      <c r="AN88" s="83" t="e">
        <f t="shared" si="24"/>
        <v>#REF!</v>
      </c>
      <c r="AO88" s="82" t="e">
        <f t="shared" si="25"/>
        <v>#REF!</v>
      </c>
      <c r="AP88" s="82" t="e">
        <f t="shared" si="26"/>
        <v>#REF!</v>
      </c>
      <c r="AQ88" s="84" t="e">
        <f t="shared" si="27"/>
        <v>#REF!</v>
      </c>
      <c r="AR88" s="87" t="e">
        <f t="shared" si="28"/>
        <v>#REF!</v>
      </c>
      <c r="AS88" s="90" t="e">
        <f t="shared" si="29"/>
        <v>#REF!</v>
      </c>
      <c r="AT88" s="85" t="e">
        <f t="shared" si="30"/>
        <v>#REF!</v>
      </c>
      <c r="AU88" s="95" t="e">
        <f t="shared" si="31"/>
        <v>#REF!</v>
      </c>
    </row>
    <row r="89" spans="1:47" x14ac:dyDescent="0.55000000000000004">
      <c r="A89" s="66" t="e">
        <f>#REF!</f>
        <v>#REF!</v>
      </c>
      <c r="B89" s="26" t="e">
        <f>#REF!</f>
        <v>#REF!</v>
      </c>
      <c r="C89" s="26" t="e">
        <f>#REF!</f>
        <v>#REF!</v>
      </c>
      <c r="D89" s="26" t="e">
        <f>#REF!</f>
        <v>#REF!</v>
      </c>
      <c r="E89" s="66" t="e">
        <f>#REF!</f>
        <v>#REF!</v>
      </c>
      <c r="F89" s="66" t="e">
        <f>#REF!</f>
        <v>#REF!</v>
      </c>
      <c r="G89" s="26" t="e">
        <f>#REF!</f>
        <v>#REF!</v>
      </c>
      <c r="H89" s="67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68" t="e">
        <f>#REF!</f>
        <v>#REF!</v>
      </c>
      <c r="O89" s="66" t="e">
        <f>#REF!</f>
        <v>#REF!</v>
      </c>
      <c r="P89" s="66" t="e">
        <f>#REF!</f>
        <v>#REF!</v>
      </c>
      <c r="Q89" s="94" t="e">
        <f t="shared" si="16"/>
        <v>#REF!</v>
      </c>
      <c r="R89" s="70" t="e">
        <f>#REF!</f>
        <v>#REF!</v>
      </c>
      <c r="S89" s="73" t="e">
        <f>IF(#REF!&lt;=60,"0.5","0")</f>
        <v>#REF!</v>
      </c>
      <c r="T89" s="74" t="e">
        <f>IF(#REF!&lt;=60,"0.5","0")</f>
        <v>#REF!</v>
      </c>
      <c r="U89" s="74" t="e">
        <f>IF(#REF!&lt;=60,"1","0")</f>
        <v>#REF!</v>
      </c>
      <c r="V89" s="75" t="e">
        <f t="shared" si="17"/>
        <v>#REF!</v>
      </c>
      <c r="W89" s="73" t="str">
        <f>'สรุปUnit Cost และ HGR'!U88</f>
        <v>1</v>
      </c>
      <c r="X89" s="73" t="str">
        <f>'สรุปUnit Cost และ HGR'!V88</f>
        <v>1</v>
      </c>
      <c r="Y89" s="73" t="e">
        <f>'สรุปUnit Cost และ HGR'!#REF!</f>
        <v>#REF!</v>
      </c>
      <c r="Z89" s="73" t="e">
        <f>'สรุปUnit Cost และ HGR'!#REF!</f>
        <v>#REF!</v>
      </c>
      <c r="AA89" s="73" t="e">
        <f>'สรุปUnit Cost และ HGR'!#REF!</f>
        <v>#REF!</v>
      </c>
      <c r="AB89" s="73" t="e">
        <f>'สรุปUnit Cost และ HGR'!#REF!</f>
        <v>#REF!</v>
      </c>
      <c r="AC89" s="77" t="e">
        <f t="shared" si="18"/>
        <v>#REF!</v>
      </c>
      <c r="AD89" s="72" t="e">
        <f t="shared" si="19"/>
        <v>#REF!</v>
      </c>
      <c r="AE89" s="72" t="e">
        <f>#REF!</f>
        <v>#REF!</v>
      </c>
      <c r="AF89" s="78" t="e">
        <f>#REF!</f>
        <v>#REF!</v>
      </c>
      <c r="AG89" s="79" t="e">
        <f>#REF!</f>
        <v>#REF!</v>
      </c>
      <c r="AH89" s="72" t="e">
        <f t="shared" si="20"/>
        <v>#REF!</v>
      </c>
      <c r="AI89" s="80" t="e">
        <f t="shared" si="21"/>
        <v>#REF!</v>
      </c>
      <c r="AJ89" s="75" t="e">
        <f t="shared" si="22"/>
        <v>#REF!</v>
      </c>
      <c r="AK89" s="82" t="e">
        <f>#REF!</f>
        <v>#REF!</v>
      </c>
      <c r="AL89" s="82" t="e">
        <f>#REF!</f>
        <v>#REF!</v>
      </c>
      <c r="AM89" s="82" t="e">
        <f t="shared" si="23"/>
        <v>#REF!</v>
      </c>
      <c r="AN89" s="83" t="e">
        <f t="shared" si="24"/>
        <v>#REF!</v>
      </c>
      <c r="AO89" s="82" t="e">
        <f t="shared" si="25"/>
        <v>#REF!</v>
      </c>
      <c r="AP89" s="82" t="e">
        <f t="shared" si="26"/>
        <v>#REF!</v>
      </c>
      <c r="AQ89" s="84" t="e">
        <f t="shared" si="27"/>
        <v>#REF!</v>
      </c>
      <c r="AR89" s="87" t="e">
        <f t="shared" si="28"/>
        <v>#REF!</v>
      </c>
      <c r="AS89" s="90" t="e">
        <f t="shared" si="29"/>
        <v>#REF!</v>
      </c>
      <c r="AT89" s="85" t="e">
        <f t="shared" si="30"/>
        <v>#REF!</v>
      </c>
      <c r="AU89" s="95" t="e">
        <f t="shared" si="31"/>
        <v>#REF!</v>
      </c>
    </row>
    <row r="90" spans="1:47" x14ac:dyDescent="0.55000000000000004">
      <c r="A90" s="66" t="e">
        <f>#REF!</f>
        <v>#REF!</v>
      </c>
      <c r="B90" s="26" t="e">
        <f>#REF!</f>
        <v>#REF!</v>
      </c>
      <c r="C90" s="26" t="e">
        <f>#REF!</f>
        <v>#REF!</v>
      </c>
      <c r="D90" s="26" t="e">
        <f>#REF!</f>
        <v>#REF!</v>
      </c>
      <c r="E90" s="66" t="e">
        <f>#REF!</f>
        <v>#REF!</v>
      </c>
      <c r="F90" s="66" t="e">
        <f>#REF!</f>
        <v>#REF!</v>
      </c>
      <c r="G90" s="26" t="e">
        <f>#REF!</f>
        <v>#REF!</v>
      </c>
      <c r="H90" s="67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68" t="e">
        <f>#REF!</f>
        <v>#REF!</v>
      </c>
      <c r="O90" s="66" t="e">
        <f>#REF!</f>
        <v>#REF!</v>
      </c>
      <c r="P90" s="66" t="e">
        <f>#REF!</f>
        <v>#REF!</v>
      </c>
      <c r="Q90" s="94" t="e">
        <f t="shared" si="16"/>
        <v>#REF!</v>
      </c>
      <c r="R90" s="70" t="e">
        <f>#REF!</f>
        <v>#REF!</v>
      </c>
      <c r="S90" s="73" t="e">
        <f>IF(#REF!&lt;=60,"0.5","0")</f>
        <v>#REF!</v>
      </c>
      <c r="T90" s="74" t="e">
        <f>IF(#REF!&lt;=60,"0.5","0")</f>
        <v>#REF!</v>
      </c>
      <c r="U90" s="74" t="e">
        <f>IF(#REF!&lt;=60,"1","0")</f>
        <v>#REF!</v>
      </c>
      <c r="V90" s="75" t="e">
        <f t="shared" si="17"/>
        <v>#REF!</v>
      </c>
      <c r="W90" s="73" t="str">
        <f>'สรุปUnit Cost และ HGR'!U89</f>
        <v>1</v>
      </c>
      <c r="X90" s="73" t="str">
        <f>'สรุปUnit Cost และ HGR'!V89</f>
        <v>1</v>
      </c>
      <c r="Y90" s="73" t="e">
        <f>'สรุปUnit Cost และ HGR'!#REF!</f>
        <v>#REF!</v>
      </c>
      <c r="Z90" s="73" t="e">
        <f>'สรุปUnit Cost และ HGR'!#REF!</f>
        <v>#REF!</v>
      </c>
      <c r="AA90" s="73" t="e">
        <f>'สรุปUnit Cost และ HGR'!#REF!</f>
        <v>#REF!</v>
      </c>
      <c r="AB90" s="73" t="e">
        <f>'สรุปUnit Cost และ HGR'!#REF!</f>
        <v>#REF!</v>
      </c>
      <c r="AC90" s="77" t="e">
        <f t="shared" si="18"/>
        <v>#REF!</v>
      </c>
      <c r="AD90" s="72" t="e">
        <f t="shared" si="19"/>
        <v>#REF!</v>
      </c>
      <c r="AE90" s="72" t="e">
        <f>#REF!</f>
        <v>#REF!</v>
      </c>
      <c r="AF90" s="78" t="e">
        <f>#REF!</f>
        <v>#REF!</v>
      </c>
      <c r="AG90" s="79" t="e">
        <f>#REF!</f>
        <v>#REF!</v>
      </c>
      <c r="AH90" s="72" t="e">
        <f t="shared" si="20"/>
        <v>#REF!</v>
      </c>
      <c r="AI90" s="80" t="e">
        <f t="shared" si="21"/>
        <v>#REF!</v>
      </c>
      <c r="AJ90" s="75" t="e">
        <f t="shared" si="22"/>
        <v>#REF!</v>
      </c>
      <c r="AK90" s="82" t="e">
        <f>#REF!</f>
        <v>#REF!</v>
      </c>
      <c r="AL90" s="82" t="e">
        <f>#REF!</f>
        <v>#REF!</v>
      </c>
      <c r="AM90" s="82" t="e">
        <f t="shared" si="23"/>
        <v>#REF!</v>
      </c>
      <c r="AN90" s="83" t="e">
        <f t="shared" si="24"/>
        <v>#REF!</v>
      </c>
      <c r="AO90" s="82" t="e">
        <f t="shared" si="25"/>
        <v>#REF!</v>
      </c>
      <c r="AP90" s="82" t="e">
        <f t="shared" si="26"/>
        <v>#REF!</v>
      </c>
      <c r="AQ90" s="84" t="e">
        <f t="shared" si="27"/>
        <v>#REF!</v>
      </c>
      <c r="AR90" s="87" t="e">
        <f t="shared" si="28"/>
        <v>#REF!</v>
      </c>
      <c r="AS90" s="90" t="e">
        <f t="shared" si="29"/>
        <v>#REF!</v>
      </c>
      <c r="AT90" s="85" t="e">
        <f t="shared" si="30"/>
        <v>#REF!</v>
      </c>
      <c r="AU90" s="95" t="e">
        <f t="shared" si="31"/>
        <v>#REF!</v>
      </c>
    </row>
    <row r="91" spans="1:47" x14ac:dyDescent="0.55000000000000004">
      <c r="A91" s="66" t="e">
        <f>#REF!</f>
        <v>#REF!</v>
      </c>
      <c r="B91" s="26" t="e">
        <f>#REF!</f>
        <v>#REF!</v>
      </c>
      <c r="C91" s="26" t="e">
        <f>#REF!</f>
        <v>#REF!</v>
      </c>
      <c r="D91" s="26" t="e">
        <f>#REF!</f>
        <v>#REF!</v>
      </c>
      <c r="E91" s="66" t="e">
        <f>#REF!</f>
        <v>#REF!</v>
      </c>
      <c r="F91" s="66" t="e">
        <f>#REF!</f>
        <v>#REF!</v>
      </c>
      <c r="G91" s="26" t="e">
        <f>#REF!</f>
        <v>#REF!</v>
      </c>
      <c r="H91" s="67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68" t="e">
        <f>#REF!</f>
        <v>#REF!</v>
      </c>
      <c r="O91" s="66" t="e">
        <f>#REF!</f>
        <v>#REF!</v>
      </c>
      <c r="P91" s="66" t="e">
        <f>#REF!</f>
        <v>#REF!</v>
      </c>
      <c r="Q91" s="94" t="e">
        <f t="shared" si="16"/>
        <v>#REF!</v>
      </c>
      <c r="R91" s="70" t="e">
        <f>#REF!</f>
        <v>#REF!</v>
      </c>
      <c r="S91" s="73" t="e">
        <f>IF(#REF!&lt;=60,"0.5","0")</f>
        <v>#REF!</v>
      </c>
      <c r="T91" s="74" t="e">
        <f>IF(#REF!&lt;=60,"0.5","0")</f>
        <v>#REF!</v>
      </c>
      <c r="U91" s="74" t="e">
        <f>IF(#REF!&lt;=60,"1","0")</f>
        <v>#REF!</v>
      </c>
      <c r="V91" s="75" t="e">
        <f t="shared" si="17"/>
        <v>#REF!</v>
      </c>
      <c r="W91" s="73" t="str">
        <f>'สรุปUnit Cost และ HGR'!U90</f>
        <v>1</v>
      </c>
      <c r="X91" s="73" t="str">
        <f>'สรุปUnit Cost และ HGR'!V90</f>
        <v>1</v>
      </c>
      <c r="Y91" s="73" t="e">
        <f>'สรุปUnit Cost และ HGR'!#REF!</f>
        <v>#REF!</v>
      </c>
      <c r="Z91" s="73" t="e">
        <f>'สรุปUnit Cost และ HGR'!#REF!</f>
        <v>#REF!</v>
      </c>
      <c r="AA91" s="73" t="e">
        <f>'สรุปUnit Cost และ HGR'!#REF!</f>
        <v>#REF!</v>
      </c>
      <c r="AB91" s="73" t="e">
        <f>'สรุปUnit Cost และ HGR'!#REF!</f>
        <v>#REF!</v>
      </c>
      <c r="AC91" s="77" t="e">
        <f t="shared" si="18"/>
        <v>#REF!</v>
      </c>
      <c r="AD91" s="72" t="e">
        <f t="shared" si="19"/>
        <v>#REF!</v>
      </c>
      <c r="AE91" s="72" t="e">
        <f>#REF!</f>
        <v>#REF!</v>
      </c>
      <c r="AF91" s="78" t="e">
        <f>#REF!</f>
        <v>#REF!</v>
      </c>
      <c r="AG91" s="79" t="e">
        <f>#REF!</f>
        <v>#REF!</v>
      </c>
      <c r="AH91" s="72" t="e">
        <f t="shared" si="20"/>
        <v>#REF!</v>
      </c>
      <c r="AI91" s="80" t="e">
        <f t="shared" si="21"/>
        <v>#REF!</v>
      </c>
      <c r="AJ91" s="75" t="e">
        <f t="shared" si="22"/>
        <v>#REF!</v>
      </c>
      <c r="AK91" s="82" t="e">
        <f>#REF!</f>
        <v>#REF!</v>
      </c>
      <c r="AL91" s="82" t="e">
        <f>#REF!</f>
        <v>#REF!</v>
      </c>
      <c r="AM91" s="82" t="e">
        <f t="shared" si="23"/>
        <v>#REF!</v>
      </c>
      <c r="AN91" s="83" t="e">
        <f t="shared" si="24"/>
        <v>#REF!</v>
      </c>
      <c r="AO91" s="82" t="e">
        <f t="shared" si="25"/>
        <v>#REF!</v>
      </c>
      <c r="AP91" s="82" t="e">
        <f t="shared" si="26"/>
        <v>#REF!</v>
      </c>
      <c r="AQ91" s="84" t="e">
        <f t="shared" si="27"/>
        <v>#REF!</v>
      </c>
      <c r="AR91" s="87" t="e">
        <f t="shared" si="28"/>
        <v>#REF!</v>
      </c>
      <c r="AS91" s="90" t="e">
        <f t="shared" si="29"/>
        <v>#REF!</v>
      </c>
      <c r="AT91" s="85" t="e">
        <f t="shared" si="30"/>
        <v>#REF!</v>
      </c>
      <c r="AU91" s="95" t="e">
        <f t="shared" si="31"/>
        <v>#REF!</v>
      </c>
    </row>
    <row r="92" spans="1:47" x14ac:dyDescent="0.55000000000000004">
      <c r="A92" s="66" t="e">
        <f>#REF!</f>
        <v>#REF!</v>
      </c>
      <c r="B92" s="26" t="e">
        <f>#REF!</f>
        <v>#REF!</v>
      </c>
      <c r="C92" s="26" t="e">
        <f>#REF!</f>
        <v>#REF!</v>
      </c>
      <c r="D92" s="26" t="e">
        <f>#REF!</f>
        <v>#REF!</v>
      </c>
      <c r="E92" s="66" t="e">
        <f>#REF!</f>
        <v>#REF!</v>
      </c>
      <c r="F92" s="66" t="e">
        <f>#REF!</f>
        <v>#REF!</v>
      </c>
      <c r="G92" s="26" t="e">
        <f>#REF!</f>
        <v>#REF!</v>
      </c>
      <c r="H92" s="67" t="e">
        <f>#REF!</f>
        <v>#REF!</v>
      </c>
      <c r="I92" s="25" t="e">
        <f>#REF!</f>
        <v>#REF!</v>
      </c>
      <c r="J92" s="81" t="e">
        <f>#REF!</f>
        <v>#REF!</v>
      </c>
      <c r="K92" s="25" t="e">
        <f>#REF!</f>
        <v>#REF!</v>
      </c>
      <c r="L92" s="81" t="e">
        <f>#REF!</f>
        <v>#REF!</v>
      </c>
      <c r="M92" s="81" t="e">
        <f>#REF!</f>
        <v>#REF!</v>
      </c>
      <c r="N92" s="68" t="e">
        <f>#REF!</f>
        <v>#REF!</v>
      </c>
      <c r="O92" s="66" t="e">
        <f>#REF!</f>
        <v>#REF!</v>
      </c>
      <c r="P92" s="66" t="e">
        <f>#REF!</f>
        <v>#REF!</v>
      </c>
      <c r="Q92" s="94" t="e">
        <f t="shared" si="16"/>
        <v>#REF!</v>
      </c>
      <c r="R92" s="70" t="e">
        <f>#REF!</f>
        <v>#REF!</v>
      </c>
      <c r="S92" s="73" t="e">
        <f>IF(#REF!&lt;=60,"0.5","0")</f>
        <v>#REF!</v>
      </c>
      <c r="T92" s="74" t="e">
        <f>IF(#REF!&lt;=60,"0.5","0")</f>
        <v>#REF!</v>
      </c>
      <c r="U92" s="74" t="e">
        <f>IF(#REF!&lt;=60,"1","0")</f>
        <v>#REF!</v>
      </c>
      <c r="V92" s="75" t="e">
        <f t="shared" si="17"/>
        <v>#REF!</v>
      </c>
      <c r="W92" s="73" t="str">
        <f>'สรุปUnit Cost และ HGR'!U91</f>
        <v>1</v>
      </c>
      <c r="X92" s="73" t="str">
        <f>'สรุปUnit Cost และ HGR'!V91</f>
        <v>1</v>
      </c>
      <c r="Y92" s="73" t="e">
        <f>'สรุปUnit Cost และ HGR'!#REF!</f>
        <v>#REF!</v>
      </c>
      <c r="Z92" s="73" t="e">
        <f>'สรุปUnit Cost และ HGR'!#REF!</f>
        <v>#REF!</v>
      </c>
      <c r="AA92" s="73" t="e">
        <f>'สรุปUnit Cost และ HGR'!#REF!</f>
        <v>#REF!</v>
      </c>
      <c r="AB92" s="73" t="e">
        <f>'สรุปUnit Cost และ HGR'!#REF!</f>
        <v>#REF!</v>
      </c>
      <c r="AC92" s="77" t="e">
        <f t="shared" si="18"/>
        <v>#REF!</v>
      </c>
      <c r="AD92" s="72" t="e">
        <f t="shared" si="19"/>
        <v>#REF!</v>
      </c>
      <c r="AE92" s="72" t="e">
        <f>#REF!</f>
        <v>#REF!</v>
      </c>
      <c r="AF92" s="78" t="e">
        <f>#REF!</f>
        <v>#REF!</v>
      </c>
      <c r="AG92" s="79" t="e">
        <f>#REF!</f>
        <v>#REF!</v>
      </c>
      <c r="AH92" s="72" t="e">
        <f t="shared" si="20"/>
        <v>#REF!</v>
      </c>
      <c r="AI92" s="80" t="e">
        <f t="shared" si="21"/>
        <v>#REF!</v>
      </c>
      <c r="AJ92" s="75" t="e">
        <f t="shared" si="22"/>
        <v>#REF!</v>
      </c>
      <c r="AK92" s="82" t="e">
        <f>#REF!</f>
        <v>#REF!</v>
      </c>
      <c r="AL92" s="82" t="e">
        <f>#REF!</f>
        <v>#REF!</v>
      </c>
      <c r="AM92" s="82" t="e">
        <f t="shared" si="23"/>
        <v>#REF!</v>
      </c>
      <c r="AN92" s="83" t="e">
        <f t="shared" si="24"/>
        <v>#REF!</v>
      </c>
      <c r="AO92" s="82" t="e">
        <f t="shared" si="25"/>
        <v>#REF!</v>
      </c>
      <c r="AP92" s="82" t="e">
        <f t="shared" si="26"/>
        <v>#REF!</v>
      </c>
      <c r="AQ92" s="84" t="e">
        <f t="shared" si="27"/>
        <v>#REF!</v>
      </c>
      <c r="AR92" s="87" t="e">
        <f t="shared" si="28"/>
        <v>#REF!</v>
      </c>
      <c r="AS92" s="90" t="e">
        <f t="shared" si="29"/>
        <v>#REF!</v>
      </c>
      <c r="AT92" s="85" t="e">
        <f t="shared" si="30"/>
        <v>#REF!</v>
      </c>
      <c r="AU92" s="95" t="e">
        <f t="shared" si="31"/>
        <v>#REF!</v>
      </c>
    </row>
    <row r="93" spans="1:47" x14ac:dyDescent="0.55000000000000004">
      <c r="A93" s="66" t="e">
        <f>#REF!</f>
        <v>#REF!</v>
      </c>
      <c r="B93" s="26" t="e">
        <f>#REF!</f>
        <v>#REF!</v>
      </c>
      <c r="C93" s="26" t="e">
        <f>#REF!</f>
        <v>#REF!</v>
      </c>
      <c r="D93" s="26" t="e">
        <f>#REF!</f>
        <v>#REF!</v>
      </c>
      <c r="E93" s="66" t="e">
        <f>#REF!</f>
        <v>#REF!</v>
      </c>
      <c r="F93" s="66" t="e">
        <f>#REF!</f>
        <v>#REF!</v>
      </c>
      <c r="G93" s="26" t="e">
        <f>#REF!</f>
        <v>#REF!</v>
      </c>
      <c r="H93" s="67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68" t="e">
        <f>#REF!</f>
        <v>#REF!</v>
      </c>
      <c r="O93" s="66" t="e">
        <f>#REF!</f>
        <v>#REF!</v>
      </c>
      <c r="P93" s="66" t="e">
        <f>#REF!</f>
        <v>#REF!</v>
      </c>
      <c r="Q93" s="94" t="e">
        <f t="shared" si="16"/>
        <v>#REF!</v>
      </c>
      <c r="R93" s="70" t="e">
        <f>#REF!</f>
        <v>#REF!</v>
      </c>
      <c r="S93" s="73" t="e">
        <f>IF(#REF!&lt;=60,"0.5","0")</f>
        <v>#REF!</v>
      </c>
      <c r="T93" s="74" t="e">
        <f>IF(#REF!&lt;=60,"0.5","0")</f>
        <v>#REF!</v>
      </c>
      <c r="U93" s="74" t="e">
        <f>IF(#REF!&lt;=60,"1","0")</f>
        <v>#REF!</v>
      </c>
      <c r="V93" s="75" t="e">
        <f t="shared" si="17"/>
        <v>#REF!</v>
      </c>
      <c r="W93" s="73" t="str">
        <f>'สรุปUnit Cost และ HGR'!U92</f>
        <v>1</v>
      </c>
      <c r="X93" s="73" t="str">
        <f>'สรุปUnit Cost และ HGR'!V92</f>
        <v>1</v>
      </c>
      <c r="Y93" s="73" t="e">
        <f>'สรุปUnit Cost และ HGR'!#REF!</f>
        <v>#REF!</v>
      </c>
      <c r="Z93" s="73" t="e">
        <f>'สรุปUnit Cost และ HGR'!#REF!</f>
        <v>#REF!</v>
      </c>
      <c r="AA93" s="73" t="e">
        <f>'สรุปUnit Cost และ HGR'!#REF!</f>
        <v>#REF!</v>
      </c>
      <c r="AB93" s="73" t="e">
        <f>'สรุปUnit Cost และ HGR'!#REF!</f>
        <v>#REF!</v>
      </c>
      <c r="AC93" s="77" t="e">
        <f t="shared" si="18"/>
        <v>#REF!</v>
      </c>
      <c r="AD93" s="72" t="e">
        <f t="shared" si="19"/>
        <v>#REF!</v>
      </c>
      <c r="AE93" s="72" t="e">
        <f>#REF!</f>
        <v>#REF!</v>
      </c>
      <c r="AF93" s="78" t="e">
        <f>#REF!</f>
        <v>#REF!</v>
      </c>
      <c r="AG93" s="79" t="e">
        <f>#REF!</f>
        <v>#REF!</v>
      </c>
      <c r="AH93" s="72" t="e">
        <f t="shared" si="20"/>
        <v>#REF!</v>
      </c>
      <c r="AI93" s="80" t="e">
        <f t="shared" si="21"/>
        <v>#REF!</v>
      </c>
      <c r="AJ93" s="75" t="e">
        <f t="shared" si="22"/>
        <v>#REF!</v>
      </c>
      <c r="AK93" s="82" t="e">
        <f>#REF!</f>
        <v>#REF!</v>
      </c>
      <c r="AL93" s="82" t="e">
        <f>#REF!</f>
        <v>#REF!</v>
      </c>
      <c r="AM93" s="82" t="e">
        <f t="shared" si="23"/>
        <v>#REF!</v>
      </c>
      <c r="AN93" s="83" t="e">
        <f t="shared" si="24"/>
        <v>#REF!</v>
      </c>
      <c r="AO93" s="82" t="e">
        <f t="shared" si="25"/>
        <v>#REF!</v>
      </c>
      <c r="AP93" s="82" t="e">
        <f t="shared" si="26"/>
        <v>#REF!</v>
      </c>
      <c r="AQ93" s="84" t="e">
        <f t="shared" si="27"/>
        <v>#REF!</v>
      </c>
      <c r="AR93" s="87" t="e">
        <f t="shared" si="28"/>
        <v>#REF!</v>
      </c>
      <c r="AS93" s="90" t="e">
        <f t="shared" si="29"/>
        <v>#REF!</v>
      </c>
      <c r="AT93" s="85" t="e">
        <f t="shared" si="30"/>
        <v>#REF!</v>
      </c>
      <c r="AU93" s="95" t="e">
        <f t="shared" si="31"/>
        <v>#REF!</v>
      </c>
    </row>
    <row r="95" spans="1:47" s="11" customFormat="1" ht="27" x14ac:dyDescent="0.6">
      <c r="A95" s="17"/>
      <c r="B95" s="17"/>
      <c r="C95" s="96" t="s">
        <v>264</v>
      </c>
      <c r="D95" s="96"/>
      <c r="E95" s="96"/>
      <c r="F95" s="96"/>
      <c r="G95" s="96"/>
      <c r="H95" s="96"/>
      <c r="I95" s="96"/>
      <c r="J95" s="96"/>
      <c r="K95" s="16"/>
      <c r="L95" s="16"/>
      <c r="M95" s="16"/>
      <c r="N95" s="16"/>
      <c r="O95" s="16"/>
      <c r="AE95" s="18"/>
      <c r="AR95" s="88"/>
      <c r="AS95" s="91"/>
      <c r="AT95" s="18"/>
      <c r="AU95" s="23"/>
    </row>
  </sheetData>
  <autoFilter ref="A5:AU93" xr:uid="{00000000-0009-0000-0000-000000000000}"/>
  <mergeCells count="41">
    <mergeCell ref="AT2:AT5"/>
    <mergeCell ref="O3:Q4"/>
    <mergeCell ref="R3:V4"/>
    <mergeCell ref="AN3:AN5"/>
    <mergeCell ref="H2:H5"/>
    <mergeCell ref="AC4:AC5"/>
    <mergeCell ref="W3:AH3"/>
    <mergeCell ref="M3:M5"/>
    <mergeCell ref="AD4:AD5"/>
    <mergeCell ref="AE4:AE5"/>
    <mergeCell ref="AF4:AH4"/>
    <mergeCell ref="A2:A5"/>
    <mergeCell ref="B2:B5"/>
    <mergeCell ref="C2:C5"/>
    <mergeCell ref="D2:D5"/>
    <mergeCell ref="E2:E5"/>
    <mergeCell ref="F2:F5"/>
    <mergeCell ref="G2:G5"/>
    <mergeCell ref="AJ2:AJ5"/>
    <mergeCell ref="AR2:AR5"/>
    <mergeCell ref="AS2:AS5"/>
    <mergeCell ref="O2:AI2"/>
    <mergeCell ref="AQ3:AQ5"/>
    <mergeCell ref="AK4:AK5"/>
    <mergeCell ref="AL4:AL5"/>
    <mergeCell ref="AU2:AU5"/>
    <mergeCell ref="I3:I5"/>
    <mergeCell ref="W4:AB4"/>
    <mergeCell ref="AI3:AI5"/>
    <mergeCell ref="AK3:AM3"/>
    <mergeCell ref="J3:J5"/>
    <mergeCell ref="K3:K5"/>
    <mergeCell ref="L3:L5"/>
    <mergeCell ref="N3:N5"/>
    <mergeCell ref="AK2:AQ2"/>
    <mergeCell ref="I2:K2"/>
    <mergeCell ref="L2:N2"/>
    <mergeCell ref="AM4:AM5"/>
    <mergeCell ref="AO4:AO5"/>
    <mergeCell ref="AP4:AP5"/>
    <mergeCell ref="AO3:AP3"/>
  </mergeCells>
  <conditionalFormatting sqref="N6:N9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6:AT93">
    <cfRule type="containsText" dxfId="8" priority="2" operator="containsText" text="F">
      <formula>NOT(ISERROR(SEARCH("F",AT6)))</formula>
    </cfRule>
    <cfRule type="containsText" dxfId="7" priority="3" operator="containsText" text="D">
      <formula>NOT(ISERROR(SEARCH("D",AT6)))</formula>
    </cfRule>
    <cfRule type="containsText" dxfId="6" priority="4" operator="containsText" text="C">
      <formula>NOT(ISERROR(SEARCH("C",AT6)))</formula>
    </cfRule>
    <cfRule type="containsText" dxfId="5" priority="5" operator="containsText" text="B">
      <formula>NOT(ISERROR(SEARCH("B",AT6)))</formula>
    </cfRule>
    <cfRule type="containsText" dxfId="4" priority="6" operator="containsText" text="A">
      <formula>NOT(ISERROR(SEARCH("A",AT6)))</formula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AU6:AU93">
    <cfRule type="containsText" dxfId="3" priority="1" stopIfTrue="1" operator="containsText" text="ไม่ผ่าน">
      <formula>NOT(ISERROR(SEARCH("ไม่ผ่าน",AU6)))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M17"/>
  <sheetViews>
    <sheetView topLeftCell="A5" zoomScaleNormal="100" workbookViewId="0">
      <selection activeCell="K20" sqref="K20"/>
    </sheetView>
  </sheetViews>
  <sheetFormatPr defaultColWidth="9" defaultRowHeight="24.6" x14ac:dyDescent="0.7"/>
  <cols>
    <col min="1" max="1" width="5.3984375" style="2" customWidth="1"/>
    <col min="2" max="2" width="10.3984375" style="2" customWidth="1"/>
    <col min="3" max="3" width="9" style="2"/>
    <col min="4" max="7" width="12.09765625" style="2" customWidth="1"/>
    <col min="8" max="8" width="12.09765625" style="2" hidden="1" customWidth="1"/>
    <col min="9" max="9" width="13.09765625" style="2" hidden="1" customWidth="1"/>
    <col min="10" max="12" width="9" style="2"/>
    <col min="13" max="13" width="18.5" style="2" customWidth="1"/>
    <col min="14" max="16384" width="9" style="2"/>
  </cols>
  <sheetData>
    <row r="2" spans="1:13" x14ac:dyDescent="0.7">
      <c r="A2" s="161" t="s">
        <v>257</v>
      </c>
      <c r="B2" s="161"/>
      <c r="C2" s="161"/>
      <c r="D2" s="161"/>
      <c r="E2" s="161"/>
      <c r="F2" s="161"/>
      <c r="G2" s="161"/>
      <c r="H2" s="161"/>
      <c r="I2" s="161"/>
    </row>
    <row r="3" spans="1:13" x14ac:dyDescent="0.7">
      <c r="A3" s="160" t="s">
        <v>240</v>
      </c>
      <c r="B3" s="160"/>
      <c r="C3" s="160"/>
      <c r="D3" s="160"/>
      <c r="E3" s="160"/>
      <c r="F3" s="160"/>
      <c r="G3" s="160"/>
      <c r="H3" s="160"/>
      <c r="I3" s="160"/>
    </row>
    <row r="4" spans="1:13" x14ac:dyDescent="0.7">
      <c r="A4" s="160" t="s">
        <v>241</v>
      </c>
      <c r="B4" s="160"/>
      <c r="C4" s="160"/>
      <c r="D4" s="160"/>
      <c r="E4" s="160"/>
      <c r="F4" s="160"/>
      <c r="G4" s="160"/>
      <c r="H4" s="160"/>
      <c r="I4" s="160"/>
    </row>
    <row r="5" spans="1:13" x14ac:dyDescent="0.7">
      <c r="A5" s="160" t="s">
        <v>314</v>
      </c>
      <c r="B5" s="160"/>
      <c r="C5" s="160"/>
      <c r="D5" s="160"/>
      <c r="E5" s="160"/>
      <c r="F5" s="160"/>
      <c r="G5" s="160"/>
      <c r="H5" s="160"/>
      <c r="I5" s="160"/>
    </row>
    <row r="6" spans="1:13" x14ac:dyDescent="0.7">
      <c r="A6" s="162" t="s">
        <v>192</v>
      </c>
      <c r="B6" s="163" t="s">
        <v>230</v>
      </c>
      <c r="C6" s="163" t="s">
        <v>231</v>
      </c>
      <c r="D6" s="165" t="s">
        <v>232</v>
      </c>
      <c r="E6" s="165"/>
      <c r="F6" s="165"/>
      <c r="G6" s="165"/>
      <c r="H6" s="165"/>
      <c r="I6" s="165"/>
      <c r="J6" s="158" t="s">
        <v>315</v>
      </c>
      <c r="K6" s="158"/>
      <c r="L6" s="158"/>
      <c r="M6" s="158"/>
    </row>
    <row r="7" spans="1:13" x14ac:dyDescent="0.7">
      <c r="A7" s="162"/>
      <c r="B7" s="164"/>
      <c r="C7" s="164"/>
      <c r="D7" s="7" t="s">
        <v>233</v>
      </c>
      <c r="E7" s="8" t="s">
        <v>187</v>
      </c>
      <c r="F7" s="21" t="s">
        <v>234</v>
      </c>
      <c r="G7" s="22" t="s">
        <v>187</v>
      </c>
      <c r="H7" s="8" t="s">
        <v>235</v>
      </c>
      <c r="I7" s="8" t="s">
        <v>236</v>
      </c>
      <c r="J7" s="158"/>
      <c r="K7" s="158"/>
      <c r="L7" s="158"/>
      <c r="M7" s="158"/>
    </row>
    <row r="8" spans="1:13" x14ac:dyDescent="0.7">
      <c r="A8" s="9">
        <v>8</v>
      </c>
      <c r="B8" s="13" t="s">
        <v>172</v>
      </c>
      <c r="C8" s="9">
        <v>12</v>
      </c>
      <c r="D8" s="9">
        <f>'สรุปUnit Cost และ HGR'!W5+'สรุปUnit Cost และ HGR'!W6+'สรุปUnit Cost และ HGR'!W7+'สรุปUnit Cost และ HGR'!W8+'สรุปUnit Cost และ HGR'!W9+'สรุปUnit Cost และ HGR'!W10+'สรุปUnit Cost และ HGR'!W11+'สรุปUnit Cost และ HGR'!W12+'สรุปUnit Cost และ HGR'!W13+'สรุปUnit Cost และ HGR'!W14+'สรุปUnit Cost และ HGR'!W15+'สรุปUnit Cost และ HGR'!W16</f>
        <v>7</v>
      </c>
      <c r="E8" s="10">
        <f>D8/H8*100</f>
        <v>58.333333333333336</v>
      </c>
      <c r="F8" s="19">
        <f>C8-D8</f>
        <v>5</v>
      </c>
      <c r="G8" s="20">
        <f>F8/H8*100</f>
        <v>41.666666666666671</v>
      </c>
      <c r="H8" s="9">
        <f t="shared" ref="H8:H15" si="0">SUM(D8+F8)</f>
        <v>12</v>
      </c>
      <c r="I8" s="9">
        <v>0</v>
      </c>
      <c r="J8" s="159" t="s">
        <v>316</v>
      </c>
      <c r="K8" s="159"/>
      <c r="L8" s="159"/>
      <c r="M8" s="159"/>
    </row>
    <row r="9" spans="1:13" x14ac:dyDescent="0.7">
      <c r="A9" s="9">
        <v>8</v>
      </c>
      <c r="B9" s="13" t="s">
        <v>90</v>
      </c>
      <c r="C9" s="9">
        <v>8</v>
      </c>
      <c r="D9" s="9">
        <f>'สรุปUnit Cost และ HGR'!W17+'สรุปUnit Cost และ HGR'!W18+'สรุปUnit Cost และ HGR'!W19+'สรุปUnit Cost และ HGR'!W20+'สรุปUnit Cost และ HGR'!W21+'สรุปUnit Cost และ HGR'!W22+'สรุปUnit Cost และ HGR'!W23+'สรุปUnit Cost และ HGR'!W24</f>
        <v>6</v>
      </c>
      <c r="E9" s="10">
        <f t="shared" ref="E9:E15" si="1">D9/H9*100</f>
        <v>75</v>
      </c>
      <c r="F9" s="19">
        <f t="shared" ref="F9:F14" si="2">C9-D9</f>
        <v>2</v>
      </c>
      <c r="G9" s="20">
        <f t="shared" ref="G9:G14" si="3">F9/H9*100</f>
        <v>25</v>
      </c>
      <c r="H9" s="9">
        <f t="shared" si="0"/>
        <v>8</v>
      </c>
      <c r="I9" s="9">
        <v>0</v>
      </c>
      <c r="J9" s="151" t="s">
        <v>317</v>
      </c>
      <c r="K9" s="151"/>
      <c r="L9" s="151"/>
      <c r="M9" s="151"/>
    </row>
    <row r="10" spans="1:13" x14ac:dyDescent="0.7">
      <c r="A10" s="9">
        <v>8</v>
      </c>
      <c r="B10" s="13" t="s">
        <v>128</v>
      </c>
      <c r="C10" s="9">
        <v>14</v>
      </c>
      <c r="D10" s="9">
        <f>'สรุปUnit Cost และ HGR'!W25+'สรุปUnit Cost และ HGR'!W26+'สรุปUnit Cost และ HGR'!W27+'สรุปUnit Cost และ HGR'!W28+'สรุปUnit Cost และ HGR'!W29+'สรุปUnit Cost และ HGR'!W30+'สรุปUnit Cost และ HGR'!W31+'สรุปUnit Cost และ HGR'!W32+'สรุปUnit Cost และ HGR'!W33+'สรุปUnit Cost และ HGR'!W34+'สรุปUnit Cost และ HGR'!W35+'สรุปUnit Cost และ HGR'!W36+'สรุปUnit Cost และ HGR'!W37+'สรุปUnit Cost และ HGR'!W38</f>
        <v>13</v>
      </c>
      <c r="E10" s="10">
        <f t="shared" si="1"/>
        <v>92.857142857142861</v>
      </c>
      <c r="F10" s="19">
        <f t="shared" si="2"/>
        <v>1</v>
      </c>
      <c r="G10" s="20">
        <f t="shared" si="3"/>
        <v>7.1428571428571423</v>
      </c>
      <c r="H10" s="9">
        <f t="shared" si="0"/>
        <v>14</v>
      </c>
      <c r="I10" s="9">
        <v>0</v>
      </c>
      <c r="J10" s="151" t="s">
        <v>318</v>
      </c>
      <c r="K10" s="151"/>
      <c r="L10" s="151"/>
      <c r="M10" s="151"/>
    </row>
    <row r="11" spans="1:13" x14ac:dyDescent="0.7">
      <c r="A11" s="9">
        <v>8</v>
      </c>
      <c r="B11" s="13" t="s">
        <v>153</v>
      </c>
      <c r="C11" s="9">
        <v>18</v>
      </c>
      <c r="D11" s="9">
        <f>'สรุปUnit Cost และ HGR'!W39+'สรุปUnit Cost และ HGR'!W40+'สรุปUnit Cost และ HGR'!W41+'สรุปUnit Cost และ HGR'!W42+'สรุปUnit Cost และ HGR'!W43+'สรุปUnit Cost และ HGR'!W44+'สรุปUnit Cost และ HGR'!W45+'สรุปUnit Cost และ HGR'!W46+'สรุปUnit Cost และ HGR'!W47+'สรุปUnit Cost และ HGR'!W48+'สรุปUnit Cost และ HGR'!W49+'สรุปUnit Cost และ HGR'!W50+'สรุปUnit Cost และ HGR'!W51+'สรุปUnit Cost และ HGR'!W52+'สรุปUnit Cost และ HGR'!W53+'สรุปUnit Cost และ HGR'!W54+'สรุปUnit Cost และ HGR'!W55+'สรุปUnit Cost และ HGR'!W56</f>
        <v>17</v>
      </c>
      <c r="E11" s="10">
        <f t="shared" si="1"/>
        <v>94.444444444444443</v>
      </c>
      <c r="F11" s="19">
        <f t="shared" si="2"/>
        <v>1</v>
      </c>
      <c r="G11" s="20">
        <f t="shared" si="3"/>
        <v>5.5555555555555554</v>
      </c>
      <c r="H11" s="9">
        <f t="shared" si="0"/>
        <v>18</v>
      </c>
      <c r="I11" s="9">
        <v>0</v>
      </c>
      <c r="J11" s="151" t="s">
        <v>319</v>
      </c>
      <c r="K11" s="151"/>
      <c r="L11" s="151"/>
      <c r="M11" s="151"/>
    </row>
    <row r="12" spans="1:13" x14ac:dyDescent="0.7">
      <c r="A12" s="9">
        <v>8</v>
      </c>
      <c r="B12" s="13" t="s">
        <v>143</v>
      </c>
      <c r="C12" s="9">
        <v>9</v>
      </c>
      <c r="D12" s="9">
        <f>'สรุปUnit Cost และ HGR'!W57+'สรุปUnit Cost และ HGR'!W58+'สรุปUnit Cost และ HGR'!W59+'สรุปUnit Cost และ HGR'!W60+'สรุปUnit Cost และ HGR'!W61+'สรุปUnit Cost และ HGR'!W62+'สรุปUnit Cost และ HGR'!W63+'สรุปUnit Cost และ HGR'!W64+'สรุปUnit Cost และ HGR'!W65</f>
        <v>7</v>
      </c>
      <c r="E12" s="10">
        <f t="shared" si="1"/>
        <v>77.777777777777786</v>
      </c>
      <c r="F12" s="19">
        <f t="shared" si="2"/>
        <v>2</v>
      </c>
      <c r="G12" s="20">
        <f t="shared" si="3"/>
        <v>22.222222222222221</v>
      </c>
      <c r="H12" s="9">
        <f t="shared" si="0"/>
        <v>9</v>
      </c>
      <c r="I12" s="9">
        <v>0</v>
      </c>
      <c r="J12" s="151" t="s">
        <v>320</v>
      </c>
      <c r="K12" s="151"/>
      <c r="L12" s="151"/>
      <c r="M12" s="151"/>
    </row>
    <row r="13" spans="1:13" x14ac:dyDescent="0.7">
      <c r="A13" s="9">
        <v>8</v>
      </c>
      <c r="B13" s="13" t="s">
        <v>99</v>
      </c>
      <c r="C13" s="9">
        <v>6</v>
      </c>
      <c r="D13" s="9">
        <f>'สรุปUnit Cost และ HGR'!W66+'สรุปUnit Cost และ HGR'!W67+'สรุปUnit Cost และ HGR'!W68+'สรุปUnit Cost และ HGR'!W69+'สรุปUnit Cost และ HGR'!W70+'สรุปUnit Cost และ HGR'!W71</f>
        <v>4</v>
      </c>
      <c r="E13" s="10">
        <f t="shared" si="1"/>
        <v>66.666666666666657</v>
      </c>
      <c r="F13" s="19">
        <f t="shared" si="2"/>
        <v>2</v>
      </c>
      <c r="G13" s="20">
        <f t="shared" si="3"/>
        <v>33.333333333333329</v>
      </c>
      <c r="H13" s="9">
        <f t="shared" si="0"/>
        <v>6</v>
      </c>
      <c r="I13" s="9">
        <v>0</v>
      </c>
      <c r="J13" s="151" t="s">
        <v>321</v>
      </c>
      <c r="K13" s="151"/>
      <c r="L13" s="151"/>
      <c r="M13" s="151"/>
    </row>
    <row r="14" spans="1:13" x14ac:dyDescent="0.7">
      <c r="A14" s="9">
        <v>8</v>
      </c>
      <c r="B14" s="13" t="s">
        <v>106</v>
      </c>
      <c r="C14" s="9">
        <v>21</v>
      </c>
      <c r="D14" s="9">
        <f>'สรุปUnit Cost และ HGR'!W72+'สรุปUnit Cost และ HGR'!W73+'สรุปUnit Cost และ HGR'!W74+'สรุปUnit Cost และ HGR'!W75+'สรุปUnit Cost และ HGR'!W76+'สรุปUnit Cost และ HGR'!W77+'สรุปUnit Cost และ HGR'!W78+'สรุปUnit Cost และ HGR'!W79+'สรุปUnit Cost และ HGR'!W80+'สรุปUnit Cost และ HGR'!W81+'สรุปUnit Cost และ HGR'!W82+'สรุปUnit Cost และ HGR'!W83+'สรุปUnit Cost และ HGR'!W84+'สรุปUnit Cost และ HGR'!W85+'สรุปUnit Cost และ HGR'!W86+'สรุปUnit Cost และ HGR'!W87+'สรุปUnit Cost และ HGR'!W88+'สรุปUnit Cost และ HGR'!W89+'สรุปUnit Cost และ HGR'!W90+'สรุปUnit Cost และ HGR'!W91+'สรุปUnit Cost และ HGR'!W92</f>
        <v>20</v>
      </c>
      <c r="E14" s="10">
        <f t="shared" si="1"/>
        <v>95.238095238095227</v>
      </c>
      <c r="F14" s="19">
        <f t="shared" si="2"/>
        <v>1</v>
      </c>
      <c r="G14" s="20">
        <f t="shared" si="3"/>
        <v>4.7619047619047619</v>
      </c>
      <c r="H14" s="9">
        <f t="shared" si="0"/>
        <v>21</v>
      </c>
      <c r="I14" s="9">
        <v>0</v>
      </c>
      <c r="J14" s="152" t="s">
        <v>322</v>
      </c>
      <c r="K14" s="153"/>
      <c r="L14" s="153"/>
      <c r="M14" s="154"/>
    </row>
    <row r="15" spans="1:13" x14ac:dyDescent="0.7">
      <c r="A15" s="156" t="s">
        <v>237</v>
      </c>
      <c r="B15" s="157"/>
      <c r="C15" s="41">
        <f>SUM(C8:C14)</f>
        <v>88</v>
      </c>
      <c r="D15" s="41">
        <f>C15-F15</f>
        <v>74</v>
      </c>
      <c r="E15" s="42">
        <f t="shared" si="1"/>
        <v>84.090909090909093</v>
      </c>
      <c r="F15" s="43">
        <f>SUM(F8:F14)</f>
        <v>14</v>
      </c>
      <c r="G15" s="44">
        <f>F15/H15*100</f>
        <v>15.909090909090908</v>
      </c>
      <c r="H15" s="41">
        <f t="shared" si="0"/>
        <v>88</v>
      </c>
      <c r="I15" s="41">
        <f>SUM(I8:I14)</f>
        <v>0</v>
      </c>
      <c r="J15" s="155"/>
      <c r="K15" s="155"/>
      <c r="L15" s="155"/>
      <c r="M15" s="155"/>
    </row>
    <row r="16" spans="1:13" x14ac:dyDescent="0.7">
      <c r="A16" s="148" t="s">
        <v>311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50"/>
    </row>
    <row r="17" spans="1:13" x14ac:dyDescent="0.7">
      <c r="A17" s="193" t="s">
        <v>324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</row>
  </sheetData>
  <mergeCells count="20">
    <mergeCell ref="A17:M17"/>
    <mergeCell ref="A3:I3"/>
    <mergeCell ref="A2:I2"/>
    <mergeCell ref="A6:A7"/>
    <mergeCell ref="B6:B7"/>
    <mergeCell ref="C6:C7"/>
    <mergeCell ref="D6:I6"/>
    <mergeCell ref="A5:I5"/>
    <mergeCell ref="A4:I4"/>
    <mergeCell ref="J6:M7"/>
    <mergeCell ref="J8:M8"/>
    <mergeCell ref="J9:M9"/>
    <mergeCell ref="J10:M10"/>
    <mergeCell ref="J11:M11"/>
    <mergeCell ref="A16:M16"/>
    <mergeCell ref="J12:M12"/>
    <mergeCell ref="J13:M13"/>
    <mergeCell ref="J14:M14"/>
    <mergeCell ref="J15:M15"/>
    <mergeCell ref="A15:B15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102"/>
  <sheetViews>
    <sheetView zoomScale="80" zoomScaleNormal="80" workbookViewId="0">
      <pane xSplit="12" ySplit="4" topLeftCell="N65" activePane="bottomRight" state="frozen"/>
      <selection pane="topRight" activeCell="K1" sqref="K1"/>
      <selection pane="bottomLeft" activeCell="A4" sqref="A4"/>
      <selection pane="bottomRight" activeCell="B2" sqref="B2:Q2"/>
    </sheetView>
  </sheetViews>
  <sheetFormatPr defaultColWidth="9" defaultRowHeight="21" x14ac:dyDescent="0.6"/>
  <cols>
    <col min="1" max="1" width="5.09765625" style="28" customWidth="1"/>
    <col min="2" max="2" width="8.8984375" style="11" customWidth="1"/>
    <col min="3" max="3" width="9" style="11"/>
    <col min="4" max="5" width="0" style="11" hidden="1" customWidth="1"/>
    <col min="6" max="6" width="18.19921875" style="11" customWidth="1"/>
    <col min="7" max="7" width="5.8984375" style="28" customWidth="1"/>
    <col min="8" max="8" width="9.8984375" style="28" customWidth="1"/>
    <col min="9" max="9" width="8.8984375" style="28" customWidth="1"/>
    <col min="10" max="10" width="10.8984375" style="11" customWidth="1"/>
    <col min="11" max="11" width="6.3984375" style="11" customWidth="1"/>
    <col min="12" max="12" width="20" style="11" customWidth="1"/>
    <col min="13" max="13" width="16.59765625" style="11" customWidth="1"/>
    <col min="14" max="16" width="13.3984375" style="11" customWidth="1"/>
    <col min="17" max="17" width="16.3984375" style="11" customWidth="1"/>
    <col min="18" max="18" width="13.09765625" style="11" customWidth="1"/>
    <col min="19" max="19" width="14" style="11" customWidth="1"/>
    <col min="20" max="20" width="13.3984375" style="11" customWidth="1"/>
    <col min="21" max="23" width="9" style="18" customWidth="1"/>
    <col min="24" max="16384" width="9" style="11"/>
  </cols>
  <sheetData>
    <row r="1" spans="1:23" x14ac:dyDescent="0.6">
      <c r="U1" s="166"/>
      <c r="V1" s="166"/>
      <c r="W1" s="166"/>
    </row>
    <row r="2" spans="1:23" x14ac:dyDescent="0.6">
      <c r="B2" s="176" t="s">
        <v>323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29"/>
      <c r="S2" s="29"/>
      <c r="T2" s="29"/>
      <c r="U2" s="29"/>
      <c r="V2" s="29"/>
      <c r="W2" s="29"/>
    </row>
    <row r="3" spans="1:23" s="30" customFormat="1" x14ac:dyDescent="0.25">
      <c r="A3" s="172" t="s">
        <v>192</v>
      </c>
      <c r="B3" s="172" t="s">
        <v>89</v>
      </c>
      <c r="C3" s="172" t="s">
        <v>184</v>
      </c>
      <c r="D3" s="112"/>
      <c r="E3" s="112"/>
      <c r="F3" s="172" t="s">
        <v>193</v>
      </c>
      <c r="G3" s="174" t="s">
        <v>194</v>
      </c>
      <c r="H3" s="174" t="s">
        <v>228</v>
      </c>
      <c r="I3" s="174" t="s">
        <v>229</v>
      </c>
      <c r="J3" s="167" t="s">
        <v>202</v>
      </c>
      <c r="K3" s="184" t="s">
        <v>261</v>
      </c>
      <c r="L3" s="184" t="s">
        <v>200</v>
      </c>
      <c r="M3" s="177" t="s">
        <v>224</v>
      </c>
      <c r="N3" s="178"/>
      <c r="O3" s="178"/>
      <c r="P3" s="179"/>
      <c r="Q3" s="180" t="s">
        <v>238</v>
      </c>
      <c r="R3" s="181"/>
      <c r="S3" s="181"/>
      <c r="T3" s="182"/>
      <c r="U3" s="183" t="s">
        <v>239</v>
      </c>
      <c r="V3" s="183"/>
      <c r="W3" s="183"/>
    </row>
    <row r="4" spans="1:23" s="34" customFormat="1" ht="42" x14ac:dyDescent="0.6">
      <c r="A4" s="173"/>
      <c r="B4" s="173"/>
      <c r="C4" s="173"/>
      <c r="D4" s="113"/>
      <c r="E4" s="113"/>
      <c r="F4" s="173"/>
      <c r="G4" s="175"/>
      <c r="H4" s="175"/>
      <c r="I4" s="175"/>
      <c r="J4" s="168"/>
      <c r="K4" s="185"/>
      <c r="L4" s="185"/>
      <c r="M4" s="31" t="s">
        <v>203</v>
      </c>
      <c r="N4" s="31" t="s">
        <v>204</v>
      </c>
      <c r="O4" s="31" t="s">
        <v>205</v>
      </c>
      <c r="P4" s="31" t="s">
        <v>223</v>
      </c>
      <c r="Q4" s="32" t="s">
        <v>206</v>
      </c>
      <c r="R4" s="33" t="s">
        <v>207</v>
      </c>
      <c r="S4" s="32" t="s">
        <v>208</v>
      </c>
      <c r="T4" s="32" t="s">
        <v>223</v>
      </c>
      <c r="U4" s="31" t="s">
        <v>225</v>
      </c>
      <c r="V4" s="31" t="s">
        <v>226</v>
      </c>
      <c r="W4" s="51" t="s">
        <v>227</v>
      </c>
    </row>
    <row r="5" spans="1:23" s="18" customFormat="1" ht="27" x14ac:dyDescent="0.75">
      <c r="A5" s="35" t="s">
        <v>209</v>
      </c>
      <c r="B5" s="45" t="s">
        <v>172</v>
      </c>
      <c r="C5" s="45" t="s">
        <v>5</v>
      </c>
      <c r="D5" s="45" t="str">
        <f>[2]Report1!F16</f>
        <v>10711</v>
      </c>
      <c r="E5" s="45" t="str">
        <f>[2]Report1!G16</f>
        <v>นครพนม,รพท.</v>
      </c>
      <c r="F5" s="45" t="s">
        <v>173</v>
      </c>
      <c r="G5" s="35" t="s">
        <v>199</v>
      </c>
      <c r="H5" s="35" t="s">
        <v>210</v>
      </c>
      <c r="I5" s="35">
        <v>372</v>
      </c>
      <c r="J5" s="46">
        <v>109113</v>
      </c>
      <c r="K5" s="35">
        <v>16</v>
      </c>
      <c r="L5" s="47" t="s">
        <v>242</v>
      </c>
      <c r="M5" s="48">
        <f>[3]Report1!H16</f>
        <v>449719116.83999997</v>
      </c>
      <c r="N5" s="48">
        <f>[3]Report1!I16</f>
        <v>758003</v>
      </c>
      <c r="O5" s="49">
        <f>[3]Report1!J16</f>
        <v>593.29</v>
      </c>
      <c r="P5" s="38">
        <f>VLOOKUP(K5,'ค่ากลางกลุ่ม UnitCost, HGR'!B$5:K$21,6,FALSE)</f>
        <v>1216.29</v>
      </c>
      <c r="Q5" s="48">
        <f>[3]Report1!K16</f>
        <v>666448247.49000001</v>
      </c>
      <c r="R5" s="48">
        <f>[3]Report1!M16</f>
        <v>64434.49</v>
      </c>
      <c r="S5" s="50">
        <f>[3]Report1!P16</f>
        <v>10343.040000000001</v>
      </c>
      <c r="T5" s="39">
        <f>VLOOKUP(K5,'ค่ากลางกลุ่ม UnitCost, HGR'!B$5:K$21,10,FALSE)</f>
        <v>19028.830000000002</v>
      </c>
      <c r="U5" s="27" t="str">
        <f t="shared" ref="U5:U36" si="0">IF(AND(O5&lt;=P5),"1","0")</f>
        <v>1</v>
      </c>
      <c r="V5" s="27" t="str">
        <f>IF(AND(S5&lt;=T5),"1","0")</f>
        <v>1</v>
      </c>
      <c r="W5" s="27" t="str">
        <f t="shared" ref="W5:W36" si="1">IF(AND(O5&lt;=P5,S5&lt;=T5),"1","0")</f>
        <v>1</v>
      </c>
    </row>
    <row r="6" spans="1:23" s="18" customFormat="1" ht="27" x14ac:dyDescent="0.75">
      <c r="A6" s="35" t="s">
        <v>209</v>
      </c>
      <c r="B6" s="45" t="s">
        <v>172</v>
      </c>
      <c r="C6" s="45" t="s">
        <v>63</v>
      </c>
      <c r="D6" s="45" t="str">
        <f>[2]Report1!F17</f>
        <v>11104</v>
      </c>
      <c r="E6" s="45" t="str">
        <f>[2]Report1!G17</f>
        <v>ปลาปาก,รพช.</v>
      </c>
      <c r="F6" s="45" t="s">
        <v>174</v>
      </c>
      <c r="G6" s="35" t="s">
        <v>198</v>
      </c>
      <c r="H6" s="35" t="s">
        <v>211</v>
      </c>
      <c r="I6" s="35">
        <v>40</v>
      </c>
      <c r="J6" s="46">
        <v>40027</v>
      </c>
      <c r="K6" s="35">
        <v>6</v>
      </c>
      <c r="L6" s="47" t="s">
        <v>243</v>
      </c>
      <c r="M6" s="48">
        <f>[3]Report1!H17</f>
        <v>102183956.5</v>
      </c>
      <c r="N6" s="48">
        <f>[3]Report1!I17</f>
        <v>92223</v>
      </c>
      <c r="O6" s="49">
        <f>[3]Report1!J17</f>
        <v>1108.01</v>
      </c>
      <c r="P6" s="38">
        <f>VLOOKUP(K6,'ค่ากลางกลุ่ม UnitCost, HGR'!B$5:K$21,6,FALSE)</f>
        <v>1014.82</v>
      </c>
      <c r="Q6" s="48">
        <f>[3]Report1!K17</f>
        <v>23146853.030000001</v>
      </c>
      <c r="R6" s="48">
        <f>[3]Report1!M17</f>
        <v>1297.6300000000001</v>
      </c>
      <c r="S6" s="50">
        <f>[3]Report1!P17</f>
        <v>17837.84</v>
      </c>
      <c r="T6" s="39">
        <f>VLOOKUP(K6,'ค่ากลางกลุ่ม UnitCost, HGR'!B$5:K$21,10,FALSE)</f>
        <v>21443.77</v>
      </c>
      <c r="U6" s="27" t="str">
        <f t="shared" si="0"/>
        <v>0</v>
      </c>
      <c r="V6" s="27" t="str">
        <f t="shared" ref="V6:V69" si="2">IF(AND(S6&lt;=T6),"1","0")</f>
        <v>1</v>
      </c>
      <c r="W6" s="27" t="str">
        <f t="shared" si="1"/>
        <v>0</v>
      </c>
    </row>
    <row r="7" spans="1:23" s="18" customFormat="1" ht="27" x14ac:dyDescent="0.75">
      <c r="A7" s="35" t="s">
        <v>209</v>
      </c>
      <c r="B7" s="45" t="s">
        <v>172</v>
      </c>
      <c r="C7" s="45" t="s">
        <v>64</v>
      </c>
      <c r="D7" s="45" t="str">
        <f>[2]Report1!F18</f>
        <v>11105</v>
      </c>
      <c r="E7" s="45" t="str">
        <f>[2]Report1!G18</f>
        <v>ท่าอุเทน,รพช.</v>
      </c>
      <c r="F7" s="45" t="s">
        <v>175</v>
      </c>
      <c r="G7" s="35" t="s">
        <v>198</v>
      </c>
      <c r="H7" s="35" t="s">
        <v>211</v>
      </c>
      <c r="I7" s="35">
        <v>47</v>
      </c>
      <c r="J7" s="46">
        <v>44722</v>
      </c>
      <c r="K7" s="35">
        <v>6</v>
      </c>
      <c r="L7" s="47" t="s">
        <v>243</v>
      </c>
      <c r="M7" s="48">
        <f>[3]Report1!H18</f>
        <v>85183124.959999993</v>
      </c>
      <c r="N7" s="48">
        <f>[3]Report1!I18</f>
        <v>81627</v>
      </c>
      <c r="O7" s="49">
        <f>[3]Report1!J18</f>
        <v>1043.57</v>
      </c>
      <c r="P7" s="38">
        <f>VLOOKUP(K7,'ค่ากลางกลุ่ม UnitCost, HGR'!B$5:K$21,6,FALSE)</f>
        <v>1014.82</v>
      </c>
      <c r="Q7" s="48">
        <f>[3]Report1!K18</f>
        <v>33159574.379999999</v>
      </c>
      <c r="R7" s="48">
        <f>[3]Report1!M18</f>
        <v>1649.86</v>
      </c>
      <c r="S7" s="50">
        <f>[3]Report1!P18</f>
        <v>20098.47</v>
      </c>
      <c r="T7" s="39">
        <f>VLOOKUP(K7,'ค่ากลางกลุ่ม UnitCost, HGR'!B$5:K$21,10,FALSE)</f>
        <v>21443.77</v>
      </c>
      <c r="U7" s="27" t="str">
        <f t="shared" si="0"/>
        <v>0</v>
      </c>
      <c r="V7" s="27" t="str">
        <f t="shared" si="2"/>
        <v>1</v>
      </c>
      <c r="W7" s="27" t="str">
        <f t="shared" si="1"/>
        <v>0</v>
      </c>
    </row>
    <row r="8" spans="1:23" s="18" customFormat="1" ht="27" x14ac:dyDescent="0.75">
      <c r="A8" s="35" t="s">
        <v>209</v>
      </c>
      <c r="B8" s="45" t="s">
        <v>172</v>
      </c>
      <c r="C8" s="45" t="s">
        <v>65</v>
      </c>
      <c r="D8" s="45" t="str">
        <f>[2]Report1!F19</f>
        <v>11106</v>
      </c>
      <c r="E8" s="45" t="str">
        <f>[2]Report1!G19</f>
        <v>บ้านแพง,รพช.</v>
      </c>
      <c r="F8" s="45" t="s">
        <v>176</v>
      </c>
      <c r="G8" s="35" t="s">
        <v>198</v>
      </c>
      <c r="H8" s="35" t="s">
        <v>211</v>
      </c>
      <c r="I8" s="35">
        <v>43</v>
      </c>
      <c r="J8" s="46">
        <v>27134</v>
      </c>
      <c r="K8" s="35">
        <v>5</v>
      </c>
      <c r="L8" s="47" t="s">
        <v>244</v>
      </c>
      <c r="M8" s="48">
        <f>[3]Report1!H19</f>
        <v>81265971.760000005</v>
      </c>
      <c r="N8" s="48">
        <f>[3]Report1!I19</f>
        <v>91370</v>
      </c>
      <c r="O8" s="49">
        <f>[3]Report1!J19</f>
        <v>889.42</v>
      </c>
      <c r="P8" s="38">
        <f>VLOOKUP(K8,'ค่ากลางกลุ่ม UnitCost, HGR'!B$5:K$21,6,FALSE)</f>
        <v>1052.08</v>
      </c>
      <c r="Q8" s="48">
        <f>[3]Report1!K19</f>
        <v>32077783.050000001</v>
      </c>
      <c r="R8" s="48">
        <f>[3]Report1!M19</f>
        <v>1587.37</v>
      </c>
      <c r="S8" s="50">
        <f>[3]Report1!P19</f>
        <v>20208.09</v>
      </c>
      <c r="T8" s="39">
        <f>VLOOKUP(K8,'ค่ากลางกลุ่ม UnitCost, HGR'!B$5:K$21,10,FALSE)</f>
        <v>23956.44</v>
      </c>
      <c r="U8" s="27" t="str">
        <f t="shared" si="0"/>
        <v>1</v>
      </c>
      <c r="V8" s="27" t="str">
        <f t="shared" si="2"/>
        <v>1</v>
      </c>
      <c r="W8" s="27" t="str">
        <f t="shared" si="1"/>
        <v>1</v>
      </c>
    </row>
    <row r="9" spans="1:23" s="18" customFormat="1" ht="27" x14ac:dyDescent="0.75">
      <c r="A9" s="35" t="s">
        <v>209</v>
      </c>
      <c r="B9" s="45" t="s">
        <v>172</v>
      </c>
      <c r="C9" s="45" t="s">
        <v>66</v>
      </c>
      <c r="D9" s="45" t="str">
        <f>[2]Report1!F20</f>
        <v>11107</v>
      </c>
      <c r="E9" s="45" t="str">
        <f>[2]Report1!G20</f>
        <v>นาทม,รพช.</v>
      </c>
      <c r="F9" s="45" t="s">
        <v>177</v>
      </c>
      <c r="G9" s="35" t="s">
        <v>198</v>
      </c>
      <c r="H9" s="35" t="s">
        <v>211</v>
      </c>
      <c r="I9" s="35">
        <v>43</v>
      </c>
      <c r="J9" s="46">
        <v>17744</v>
      </c>
      <c r="K9" s="35">
        <v>5</v>
      </c>
      <c r="L9" s="47" t="s">
        <v>244</v>
      </c>
      <c r="M9" s="48">
        <f>[3]Report1!H20</f>
        <v>57144220.07</v>
      </c>
      <c r="N9" s="48">
        <f>[3]Report1!I20</f>
        <v>53504</v>
      </c>
      <c r="O9" s="49">
        <f>[3]Report1!J20</f>
        <v>1068.04</v>
      </c>
      <c r="P9" s="38">
        <f>VLOOKUP(K9,'ค่ากลางกลุ่ม UnitCost, HGR'!B$5:K$21,6,FALSE)</f>
        <v>1052.08</v>
      </c>
      <c r="Q9" s="48">
        <f>[3]Report1!K20</f>
        <v>19414165.370000001</v>
      </c>
      <c r="R9" s="48">
        <f>[3]Report1!M20</f>
        <v>934.33</v>
      </c>
      <c r="S9" s="50">
        <f>[3]Report1!P20</f>
        <v>20778.7</v>
      </c>
      <c r="T9" s="39">
        <f>VLOOKUP(K9,'ค่ากลางกลุ่ม UnitCost, HGR'!B$5:K$21,10,FALSE)</f>
        <v>23956.44</v>
      </c>
      <c r="U9" s="27" t="str">
        <f t="shared" si="0"/>
        <v>0</v>
      </c>
      <c r="V9" s="27" t="str">
        <f t="shared" si="2"/>
        <v>1</v>
      </c>
      <c r="W9" s="27" t="str">
        <f t="shared" si="1"/>
        <v>0</v>
      </c>
    </row>
    <row r="10" spans="1:23" s="18" customFormat="1" ht="27" x14ac:dyDescent="0.75">
      <c r="A10" s="35" t="s">
        <v>209</v>
      </c>
      <c r="B10" s="45" t="s">
        <v>172</v>
      </c>
      <c r="C10" s="45" t="s">
        <v>67</v>
      </c>
      <c r="D10" s="45" t="str">
        <f>[2]Report1!F21</f>
        <v>11108</v>
      </c>
      <c r="E10" s="45" t="str">
        <f>[2]Report1!G21</f>
        <v>เรณูนคร,รพช.</v>
      </c>
      <c r="F10" s="45" t="s">
        <v>178</v>
      </c>
      <c r="G10" s="35" t="s">
        <v>198</v>
      </c>
      <c r="H10" s="35" t="s">
        <v>211</v>
      </c>
      <c r="I10" s="35">
        <v>59</v>
      </c>
      <c r="J10" s="46">
        <v>32932</v>
      </c>
      <c r="K10" s="35">
        <v>6</v>
      </c>
      <c r="L10" s="47" t="s">
        <v>243</v>
      </c>
      <c r="M10" s="48">
        <f>[3]Report1!H21</f>
        <v>106389964.19</v>
      </c>
      <c r="N10" s="48">
        <f>[3]Report1!I21</f>
        <v>121353</v>
      </c>
      <c r="O10" s="49">
        <f>[3]Report1!J21</f>
        <v>876.7</v>
      </c>
      <c r="P10" s="38">
        <f>VLOOKUP(K10,'ค่ากลางกลุ่ม UnitCost, HGR'!B$5:K$21,6,FALSE)</f>
        <v>1014.82</v>
      </c>
      <c r="Q10" s="48">
        <f>[3]Report1!K21</f>
        <v>27183432.760000002</v>
      </c>
      <c r="R10" s="48">
        <f>[3]Report1!M21</f>
        <v>1526.63</v>
      </c>
      <c r="S10" s="50">
        <f>[3]Report1!P21</f>
        <v>17806.12</v>
      </c>
      <c r="T10" s="39">
        <f>VLOOKUP(K10,'ค่ากลางกลุ่ม UnitCost, HGR'!B$5:K$21,10,FALSE)</f>
        <v>21443.77</v>
      </c>
      <c r="U10" s="27" t="str">
        <f t="shared" si="0"/>
        <v>1</v>
      </c>
      <c r="V10" s="27" t="str">
        <f t="shared" si="2"/>
        <v>1</v>
      </c>
      <c r="W10" s="27" t="str">
        <f t="shared" si="1"/>
        <v>1</v>
      </c>
    </row>
    <row r="11" spans="1:23" s="18" customFormat="1" ht="27" x14ac:dyDescent="0.75">
      <c r="A11" s="35" t="s">
        <v>209</v>
      </c>
      <c r="B11" s="45" t="s">
        <v>172</v>
      </c>
      <c r="C11" s="45" t="s">
        <v>68</v>
      </c>
      <c r="D11" s="45" t="str">
        <f>[2]Report1!F22</f>
        <v>11109</v>
      </c>
      <c r="E11" s="45" t="str">
        <f>[2]Report1!G22</f>
        <v>นาแก,รพช.</v>
      </c>
      <c r="F11" s="45" t="s">
        <v>179</v>
      </c>
      <c r="G11" s="35" t="s">
        <v>198</v>
      </c>
      <c r="H11" s="35" t="s">
        <v>211</v>
      </c>
      <c r="I11" s="35">
        <v>60</v>
      </c>
      <c r="J11" s="46">
        <v>55055</v>
      </c>
      <c r="K11" s="35">
        <v>6</v>
      </c>
      <c r="L11" s="47" t="s">
        <v>243</v>
      </c>
      <c r="M11" s="48">
        <f>[3]Report1!H22</f>
        <v>112785929.70999999</v>
      </c>
      <c r="N11" s="48">
        <f>[3]Report1!I22</f>
        <v>120056</v>
      </c>
      <c r="O11" s="49">
        <f>[3]Report1!J22</f>
        <v>939.44</v>
      </c>
      <c r="P11" s="38">
        <f>VLOOKUP(K11,'ค่ากลางกลุ่ม UnitCost, HGR'!B$5:K$21,6,FALSE)</f>
        <v>1014.82</v>
      </c>
      <c r="Q11" s="48">
        <f>[3]Report1!K22</f>
        <v>35243562.32</v>
      </c>
      <c r="R11" s="48">
        <f>[3]Report1!M22</f>
        <v>2185.7399999999998</v>
      </c>
      <c r="S11" s="50">
        <f>[3]Report1!P22</f>
        <v>16124.31</v>
      </c>
      <c r="T11" s="39">
        <f>VLOOKUP(K11,'ค่ากลางกลุ่ม UnitCost, HGR'!B$5:K$21,10,FALSE)</f>
        <v>21443.77</v>
      </c>
      <c r="U11" s="27" t="str">
        <f t="shared" si="0"/>
        <v>1</v>
      </c>
      <c r="V11" s="27" t="str">
        <f t="shared" si="2"/>
        <v>1</v>
      </c>
      <c r="W11" s="27" t="str">
        <f t="shared" si="1"/>
        <v>1</v>
      </c>
    </row>
    <row r="12" spans="1:23" s="18" customFormat="1" ht="27" x14ac:dyDescent="0.75">
      <c r="A12" s="35" t="s">
        <v>209</v>
      </c>
      <c r="B12" s="45" t="s">
        <v>172</v>
      </c>
      <c r="C12" s="45" t="s">
        <v>69</v>
      </c>
      <c r="D12" s="45" t="str">
        <f>[2]Report1!F23</f>
        <v>11110</v>
      </c>
      <c r="E12" s="45" t="str">
        <f>[2]Report1!G23</f>
        <v>ศรีสงคราม,รพช.</v>
      </c>
      <c r="F12" s="45" t="s">
        <v>180</v>
      </c>
      <c r="G12" s="35" t="s">
        <v>198</v>
      </c>
      <c r="H12" s="35" t="s">
        <v>212</v>
      </c>
      <c r="I12" s="35">
        <v>90</v>
      </c>
      <c r="J12" s="46">
        <v>53472</v>
      </c>
      <c r="K12" s="35">
        <v>10</v>
      </c>
      <c r="L12" s="47" t="s">
        <v>245</v>
      </c>
      <c r="M12" s="48">
        <f>[3]Report1!H23</f>
        <v>176469015.36000001</v>
      </c>
      <c r="N12" s="48">
        <f>[3]Report1!I23</f>
        <v>169262</v>
      </c>
      <c r="O12" s="49">
        <f>[3]Report1!J23</f>
        <v>1042.58</v>
      </c>
      <c r="P12" s="38">
        <f>VLOOKUP(K12,'ค่ากลางกลุ่ม UnitCost, HGR'!B$5:K$21,6,FALSE)</f>
        <v>1040.1500000000001</v>
      </c>
      <c r="Q12" s="48">
        <f>[3]Report1!K23</f>
        <v>64343087.079999998</v>
      </c>
      <c r="R12" s="48">
        <f>[3]Report1!M23</f>
        <v>4489.3900000000003</v>
      </c>
      <c r="S12" s="50">
        <f>[3]Report1!P23</f>
        <v>14332.25</v>
      </c>
      <c r="T12" s="39">
        <f>VLOOKUP(K12,'ค่ากลางกลุ่ม UnitCost, HGR'!B$5:K$21,10,FALSE)</f>
        <v>19915.810000000001</v>
      </c>
      <c r="U12" s="27" t="str">
        <f t="shared" si="0"/>
        <v>0</v>
      </c>
      <c r="V12" s="27" t="str">
        <f t="shared" si="2"/>
        <v>1</v>
      </c>
      <c r="W12" s="27" t="str">
        <f t="shared" si="1"/>
        <v>0</v>
      </c>
    </row>
    <row r="13" spans="1:23" s="18" customFormat="1" ht="27" x14ac:dyDescent="0.75">
      <c r="A13" s="35" t="s">
        <v>209</v>
      </c>
      <c r="B13" s="45" t="s">
        <v>172</v>
      </c>
      <c r="C13" s="45" t="s">
        <v>70</v>
      </c>
      <c r="D13" s="45" t="str">
        <f>[2]Report1!F24</f>
        <v>11111</v>
      </c>
      <c r="E13" s="45" t="str">
        <f>[2]Report1!G24</f>
        <v>นาหว้า,รพช.</v>
      </c>
      <c r="F13" s="45" t="s">
        <v>181</v>
      </c>
      <c r="G13" s="35" t="s">
        <v>198</v>
      </c>
      <c r="H13" s="35" t="s">
        <v>211</v>
      </c>
      <c r="I13" s="35">
        <v>36</v>
      </c>
      <c r="J13" s="46">
        <v>37939</v>
      </c>
      <c r="K13" s="35">
        <v>6</v>
      </c>
      <c r="L13" s="47" t="s">
        <v>243</v>
      </c>
      <c r="M13" s="48">
        <f>[3]Report1!H24</f>
        <v>91734810.280000001</v>
      </c>
      <c r="N13" s="48">
        <f>[3]Report1!I24</f>
        <v>107925</v>
      </c>
      <c r="O13" s="49">
        <f>[3]Report1!J24</f>
        <v>849.99</v>
      </c>
      <c r="P13" s="38">
        <f>VLOOKUP(K13,'ค่ากลางกลุ่ม UnitCost, HGR'!B$5:K$21,6,FALSE)</f>
        <v>1014.82</v>
      </c>
      <c r="Q13" s="48">
        <f>[3]Report1!K24</f>
        <v>31030719.149999999</v>
      </c>
      <c r="R13" s="48">
        <f>[3]Report1!M24</f>
        <v>1683.44</v>
      </c>
      <c r="S13" s="50">
        <f>[3]Report1!P24</f>
        <v>18432.93</v>
      </c>
      <c r="T13" s="39">
        <f>VLOOKUP(K13,'ค่ากลางกลุ่ม UnitCost, HGR'!B$5:K$21,10,FALSE)</f>
        <v>21443.77</v>
      </c>
      <c r="U13" s="27" t="str">
        <f t="shared" si="0"/>
        <v>1</v>
      </c>
      <c r="V13" s="27" t="str">
        <f t="shared" si="2"/>
        <v>1</v>
      </c>
      <c r="W13" s="27" t="str">
        <f t="shared" si="1"/>
        <v>1</v>
      </c>
    </row>
    <row r="14" spans="1:23" s="18" customFormat="1" ht="27" x14ac:dyDescent="0.75">
      <c r="A14" s="35" t="s">
        <v>209</v>
      </c>
      <c r="B14" s="45" t="s">
        <v>172</v>
      </c>
      <c r="C14" s="45" t="s">
        <v>71</v>
      </c>
      <c r="D14" s="45" t="str">
        <f>[2]Report1!F25</f>
        <v>11112</v>
      </c>
      <c r="E14" s="45" t="str">
        <f>[2]Report1!G25</f>
        <v>โพนสวรรค์,รพช.</v>
      </c>
      <c r="F14" s="45" t="s">
        <v>182</v>
      </c>
      <c r="G14" s="35" t="s">
        <v>198</v>
      </c>
      <c r="H14" s="35" t="s">
        <v>211</v>
      </c>
      <c r="I14" s="35">
        <v>40</v>
      </c>
      <c r="J14" s="46">
        <v>43480</v>
      </c>
      <c r="K14" s="35">
        <v>6</v>
      </c>
      <c r="L14" s="47" t="s">
        <v>243</v>
      </c>
      <c r="M14" s="48">
        <f>[3]Report1!H25</f>
        <v>118158501.20999999</v>
      </c>
      <c r="N14" s="48">
        <f>[3]Report1!I25</f>
        <v>111946</v>
      </c>
      <c r="O14" s="49">
        <f>[3]Report1!J25</f>
        <v>1055.5</v>
      </c>
      <c r="P14" s="38">
        <f>VLOOKUP(K14,'ค่ากลางกลุ่ม UnitCost, HGR'!B$5:K$21,6,FALSE)</f>
        <v>1014.82</v>
      </c>
      <c r="Q14" s="48">
        <f>[3]Report1!K25</f>
        <v>45223974.649999999</v>
      </c>
      <c r="R14" s="48">
        <f>[3]Report1!M25</f>
        <v>1935.01</v>
      </c>
      <c r="S14" s="50">
        <f>[3]Report1!P25</f>
        <v>23371.38</v>
      </c>
      <c r="T14" s="39">
        <f>VLOOKUP(K14,'ค่ากลางกลุ่ม UnitCost, HGR'!B$5:K$21,10,FALSE)</f>
        <v>21443.77</v>
      </c>
      <c r="U14" s="27" t="str">
        <f t="shared" si="0"/>
        <v>0</v>
      </c>
      <c r="V14" s="27" t="str">
        <f t="shared" si="2"/>
        <v>0</v>
      </c>
      <c r="W14" s="27" t="str">
        <f t="shared" si="1"/>
        <v>0</v>
      </c>
    </row>
    <row r="15" spans="1:23" s="18" customFormat="1" ht="27" x14ac:dyDescent="0.75">
      <c r="A15" s="35" t="s">
        <v>209</v>
      </c>
      <c r="B15" s="45" t="s">
        <v>172</v>
      </c>
      <c r="C15" s="45" t="s">
        <v>76</v>
      </c>
      <c r="D15" s="45" t="str">
        <f>[2]Report1!F26</f>
        <v>11451</v>
      </c>
      <c r="E15" s="45" t="str">
        <f>[2]Report1!G26</f>
        <v>สมเด็จพระยุพราชธาตุพนม,รพช.</v>
      </c>
      <c r="F15" s="45" t="s">
        <v>183</v>
      </c>
      <c r="G15" s="35" t="s">
        <v>198</v>
      </c>
      <c r="H15" s="35" t="s">
        <v>213</v>
      </c>
      <c r="I15" s="35">
        <v>120</v>
      </c>
      <c r="J15" s="46">
        <v>61230</v>
      </c>
      <c r="K15" s="35">
        <v>13</v>
      </c>
      <c r="L15" s="47" t="s">
        <v>246</v>
      </c>
      <c r="M15" s="48">
        <f>[3]Report1!H26</f>
        <v>158459847.41999999</v>
      </c>
      <c r="N15" s="48">
        <f>[3]Report1!I26</f>
        <v>170707</v>
      </c>
      <c r="O15" s="49">
        <f>[3]Report1!J26</f>
        <v>928.26</v>
      </c>
      <c r="P15" s="38">
        <f>VLOOKUP(K15,'ค่ากลางกลุ่ม UnitCost, HGR'!B$5:K$21,6,FALSE)</f>
        <v>1026.01</v>
      </c>
      <c r="Q15" s="48">
        <f>[3]Report1!K26</f>
        <v>159499006.53999999</v>
      </c>
      <c r="R15" s="48">
        <f>[3]Report1!M26</f>
        <v>9332.82</v>
      </c>
      <c r="S15" s="50">
        <f>[3]Report1!P26</f>
        <v>17090.12</v>
      </c>
      <c r="T15" s="39">
        <f>VLOOKUP(K15,'ค่ากลางกลุ่ม UnitCost, HGR'!B$5:K$21,10,FALSE)</f>
        <v>18718.11</v>
      </c>
      <c r="U15" s="27" t="str">
        <f t="shared" si="0"/>
        <v>1</v>
      </c>
      <c r="V15" s="27" t="str">
        <f t="shared" si="2"/>
        <v>1</v>
      </c>
      <c r="W15" s="27" t="str">
        <f t="shared" si="1"/>
        <v>1</v>
      </c>
    </row>
    <row r="16" spans="1:23" s="18" customFormat="1" ht="27" x14ac:dyDescent="0.75">
      <c r="A16" s="35" t="s">
        <v>209</v>
      </c>
      <c r="B16" s="45" t="s">
        <v>172</v>
      </c>
      <c r="C16" s="45" t="s">
        <v>87</v>
      </c>
      <c r="D16" s="45" t="str">
        <f>[2]Report1!F27</f>
        <v>40840</v>
      </c>
      <c r="E16" s="45" t="str">
        <f>[2]Report1!G27</f>
        <v>วังยาง,รพช.</v>
      </c>
      <c r="F16" s="45" t="s">
        <v>214</v>
      </c>
      <c r="G16" s="35" t="s">
        <v>198</v>
      </c>
      <c r="H16" s="35" t="s">
        <v>215</v>
      </c>
      <c r="I16" s="35">
        <v>35</v>
      </c>
      <c r="J16" s="46">
        <v>11548</v>
      </c>
      <c r="K16" s="35">
        <v>2</v>
      </c>
      <c r="L16" s="47" t="s">
        <v>247</v>
      </c>
      <c r="M16" s="48">
        <f>[3]Report1!H27</f>
        <v>28209568.550000001</v>
      </c>
      <c r="N16" s="48">
        <f>[3]Report1!I27</f>
        <v>36616</v>
      </c>
      <c r="O16" s="49">
        <f>[3]Report1!J27</f>
        <v>770.42</v>
      </c>
      <c r="P16" s="38">
        <f>VLOOKUP(K16,'ค่ากลางกลุ่ม UnitCost, HGR'!B$5:K$21,6,FALSE)</f>
        <v>1230.98</v>
      </c>
      <c r="Q16" s="48">
        <f>[3]Report1!K27</f>
        <v>19657555.870000001</v>
      </c>
      <c r="R16" s="48">
        <f>[3]Report1!M27</f>
        <v>714.08</v>
      </c>
      <c r="S16" s="50">
        <f>[3]Report1!P27</f>
        <v>27528.52</v>
      </c>
      <c r="T16" s="39">
        <f>VLOOKUP(K16,'ค่ากลางกลุ่ม UnitCost, HGR'!B$5:K$21,10,FALSE)</f>
        <v>31288.74</v>
      </c>
      <c r="U16" s="27" t="str">
        <f t="shared" si="0"/>
        <v>1</v>
      </c>
      <c r="V16" s="27" t="str">
        <f t="shared" si="2"/>
        <v>1</v>
      </c>
      <c r="W16" s="27" t="str">
        <f t="shared" si="1"/>
        <v>1</v>
      </c>
    </row>
    <row r="17" spans="1:23" s="18" customFormat="1" ht="27" x14ac:dyDescent="0.75">
      <c r="A17" s="35" t="s">
        <v>209</v>
      </c>
      <c r="B17" s="45" t="s">
        <v>90</v>
      </c>
      <c r="C17" s="45" t="s">
        <v>37</v>
      </c>
      <c r="D17" s="45" t="str">
        <f>[2]Report1!F28</f>
        <v>11040</v>
      </c>
      <c r="E17" s="45" t="str">
        <f>[2]Report1!G28</f>
        <v>บึงกาฬ,รพท.</v>
      </c>
      <c r="F17" s="45" t="s">
        <v>91</v>
      </c>
      <c r="G17" s="35" t="s">
        <v>199</v>
      </c>
      <c r="H17" s="35" t="s">
        <v>210</v>
      </c>
      <c r="I17" s="35">
        <v>274</v>
      </c>
      <c r="J17" s="46">
        <v>76768</v>
      </c>
      <c r="K17" s="35">
        <v>16</v>
      </c>
      <c r="L17" s="47" t="s">
        <v>242</v>
      </c>
      <c r="M17" s="48">
        <f>[3]Report1!H28</f>
        <v>285810404.10000002</v>
      </c>
      <c r="N17" s="48">
        <f>[3]Report1!I28</f>
        <v>239905</v>
      </c>
      <c r="O17" s="49">
        <f>[3]Report1!J28</f>
        <v>1191.3499999999999</v>
      </c>
      <c r="P17" s="38">
        <f>VLOOKUP(K17,'ค่ากลางกลุ่ม UnitCost, HGR'!B$5:K$21,6,FALSE)</f>
        <v>1216.29</v>
      </c>
      <c r="Q17" s="48">
        <f>[3]Report1!K28</f>
        <v>440920928.13999999</v>
      </c>
      <c r="R17" s="48">
        <f>[3]Report1!M28</f>
        <v>28388.94</v>
      </c>
      <c r="S17" s="50">
        <f>[3]Report1!P28</f>
        <v>15531.43</v>
      </c>
      <c r="T17" s="39">
        <f>VLOOKUP(K17,'ค่ากลางกลุ่ม UnitCost, HGR'!B$5:K$21,10,FALSE)</f>
        <v>19028.830000000002</v>
      </c>
      <c r="U17" s="27" t="str">
        <f t="shared" si="0"/>
        <v>1</v>
      </c>
      <c r="V17" s="27" t="str">
        <f t="shared" si="2"/>
        <v>1</v>
      </c>
      <c r="W17" s="27" t="str">
        <f t="shared" si="1"/>
        <v>1</v>
      </c>
    </row>
    <row r="18" spans="1:23" s="18" customFormat="1" ht="27" x14ac:dyDescent="0.75">
      <c r="A18" s="35" t="s">
        <v>209</v>
      </c>
      <c r="B18" s="45" t="s">
        <v>90</v>
      </c>
      <c r="C18" s="45" t="s">
        <v>38</v>
      </c>
      <c r="D18" s="45" t="str">
        <f>[2]Report1!F29</f>
        <v>11041</v>
      </c>
      <c r="E18" s="45" t="str">
        <f>[2]Report1!G29</f>
        <v>พรเจริญ,รพช.</v>
      </c>
      <c r="F18" s="45" t="s">
        <v>92</v>
      </c>
      <c r="G18" s="35" t="s">
        <v>198</v>
      </c>
      <c r="H18" s="35" t="s">
        <v>211</v>
      </c>
      <c r="I18" s="35">
        <v>45</v>
      </c>
      <c r="J18" s="46">
        <v>41820</v>
      </c>
      <c r="K18" s="35">
        <v>6</v>
      </c>
      <c r="L18" s="47" t="s">
        <v>243</v>
      </c>
      <c r="M18" s="48">
        <f>[3]Report1!H29</f>
        <v>90988657.810000002</v>
      </c>
      <c r="N18" s="48">
        <f>[3]Report1!I29</f>
        <v>98649</v>
      </c>
      <c r="O18" s="49">
        <f>[3]Report1!J29</f>
        <v>922.35</v>
      </c>
      <c r="P18" s="38">
        <f>VLOOKUP(K18,'ค่ากลางกลุ่ม UnitCost, HGR'!B$5:K$21,6,FALSE)</f>
        <v>1014.82</v>
      </c>
      <c r="Q18" s="48">
        <f>[3]Report1!K29</f>
        <v>39214168.329999998</v>
      </c>
      <c r="R18" s="48">
        <f>[3]Report1!M29</f>
        <v>2774.71</v>
      </c>
      <c r="S18" s="50">
        <f>[3]Report1!P29</f>
        <v>14132.69</v>
      </c>
      <c r="T18" s="39">
        <f>VLOOKUP(K18,'ค่ากลางกลุ่ม UnitCost, HGR'!B$5:K$21,10,FALSE)</f>
        <v>21443.77</v>
      </c>
      <c r="U18" s="27" t="str">
        <f t="shared" si="0"/>
        <v>1</v>
      </c>
      <c r="V18" s="27" t="str">
        <f t="shared" si="2"/>
        <v>1</v>
      </c>
      <c r="W18" s="27" t="str">
        <f t="shared" si="1"/>
        <v>1</v>
      </c>
    </row>
    <row r="19" spans="1:23" s="18" customFormat="1" ht="27" x14ac:dyDescent="0.75">
      <c r="A19" s="35" t="s">
        <v>209</v>
      </c>
      <c r="B19" s="45" t="s">
        <v>90</v>
      </c>
      <c r="C19" s="45" t="s">
        <v>40</v>
      </c>
      <c r="D19" s="45" t="str">
        <f>[2]Report1!F30</f>
        <v>11043</v>
      </c>
      <c r="E19" s="45" t="str">
        <f>[2]Report1!G30</f>
        <v>โซ่พิสัย,รพช.</v>
      </c>
      <c r="F19" s="45" t="s">
        <v>93</v>
      </c>
      <c r="G19" s="35" t="s">
        <v>198</v>
      </c>
      <c r="H19" s="35" t="s">
        <v>211</v>
      </c>
      <c r="I19" s="35">
        <v>74</v>
      </c>
      <c r="J19" s="46">
        <v>48560</v>
      </c>
      <c r="K19" s="35">
        <v>6</v>
      </c>
      <c r="L19" s="47" t="s">
        <v>243</v>
      </c>
      <c r="M19" s="48">
        <f>[3]Report1!H30</f>
        <v>100811981.17</v>
      </c>
      <c r="N19" s="48">
        <f>[3]Report1!I30</f>
        <v>140983</v>
      </c>
      <c r="O19" s="49">
        <f>[3]Report1!J30</f>
        <v>715.06</v>
      </c>
      <c r="P19" s="38">
        <f>VLOOKUP(K19,'ค่ากลางกลุ่ม UnitCost, HGR'!B$5:K$21,6,FALSE)</f>
        <v>1014.82</v>
      </c>
      <c r="Q19" s="48">
        <f>[3]Report1!K30</f>
        <v>72705302.930000007</v>
      </c>
      <c r="R19" s="48">
        <f>[3]Report1!M30</f>
        <v>5760.71</v>
      </c>
      <c r="S19" s="50">
        <f>[3]Report1!P30</f>
        <v>12620.9</v>
      </c>
      <c r="T19" s="39">
        <f>VLOOKUP(K19,'ค่ากลางกลุ่ม UnitCost, HGR'!B$5:K$21,10,FALSE)</f>
        <v>21443.77</v>
      </c>
      <c r="U19" s="27" t="str">
        <f t="shared" si="0"/>
        <v>1</v>
      </c>
      <c r="V19" s="27" t="str">
        <f t="shared" si="2"/>
        <v>1</v>
      </c>
      <c r="W19" s="27" t="str">
        <f t="shared" si="1"/>
        <v>1</v>
      </c>
    </row>
    <row r="20" spans="1:23" s="18" customFormat="1" ht="27" x14ac:dyDescent="0.75">
      <c r="A20" s="35" t="s">
        <v>209</v>
      </c>
      <c r="B20" s="45" t="s">
        <v>90</v>
      </c>
      <c r="C20" s="45" t="s">
        <v>43</v>
      </c>
      <c r="D20" s="45" t="str">
        <f>[2]Report1!F31</f>
        <v>11046</v>
      </c>
      <c r="E20" s="45" t="str">
        <f>[2]Report1!G31</f>
        <v>เซกา,รพช.</v>
      </c>
      <c r="F20" s="45" t="s">
        <v>94</v>
      </c>
      <c r="G20" s="35" t="s">
        <v>198</v>
      </c>
      <c r="H20" s="35" t="s">
        <v>213</v>
      </c>
      <c r="I20" s="35">
        <v>116</v>
      </c>
      <c r="J20" s="46">
        <v>53836</v>
      </c>
      <c r="K20" s="35">
        <v>13</v>
      </c>
      <c r="L20" s="47" t="s">
        <v>246</v>
      </c>
      <c r="M20" s="48">
        <f>[3]Report1!H31</f>
        <v>124747403.73999999</v>
      </c>
      <c r="N20" s="48">
        <f>[3]Report1!I31</f>
        <v>122360</v>
      </c>
      <c r="O20" s="49">
        <f>[3]Report1!J31</f>
        <v>1019.51</v>
      </c>
      <c r="P20" s="38">
        <f>VLOOKUP(K20,'ค่ากลางกลุ่ม UnitCost, HGR'!B$5:K$21,6,FALSE)</f>
        <v>1026.01</v>
      </c>
      <c r="Q20" s="48">
        <f>[3]Report1!K31</f>
        <v>117356118.72</v>
      </c>
      <c r="R20" s="48">
        <f>[3]Report1!M31</f>
        <v>5789.31</v>
      </c>
      <c r="S20" s="50">
        <f>[3]Report1!P31</f>
        <v>20271.189999999999</v>
      </c>
      <c r="T20" s="39">
        <f>VLOOKUP(K20,'ค่ากลางกลุ่ม UnitCost, HGR'!B$5:K$21,10,FALSE)</f>
        <v>18718.11</v>
      </c>
      <c r="U20" s="27" t="str">
        <f t="shared" si="0"/>
        <v>1</v>
      </c>
      <c r="V20" s="27" t="str">
        <f t="shared" si="2"/>
        <v>0</v>
      </c>
      <c r="W20" s="27" t="str">
        <f t="shared" si="1"/>
        <v>0</v>
      </c>
    </row>
    <row r="21" spans="1:23" s="18" customFormat="1" ht="27" x14ac:dyDescent="0.75">
      <c r="A21" s="35" t="s">
        <v>209</v>
      </c>
      <c r="B21" s="45" t="s">
        <v>90</v>
      </c>
      <c r="C21" s="45" t="s">
        <v>44</v>
      </c>
      <c r="D21" s="45" t="str">
        <f>[2]Report1!F32</f>
        <v>11047</v>
      </c>
      <c r="E21" s="45" t="str">
        <f>[2]Report1!G32</f>
        <v>ปากคาด,รพช.</v>
      </c>
      <c r="F21" s="45" t="s">
        <v>95</v>
      </c>
      <c r="G21" s="35" t="s">
        <v>198</v>
      </c>
      <c r="H21" s="35" t="s">
        <v>211</v>
      </c>
      <c r="I21" s="35">
        <v>37</v>
      </c>
      <c r="J21" s="46">
        <v>31312</v>
      </c>
      <c r="K21" s="35">
        <v>6</v>
      </c>
      <c r="L21" s="47" t="s">
        <v>243</v>
      </c>
      <c r="M21" s="48">
        <f>[3]Report1!H32</f>
        <v>84260424.650000006</v>
      </c>
      <c r="N21" s="48">
        <f>[3]Report1!I32</f>
        <v>113783</v>
      </c>
      <c r="O21" s="49">
        <f>[3]Report1!J32</f>
        <v>740.54</v>
      </c>
      <c r="P21" s="38">
        <f>VLOOKUP(K21,'ค่ากลางกลุ่ม UnitCost, HGR'!B$5:K$21,6,FALSE)</f>
        <v>1014.82</v>
      </c>
      <c r="Q21" s="48">
        <f>[3]Report1!K32</f>
        <v>38807803.960000001</v>
      </c>
      <c r="R21" s="48">
        <f>[3]Report1!M32</f>
        <v>2158.7399999999998</v>
      </c>
      <c r="S21" s="50">
        <f>[3]Report1!P32</f>
        <v>17977.09</v>
      </c>
      <c r="T21" s="39">
        <f>VLOOKUP(K21,'ค่ากลางกลุ่ม UnitCost, HGR'!B$5:K$21,10,FALSE)</f>
        <v>21443.77</v>
      </c>
      <c r="U21" s="27" t="str">
        <f t="shared" si="0"/>
        <v>1</v>
      </c>
      <c r="V21" s="27" t="str">
        <f t="shared" si="2"/>
        <v>1</v>
      </c>
      <c r="W21" s="27" t="str">
        <f t="shared" si="1"/>
        <v>1</v>
      </c>
    </row>
    <row r="22" spans="1:23" s="18" customFormat="1" ht="27" x14ac:dyDescent="0.75">
      <c r="A22" s="35" t="s">
        <v>209</v>
      </c>
      <c r="B22" s="45" t="s">
        <v>90</v>
      </c>
      <c r="C22" s="45" t="s">
        <v>45</v>
      </c>
      <c r="D22" s="45" t="str">
        <f>[2]Report1!F33</f>
        <v>11048</v>
      </c>
      <c r="E22" s="45" t="str">
        <f>[2]Report1!G33</f>
        <v>บึงโขงหลง,รพช.</v>
      </c>
      <c r="F22" s="45" t="s">
        <v>96</v>
      </c>
      <c r="G22" s="35" t="s">
        <v>198</v>
      </c>
      <c r="H22" s="35" t="s">
        <v>211</v>
      </c>
      <c r="I22" s="35">
        <v>58</v>
      </c>
      <c r="J22" s="46">
        <v>30842</v>
      </c>
      <c r="K22" s="35">
        <v>6</v>
      </c>
      <c r="L22" s="47" t="s">
        <v>243</v>
      </c>
      <c r="M22" s="48">
        <f>[3]Report1!H33</f>
        <v>77641427.329999998</v>
      </c>
      <c r="N22" s="48">
        <f>[3]Report1!I33</f>
        <v>79699</v>
      </c>
      <c r="O22" s="49">
        <f>[3]Report1!J33</f>
        <v>974.18</v>
      </c>
      <c r="P22" s="38">
        <f>VLOOKUP(K22,'ค่ากลางกลุ่ม UnitCost, HGR'!B$5:K$21,6,FALSE)</f>
        <v>1014.82</v>
      </c>
      <c r="Q22" s="48">
        <f>[3]Report1!K33</f>
        <v>41869020.829999998</v>
      </c>
      <c r="R22" s="48">
        <f>[3]Report1!M33</f>
        <v>1516.55</v>
      </c>
      <c r="S22" s="50">
        <f>[3]Report1!P33</f>
        <v>27608.07</v>
      </c>
      <c r="T22" s="39">
        <f>VLOOKUP(K22,'ค่ากลางกลุ่ม UnitCost, HGR'!B$5:K$21,10,FALSE)</f>
        <v>21443.77</v>
      </c>
      <c r="U22" s="27" t="str">
        <f t="shared" si="0"/>
        <v>1</v>
      </c>
      <c r="V22" s="27" t="str">
        <f t="shared" si="2"/>
        <v>0</v>
      </c>
      <c r="W22" s="27" t="str">
        <f t="shared" si="1"/>
        <v>0</v>
      </c>
    </row>
    <row r="23" spans="1:23" s="18" customFormat="1" ht="27" x14ac:dyDescent="0.75">
      <c r="A23" s="35" t="s">
        <v>209</v>
      </c>
      <c r="B23" s="45" t="s">
        <v>90</v>
      </c>
      <c r="C23" s="45" t="s">
        <v>46</v>
      </c>
      <c r="D23" s="45" t="str">
        <f>[2]Report1!F34</f>
        <v>11049</v>
      </c>
      <c r="E23" s="45" t="str">
        <f>[2]Report1!G34</f>
        <v>ศรีวิไล,รพช.</v>
      </c>
      <c r="F23" s="45" t="s">
        <v>97</v>
      </c>
      <c r="G23" s="35" t="s">
        <v>198</v>
      </c>
      <c r="H23" s="35" t="s">
        <v>211</v>
      </c>
      <c r="I23" s="35">
        <v>38</v>
      </c>
      <c r="J23" s="46">
        <v>31876</v>
      </c>
      <c r="K23" s="35">
        <v>6</v>
      </c>
      <c r="L23" s="47" t="s">
        <v>243</v>
      </c>
      <c r="M23" s="48">
        <f>[3]Report1!H34</f>
        <v>82283792.329999998</v>
      </c>
      <c r="N23" s="48">
        <f>[3]Report1!I34</f>
        <v>83787</v>
      </c>
      <c r="O23" s="49">
        <f>[3]Report1!J34</f>
        <v>982.06</v>
      </c>
      <c r="P23" s="38">
        <f>VLOOKUP(K23,'ค่ากลางกลุ่ม UnitCost, HGR'!B$5:K$21,6,FALSE)</f>
        <v>1014.82</v>
      </c>
      <c r="Q23" s="48">
        <f>[3]Report1!K34</f>
        <v>32562740.010000002</v>
      </c>
      <c r="R23" s="48">
        <f>[3]Report1!M34</f>
        <v>1723.51</v>
      </c>
      <c r="S23" s="50">
        <f>[3]Report1!P34</f>
        <v>18893.22</v>
      </c>
      <c r="T23" s="39">
        <f>VLOOKUP(K23,'ค่ากลางกลุ่ม UnitCost, HGR'!B$5:K$21,10,FALSE)</f>
        <v>21443.77</v>
      </c>
      <c r="U23" s="27" t="str">
        <f t="shared" si="0"/>
        <v>1</v>
      </c>
      <c r="V23" s="27" t="str">
        <f t="shared" si="2"/>
        <v>1</v>
      </c>
      <c r="W23" s="27" t="str">
        <f t="shared" si="1"/>
        <v>1</v>
      </c>
    </row>
    <row r="24" spans="1:23" s="18" customFormat="1" ht="27" x14ac:dyDescent="0.75">
      <c r="A24" s="35" t="s">
        <v>209</v>
      </c>
      <c r="B24" s="45" t="s">
        <v>90</v>
      </c>
      <c r="C24" s="45" t="s">
        <v>47</v>
      </c>
      <c r="D24" s="45" t="str">
        <f>[2]Report1!F35</f>
        <v>11050</v>
      </c>
      <c r="E24" s="45" t="str">
        <f>[2]Report1!G35</f>
        <v>บุ่งคล้า,รพช.</v>
      </c>
      <c r="F24" s="45" t="s">
        <v>98</v>
      </c>
      <c r="G24" s="35" t="s">
        <v>198</v>
      </c>
      <c r="H24" s="35" t="s">
        <v>215</v>
      </c>
      <c r="I24" s="35">
        <v>32</v>
      </c>
      <c r="J24" s="46">
        <v>11279</v>
      </c>
      <c r="K24" s="35">
        <v>2</v>
      </c>
      <c r="L24" s="47" t="s">
        <v>247</v>
      </c>
      <c r="M24" s="48">
        <f>[3]Report1!H35</f>
        <v>48446538.799999997</v>
      </c>
      <c r="N24" s="48">
        <f>[3]Report1!I35</f>
        <v>43332</v>
      </c>
      <c r="O24" s="49">
        <f>[3]Report1!J35</f>
        <v>1118.03</v>
      </c>
      <c r="P24" s="38">
        <f>VLOOKUP(K24,'ค่ากลางกลุ่ม UnitCost, HGR'!B$5:K$21,6,FALSE)</f>
        <v>1230.98</v>
      </c>
      <c r="Q24" s="48">
        <f>[3]Report1!K35</f>
        <v>18641783.789999999</v>
      </c>
      <c r="R24" s="48">
        <f>[3]Report1!M35</f>
        <v>852.92</v>
      </c>
      <c r="S24" s="50">
        <f>[3]Report1!P35</f>
        <v>21856.34</v>
      </c>
      <c r="T24" s="39">
        <f>VLOOKUP(K24,'ค่ากลางกลุ่ม UnitCost, HGR'!B$5:K$21,10,FALSE)</f>
        <v>31288.74</v>
      </c>
      <c r="U24" s="27" t="str">
        <f t="shared" si="0"/>
        <v>1</v>
      </c>
      <c r="V24" s="27" t="str">
        <f t="shared" si="2"/>
        <v>1</v>
      </c>
      <c r="W24" s="27" t="str">
        <f t="shared" si="1"/>
        <v>1</v>
      </c>
    </row>
    <row r="25" spans="1:23" s="18" customFormat="1" ht="27" x14ac:dyDescent="0.75">
      <c r="A25" s="35" t="s">
        <v>209</v>
      </c>
      <c r="B25" s="45" t="s">
        <v>128</v>
      </c>
      <c r="C25" s="45" t="s">
        <v>2</v>
      </c>
      <c r="D25" s="45" t="str">
        <f>[2]Report1!F2</f>
        <v>10705</v>
      </c>
      <c r="E25" s="45" t="str">
        <f>[2]Report1!G2</f>
        <v>เลย,รพท.</v>
      </c>
      <c r="F25" s="45" t="s">
        <v>129</v>
      </c>
      <c r="G25" s="35" t="s">
        <v>199</v>
      </c>
      <c r="H25" s="35" t="s">
        <v>210</v>
      </c>
      <c r="I25" s="35">
        <v>541</v>
      </c>
      <c r="J25" s="46">
        <v>92905</v>
      </c>
      <c r="K25" s="35">
        <v>17</v>
      </c>
      <c r="L25" s="47" t="s">
        <v>248</v>
      </c>
      <c r="M25" s="48">
        <f>[3]Report1!H2</f>
        <v>472463180.62</v>
      </c>
      <c r="N25" s="48">
        <f>[3]Report1!I2</f>
        <v>446672</v>
      </c>
      <c r="O25" s="49">
        <f>[3]Report1!J2</f>
        <v>1057.74</v>
      </c>
      <c r="P25" s="38">
        <f>VLOOKUP(K25,'ค่ากลางกลุ่ม UnitCost, HGR'!B$5:K$21,6,FALSE)</f>
        <v>1141.96</v>
      </c>
      <c r="Q25" s="48">
        <f>[3]Report1!K2</f>
        <v>842525643.91999996</v>
      </c>
      <c r="R25" s="48">
        <f>[3]Report1!M2</f>
        <v>43606.16</v>
      </c>
      <c r="S25" s="50">
        <f>[3]Report1!P2</f>
        <v>19321.25</v>
      </c>
      <c r="T25" s="39">
        <f>VLOOKUP(K25,'ค่ากลางกลุ่ม UnitCost, HGR'!B$5:K$21,10,FALSE)</f>
        <v>19665.849999999999</v>
      </c>
      <c r="U25" s="27" t="str">
        <f t="shared" si="0"/>
        <v>1</v>
      </c>
      <c r="V25" s="27" t="str">
        <f t="shared" si="2"/>
        <v>1</v>
      </c>
      <c r="W25" s="27" t="str">
        <f t="shared" si="1"/>
        <v>1</v>
      </c>
    </row>
    <row r="26" spans="1:23" s="18" customFormat="1" ht="27" x14ac:dyDescent="0.75">
      <c r="A26" s="35" t="s">
        <v>209</v>
      </c>
      <c r="B26" s="45" t="s">
        <v>128</v>
      </c>
      <c r="C26" s="45" t="s">
        <v>27</v>
      </c>
      <c r="D26" s="45" t="str">
        <f>[2]Report1!F3</f>
        <v>11030</v>
      </c>
      <c r="E26" s="45" t="str">
        <f>[2]Report1!G3</f>
        <v>นาด้วง,รพช.</v>
      </c>
      <c r="F26" s="45" t="s">
        <v>130</v>
      </c>
      <c r="G26" s="35" t="s">
        <v>198</v>
      </c>
      <c r="H26" s="35" t="s">
        <v>211</v>
      </c>
      <c r="I26" s="35">
        <v>40</v>
      </c>
      <c r="J26" s="46">
        <v>21409</v>
      </c>
      <c r="K26" s="35">
        <v>5</v>
      </c>
      <c r="L26" s="47" t="s">
        <v>244</v>
      </c>
      <c r="M26" s="48">
        <f>[3]Report1!H3</f>
        <v>50902888.299999997</v>
      </c>
      <c r="N26" s="48">
        <f>[3]Report1!I3</f>
        <v>70887</v>
      </c>
      <c r="O26" s="49">
        <f>[3]Report1!J3</f>
        <v>718.08</v>
      </c>
      <c r="P26" s="38">
        <f>VLOOKUP(K26,'ค่ากลางกลุ่ม UnitCost, HGR'!B$5:K$21,6,FALSE)</f>
        <v>1052.08</v>
      </c>
      <c r="Q26" s="48">
        <f>[3]Report1!K3</f>
        <v>41527471.909999996</v>
      </c>
      <c r="R26" s="48">
        <f>[3]Report1!M3</f>
        <v>2314.25</v>
      </c>
      <c r="S26" s="50">
        <f>[3]Report1!P3</f>
        <v>17944.240000000002</v>
      </c>
      <c r="T26" s="39">
        <f>VLOOKUP(K26,'ค่ากลางกลุ่ม UnitCost, HGR'!B$5:K$21,10,FALSE)</f>
        <v>23956.44</v>
      </c>
      <c r="U26" s="27" t="str">
        <f t="shared" si="0"/>
        <v>1</v>
      </c>
      <c r="V26" s="27" t="str">
        <f t="shared" si="2"/>
        <v>1</v>
      </c>
      <c r="W26" s="27" t="str">
        <f t="shared" si="1"/>
        <v>1</v>
      </c>
    </row>
    <row r="27" spans="1:23" s="18" customFormat="1" ht="27" x14ac:dyDescent="0.75">
      <c r="A27" s="35" t="s">
        <v>209</v>
      </c>
      <c r="B27" s="45" t="s">
        <v>128</v>
      </c>
      <c r="C27" s="45" t="s">
        <v>28</v>
      </c>
      <c r="D27" s="45" t="str">
        <f>[2]Report1!F4</f>
        <v>11031</v>
      </c>
      <c r="E27" s="45" t="str">
        <f>[2]Report1!G4</f>
        <v>เชียงคาน,รพช.</v>
      </c>
      <c r="F27" s="45" t="s">
        <v>131</v>
      </c>
      <c r="G27" s="35" t="s">
        <v>198</v>
      </c>
      <c r="H27" s="35" t="s">
        <v>211</v>
      </c>
      <c r="I27" s="35">
        <v>59</v>
      </c>
      <c r="J27" s="46">
        <v>47161</v>
      </c>
      <c r="K27" s="35">
        <v>6</v>
      </c>
      <c r="L27" s="47" t="s">
        <v>243</v>
      </c>
      <c r="M27" s="48">
        <f>[3]Report1!H4</f>
        <v>122917938.33</v>
      </c>
      <c r="N27" s="48">
        <f>[3]Report1!I4</f>
        <v>132971</v>
      </c>
      <c r="O27" s="49">
        <f>[3]Report1!J4</f>
        <v>924.4</v>
      </c>
      <c r="P27" s="38">
        <f>VLOOKUP(K27,'ค่ากลางกลุ่ม UnitCost, HGR'!B$5:K$21,6,FALSE)</f>
        <v>1014.82</v>
      </c>
      <c r="Q27" s="48">
        <f>[3]Report1!K4</f>
        <v>47672343.289999999</v>
      </c>
      <c r="R27" s="48">
        <f>[3]Report1!M4</f>
        <v>2380.7199999999998</v>
      </c>
      <c r="S27" s="50">
        <f>[3]Report1!P4</f>
        <v>20024.330000000002</v>
      </c>
      <c r="T27" s="39">
        <f>VLOOKUP(K27,'ค่ากลางกลุ่ม UnitCost, HGR'!B$5:K$21,10,FALSE)</f>
        <v>21443.77</v>
      </c>
      <c r="U27" s="27" t="str">
        <f t="shared" si="0"/>
        <v>1</v>
      </c>
      <c r="V27" s="27" t="str">
        <f t="shared" si="2"/>
        <v>1</v>
      </c>
      <c r="W27" s="27" t="str">
        <f t="shared" si="1"/>
        <v>1</v>
      </c>
    </row>
    <row r="28" spans="1:23" s="18" customFormat="1" ht="27" x14ac:dyDescent="0.75">
      <c r="A28" s="35" t="s">
        <v>209</v>
      </c>
      <c r="B28" s="45" t="s">
        <v>128</v>
      </c>
      <c r="C28" s="45" t="s">
        <v>29</v>
      </c>
      <c r="D28" s="45" t="str">
        <f>[2]Report1!F5</f>
        <v>11032</v>
      </c>
      <c r="E28" s="45" t="str">
        <f>[2]Report1!G5</f>
        <v>ปากชม,รพช.</v>
      </c>
      <c r="F28" s="45" t="s">
        <v>132</v>
      </c>
      <c r="G28" s="35" t="s">
        <v>198</v>
      </c>
      <c r="H28" s="35" t="s">
        <v>211</v>
      </c>
      <c r="I28" s="35">
        <v>34</v>
      </c>
      <c r="J28" s="46">
        <v>34265</v>
      </c>
      <c r="K28" s="35">
        <v>6</v>
      </c>
      <c r="L28" s="47" t="s">
        <v>243</v>
      </c>
      <c r="M28" s="48">
        <f>[3]Report1!H5</f>
        <v>74983977.069999993</v>
      </c>
      <c r="N28" s="48">
        <f>[3]Report1!I5</f>
        <v>84429</v>
      </c>
      <c r="O28" s="49">
        <f>[3]Report1!J5</f>
        <v>888.13</v>
      </c>
      <c r="P28" s="38">
        <f>VLOOKUP(K28,'ค่ากลางกลุ่ม UnitCost, HGR'!B$5:K$21,6,FALSE)</f>
        <v>1014.82</v>
      </c>
      <c r="Q28" s="48">
        <f>[3]Report1!K5</f>
        <v>42785214.159999996</v>
      </c>
      <c r="R28" s="48">
        <f>[3]Report1!M5</f>
        <v>3708.5</v>
      </c>
      <c r="S28" s="50">
        <f>[3]Report1!P5</f>
        <v>11537.07</v>
      </c>
      <c r="T28" s="39">
        <f>VLOOKUP(K28,'ค่ากลางกลุ่ม UnitCost, HGR'!B$5:K$21,10,FALSE)</f>
        <v>21443.77</v>
      </c>
      <c r="U28" s="27" t="str">
        <f t="shared" si="0"/>
        <v>1</v>
      </c>
      <c r="V28" s="27" t="str">
        <f t="shared" si="2"/>
        <v>1</v>
      </c>
      <c r="W28" s="27" t="str">
        <f t="shared" si="1"/>
        <v>1</v>
      </c>
    </row>
    <row r="29" spans="1:23" s="18" customFormat="1" ht="27" x14ac:dyDescent="0.75">
      <c r="A29" s="35" t="s">
        <v>209</v>
      </c>
      <c r="B29" s="45" t="s">
        <v>128</v>
      </c>
      <c r="C29" s="45" t="s">
        <v>30</v>
      </c>
      <c r="D29" s="45" t="str">
        <f>[2]Report1!F6</f>
        <v>11033</v>
      </c>
      <c r="E29" s="45" t="str">
        <f>[2]Report1!G6</f>
        <v>นาแห้ว,รพช.</v>
      </c>
      <c r="F29" s="45" t="s">
        <v>133</v>
      </c>
      <c r="G29" s="35" t="s">
        <v>198</v>
      </c>
      <c r="H29" s="35" t="s">
        <v>215</v>
      </c>
      <c r="I29" s="35">
        <v>30</v>
      </c>
      <c r="J29" s="46">
        <v>8824</v>
      </c>
      <c r="K29" s="35">
        <v>2</v>
      </c>
      <c r="L29" s="47" t="s">
        <v>247</v>
      </c>
      <c r="M29" s="48">
        <f>[3]Report1!H6</f>
        <v>50626548.82</v>
      </c>
      <c r="N29" s="48">
        <f>[3]Report1!I6</f>
        <v>35491</v>
      </c>
      <c r="O29" s="49">
        <f>[3]Report1!J6</f>
        <v>1426.46</v>
      </c>
      <c r="P29" s="38">
        <f>VLOOKUP(K29,'ค่ากลางกลุ่ม UnitCost, HGR'!B$5:K$21,6,FALSE)</f>
        <v>1230.98</v>
      </c>
      <c r="Q29" s="48">
        <f>[3]Report1!K6</f>
        <v>17971825.710000001</v>
      </c>
      <c r="R29" s="48">
        <f>[3]Report1!M6</f>
        <v>800.87</v>
      </c>
      <c r="S29" s="50">
        <f>[3]Report1!P6</f>
        <v>22440.35</v>
      </c>
      <c r="T29" s="39">
        <f>VLOOKUP(K29,'ค่ากลางกลุ่ม UnitCost, HGR'!B$5:K$21,10,FALSE)</f>
        <v>31288.74</v>
      </c>
      <c r="U29" s="27" t="str">
        <f t="shared" si="0"/>
        <v>0</v>
      </c>
      <c r="V29" s="27" t="str">
        <f t="shared" si="2"/>
        <v>1</v>
      </c>
      <c r="W29" s="27" t="str">
        <f t="shared" si="1"/>
        <v>0</v>
      </c>
    </row>
    <row r="30" spans="1:23" s="18" customFormat="1" ht="27" x14ac:dyDescent="0.75">
      <c r="A30" s="35" t="s">
        <v>209</v>
      </c>
      <c r="B30" s="45" t="s">
        <v>128</v>
      </c>
      <c r="C30" s="45" t="s">
        <v>31</v>
      </c>
      <c r="D30" s="45" t="str">
        <f>[2]Report1!F7</f>
        <v>11034</v>
      </c>
      <c r="E30" s="45" t="str">
        <f>[2]Report1!G7</f>
        <v>ภูเรือ,รพช.</v>
      </c>
      <c r="F30" s="45" t="s">
        <v>134</v>
      </c>
      <c r="G30" s="35" t="s">
        <v>198</v>
      </c>
      <c r="H30" s="35" t="s">
        <v>211</v>
      </c>
      <c r="I30" s="35">
        <v>32</v>
      </c>
      <c r="J30" s="46">
        <v>18132</v>
      </c>
      <c r="K30" s="35">
        <v>5</v>
      </c>
      <c r="L30" s="47" t="s">
        <v>244</v>
      </c>
      <c r="M30" s="48">
        <f>[3]Report1!H7</f>
        <v>56546326.240000002</v>
      </c>
      <c r="N30" s="48">
        <f>[3]Report1!I7</f>
        <v>71242</v>
      </c>
      <c r="O30" s="49">
        <f>[3]Report1!J7</f>
        <v>793.72</v>
      </c>
      <c r="P30" s="38">
        <f>VLOOKUP(K30,'ค่ากลางกลุ่ม UnitCost, HGR'!B$5:K$21,6,FALSE)</f>
        <v>1052.08</v>
      </c>
      <c r="Q30" s="48">
        <f>[3]Report1!K7</f>
        <v>25676808.350000001</v>
      </c>
      <c r="R30" s="48">
        <f>[3]Report1!M7</f>
        <v>1763.78</v>
      </c>
      <c r="S30" s="50">
        <f>[3]Report1!P7</f>
        <v>14557.83</v>
      </c>
      <c r="T30" s="39">
        <f>VLOOKUP(K30,'ค่ากลางกลุ่ม UnitCost, HGR'!B$5:K$21,10,FALSE)</f>
        <v>23956.44</v>
      </c>
      <c r="U30" s="27" t="str">
        <f t="shared" si="0"/>
        <v>1</v>
      </c>
      <c r="V30" s="27" t="str">
        <f t="shared" si="2"/>
        <v>1</v>
      </c>
      <c r="W30" s="27" t="str">
        <f t="shared" si="1"/>
        <v>1</v>
      </c>
    </row>
    <row r="31" spans="1:23" s="18" customFormat="1" ht="27" x14ac:dyDescent="0.75">
      <c r="A31" s="35" t="s">
        <v>209</v>
      </c>
      <c r="B31" s="45" t="s">
        <v>128</v>
      </c>
      <c r="C31" s="45" t="s">
        <v>32</v>
      </c>
      <c r="D31" s="45" t="str">
        <f>[2]Report1!F8</f>
        <v>11035</v>
      </c>
      <c r="E31" s="45" t="str">
        <f>[2]Report1!G8</f>
        <v>ท่าลี่,รพช.</v>
      </c>
      <c r="F31" s="45" t="s">
        <v>135</v>
      </c>
      <c r="G31" s="35" t="s">
        <v>198</v>
      </c>
      <c r="H31" s="35" t="s">
        <v>211</v>
      </c>
      <c r="I31" s="35">
        <v>45</v>
      </c>
      <c r="J31" s="46">
        <v>21233</v>
      </c>
      <c r="K31" s="35">
        <v>5</v>
      </c>
      <c r="L31" s="47" t="s">
        <v>244</v>
      </c>
      <c r="M31" s="48">
        <f>[3]Report1!H8</f>
        <v>64865189.18</v>
      </c>
      <c r="N31" s="48">
        <f>[3]Report1!I8</f>
        <v>72655</v>
      </c>
      <c r="O31" s="49">
        <f>[3]Report1!J8</f>
        <v>892.78</v>
      </c>
      <c r="P31" s="38">
        <f>VLOOKUP(K31,'ค่ากลางกลุ่ม UnitCost, HGR'!B$5:K$21,6,FALSE)</f>
        <v>1052.08</v>
      </c>
      <c r="Q31" s="48">
        <f>[3]Report1!K8</f>
        <v>30427583.030000001</v>
      </c>
      <c r="R31" s="48">
        <f>[3]Report1!M8</f>
        <v>2207.5100000000002</v>
      </c>
      <c r="S31" s="50">
        <f>[3]Report1!P8</f>
        <v>13783.7</v>
      </c>
      <c r="T31" s="39">
        <f>VLOOKUP(K31,'ค่ากลางกลุ่ม UnitCost, HGR'!B$5:K$21,10,FALSE)</f>
        <v>23956.44</v>
      </c>
      <c r="U31" s="27" t="str">
        <f t="shared" si="0"/>
        <v>1</v>
      </c>
      <c r="V31" s="27" t="str">
        <f t="shared" si="2"/>
        <v>1</v>
      </c>
      <c r="W31" s="27" t="str">
        <f t="shared" si="1"/>
        <v>1</v>
      </c>
    </row>
    <row r="32" spans="1:23" s="18" customFormat="1" ht="27" x14ac:dyDescent="0.75">
      <c r="A32" s="35" t="s">
        <v>209</v>
      </c>
      <c r="B32" s="45" t="s">
        <v>128</v>
      </c>
      <c r="C32" s="45" t="s">
        <v>33</v>
      </c>
      <c r="D32" s="45" t="str">
        <f>[2]Report1!F9</f>
        <v>11036</v>
      </c>
      <c r="E32" s="45" t="str">
        <f>[2]Report1!G9</f>
        <v>วังสะพุง,รพช.</v>
      </c>
      <c r="F32" s="45" t="s">
        <v>136</v>
      </c>
      <c r="G32" s="35" t="s">
        <v>198</v>
      </c>
      <c r="H32" s="35" t="s">
        <v>213</v>
      </c>
      <c r="I32" s="35">
        <v>113</v>
      </c>
      <c r="J32" s="46">
        <v>86991</v>
      </c>
      <c r="K32" s="35">
        <v>13</v>
      </c>
      <c r="L32" s="47" t="s">
        <v>246</v>
      </c>
      <c r="M32" s="48">
        <f>[3]Report1!H9</f>
        <v>179977386.19</v>
      </c>
      <c r="N32" s="48">
        <f>[3]Report1!I9</f>
        <v>220622</v>
      </c>
      <c r="O32" s="49">
        <f>[3]Report1!J9</f>
        <v>815.77</v>
      </c>
      <c r="P32" s="38">
        <f>VLOOKUP(K32,'ค่ากลางกลุ่ม UnitCost, HGR'!B$5:K$21,6,FALSE)</f>
        <v>1026.01</v>
      </c>
      <c r="Q32" s="48">
        <f>[3]Report1!K9</f>
        <v>138879894.88</v>
      </c>
      <c r="R32" s="48">
        <f>[3]Report1!M9</f>
        <v>8850</v>
      </c>
      <c r="S32" s="50">
        <f>[3]Report1!P9</f>
        <v>15692.64</v>
      </c>
      <c r="T32" s="39">
        <f>VLOOKUP(K32,'ค่ากลางกลุ่ม UnitCost, HGR'!B$5:K$21,10,FALSE)</f>
        <v>18718.11</v>
      </c>
      <c r="U32" s="27" t="str">
        <f t="shared" si="0"/>
        <v>1</v>
      </c>
      <c r="V32" s="27" t="str">
        <f t="shared" si="2"/>
        <v>1</v>
      </c>
      <c r="W32" s="27" t="str">
        <f t="shared" si="1"/>
        <v>1</v>
      </c>
    </row>
    <row r="33" spans="1:23" s="18" customFormat="1" ht="27" x14ac:dyDescent="0.75">
      <c r="A33" s="35" t="s">
        <v>209</v>
      </c>
      <c r="B33" s="45" t="s">
        <v>128</v>
      </c>
      <c r="C33" s="45" t="s">
        <v>34</v>
      </c>
      <c r="D33" s="45" t="str">
        <f>[2]Report1!F10</f>
        <v>11037</v>
      </c>
      <c r="E33" s="45" t="str">
        <f>[2]Report1!G10</f>
        <v>ภูกระดึง,รพช.</v>
      </c>
      <c r="F33" s="45" t="s">
        <v>137</v>
      </c>
      <c r="G33" s="35" t="s">
        <v>198</v>
      </c>
      <c r="H33" s="35" t="s">
        <v>211</v>
      </c>
      <c r="I33" s="35">
        <v>42</v>
      </c>
      <c r="J33" s="46">
        <v>26805</v>
      </c>
      <c r="K33" s="35">
        <v>5</v>
      </c>
      <c r="L33" s="47" t="s">
        <v>244</v>
      </c>
      <c r="M33" s="48">
        <f>[3]Report1!H10</f>
        <v>56678452.439999998</v>
      </c>
      <c r="N33" s="48">
        <f>[3]Report1!I10</f>
        <v>86874</v>
      </c>
      <c r="O33" s="49">
        <f>[3]Report1!J10</f>
        <v>652.41999999999996</v>
      </c>
      <c r="P33" s="38">
        <f>VLOOKUP(K33,'ค่ากลางกลุ่ม UnitCost, HGR'!B$5:K$21,6,FALSE)</f>
        <v>1052.08</v>
      </c>
      <c r="Q33" s="48">
        <f>[3]Report1!K10</f>
        <v>34459485.780000001</v>
      </c>
      <c r="R33" s="48">
        <f>[3]Report1!M10</f>
        <v>1964</v>
      </c>
      <c r="S33" s="50">
        <f>[3]Report1!P10</f>
        <v>17545.55</v>
      </c>
      <c r="T33" s="39">
        <f>VLOOKUP(K33,'ค่ากลางกลุ่ม UnitCost, HGR'!B$5:K$21,10,FALSE)</f>
        <v>23956.44</v>
      </c>
      <c r="U33" s="27" t="str">
        <f t="shared" si="0"/>
        <v>1</v>
      </c>
      <c r="V33" s="27" t="str">
        <f t="shared" si="2"/>
        <v>1</v>
      </c>
      <c r="W33" s="27" t="str">
        <f t="shared" si="1"/>
        <v>1</v>
      </c>
    </row>
    <row r="34" spans="1:23" s="18" customFormat="1" ht="27" x14ac:dyDescent="0.75">
      <c r="A34" s="35" t="s">
        <v>209</v>
      </c>
      <c r="B34" s="45" t="s">
        <v>128</v>
      </c>
      <c r="C34" s="45" t="s">
        <v>35</v>
      </c>
      <c r="D34" s="45" t="str">
        <f>[2]Report1!F11</f>
        <v>11038</v>
      </c>
      <c r="E34" s="45" t="str">
        <f>[2]Report1!G11</f>
        <v>ภูหลวง,รพช.</v>
      </c>
      <c r="F34" s="45" t="s">
        <v>138</v>
      </c>
      <c r="G34" s="35" t="s">
        <v>198</v>
      </c>
      <c r="H34" s="35" t="s">
        <v>211</v>
      </c>
      <c r="I34" s="35">
        <v>36</v>
      </c>
      <c r="J34" s="46">
        <v>20120</v>
      </c>
      <c r="K34" s="35">
        <v>5</v>
      </c>
      <c r="L34" s="47" t="s">
        <v>244</v>
      </c>
      <c r="M34" s="48">
        <f>[3]Report1!H11</f>
        <v>60232554.75</v>
      </c>
      <c r="N34" s="48">
        <f>[3]Report1!I11</f>
        <v>71958</v>
      </c>
      <c r="O34" s="49">
        <f>[3]Report1!J11</f>
        <v>837.05</v>
      </c>
      <c r="P34" s="38">
        <f>VLOOKUP(K34,'ค่ากลางกลุ่ม UnitCost, HGR'!B$5:K$21,6,FALSE)</f>
        <v>1052.08</v>
      </c>
      <c r="Q34" s="48">
        <f>[3]Report1!K11</f>
        <v>36609555.25</v>
      </c>
      <c r="R34" s="48">
        <f>[3]Report1!M11</f>
        <v>2276.84</v>
      </c>
      <c r="S34" s="50">
        <f>[3]Report1!P11</f>
        <v>16079.1</v>
      </c>
      <c r="T34" s="39">
        <f>VLOOKUP(K34,'ค่ากลางกลุ่ม UnitCost, HGR'!B$5:K$21,10,FALSE)</f>
        <v>23956.44</v>
      </c>
      <c r="U34" s="27" t="str">
        <f t="shared" si="0"/>
        <v>1</v>
      </c>
      <c r="V34" s="27" t="str">
        <f t="shared" si="2"/>
        <v>1</v>
      </c>
      <c r="W34" s="27" t="str">
        <f t="shared" si="1"/>
        <v>1</v>
      </c>
    </row>
    <row r="35" spans="1:23" s="18" customFormat="1" ht="27" x14ac:dyDescent="0.75">
      <c r="A35" s="35" t="s">
        <v>209</v>
      </c>
      <c r="B35" s="45" t="s">
        <v>128</v>
      </c>
      <c r="C35" s="45" t="s">
        <v>36</v>
      </c>
      <c r="D35" s="45" t="str">
        <f>[2]Report1!F12</f>
        <v>11039</v>
      </c>
      <c r="E35" s="45" t="str">
        <f>[2]Report1!G12</f>
        <v>ผาขาว,รพช.</v>
      </c>
      <c r="F35" s="45" t="s">
        <v>139</v>
      </c>
      <c r="G35" s="35" t="s">
        <v>198</v>
      </c>
      <c r="H35" s="35" t="s">
        <v>211</v>
      </c>
      <c r="I35" s="35">
        <v>40</v>
      </c>
      <c r="J35" s="46">
        <v>32222</v>
      </c>
      <c r="K35" s="35">
        <v>6</v>
      </c>
      <c r="L35" s="47" t="s">
        <v>243</v>
      </c>
      <c r="M35" s="48">
        <f>[3]Report1!H12</f>
        <v>91668779.349999994</v>
      </c>
      <c r="N35" s="48">
        <f>[3]Report1!I12</f>
        <v>118431</v>
      </c>
      <c r="O35" s="49">
        <f>[3]Report1!J12</f>
        <v>774.03</v>
      </c>
      <c r="P35" s="38">
        <f>VLOOKUP(K35,'ค่ากลางกลุ่ม UnitCost, HGR'!B$5:K$21,6,FALSE)</f>
        <v>1014.82</v>
      </c>
      <c r="Q35" s="48">
        <f>[3]Report1!K12</f>
        <v>34866164.369999997</v>
      </c>
      <c r="R35" s="48">
        <f>[3]Report1!M12</f>
        <v>2383.7399999999998</v>
      </c>
      <c r="S35" s="50">
        <f>[3]Report1!P12</f>
        <v>14626.68</v>
      </c>
      <c r="T35" s="39">
        <f>VLOOKUP(K35,'ค่ากลางกลุ่ม UnitCost, HGR'!B$5:K$21,10,FALSE)</f>
        <v>21443.77</v>
      </c>
      <c r="U35" s="27" t="str">
        <f t="shared" si="0"/>
        <v>1</v>
      </c>
      <c r="V35" s="27" t="str">
        <f t="shared" si="2"/>
        <v>1</v>
      </c>
      <c r="W35" s="27" t="str">
        <f t="shared" si="1"/>
        <v>1</v>
      </c>
    </row>
    <row r="36" spans="1:23" s="18" customFormat="1" ht="27" x14ac:dyDescent="0.75">
      <c r="A36" s="35" t="s">
        <v>209</v>
      </c>
      <c r="B36" s="45" t="s">
        <v>128</v>
      </c>
      <c r="C36" s="45" t="s">
        <v>73</v>
      </c>
      <c r="D36" s="45" t="str">
        <f>[2]Report1!F13</f>
        <v>11447</v>
      </c>
      <c r="E36" s="45" t="str">
        <f>[2]Report1!G13</f>
        <v>สมเด็จพระยุพราชด่านซ้าย,รพช.</v>
      </c>
      <c r="F36" s="45" t="s">
        <v>140</v>
      </c>
      <c r="G36" s="35" t="s">
        <v>198</v>
      </c>
      <c r="H36" s="35" t="s">
        <v>213</v>
      </c>
      <c r="I36" s="35">
        <v>60</v>
      </c>
      <c r="J36" s="46">
        <v>41779</v>
      </c>
      <c r="K36" s="35">
        <v>12</v>
      </c>
      <c r="L36" s="47" t="s">
        <v>249</v>
      </c>
      <c r="M36" s="48">
        <f>[3]Report1!H13</f>
        <v>133282146.87</v>
      </c>
      <c r="N36" s="48">
        <f>[3]Report1!I13</f>
        <v>151964</v>
      </c>
      <c r="O36" s="49">
        <f>[3]Report1!J13</f>
        <v>877.06</v>
      </c>
      <c r="P36" s="38">
        <f>VLOOKUP(K36,'ค่ากลางกลุ่ม UnitCost, HGR'!B$5:K$21,6,FALSE)</f>
        <v>1069.8900000000001</v>
      </c>
      <c r="Q36" s="48">
        <f>[3]Report1!K13</f>
        <v>62293100.539999999</v>
      </c>
      <c r="R36" s="48">
        <f>[3]Report1!M13</f>
        <v>4340.92</v>
      </c>
      <c r="S36" s="50">
        <f>[3]Report1!P13</f>
        <v>14350.21</v>
      </c>
      <c r="T36" s="39">
        <f>VLOOKUP(K36,'ค่ากลางกลุ่ม UnitCost, HGR'!B$5:K$21,10,FALSE)</f>
        <v>21673.88</v>
      </c>
      <c r="U36" s="27" t="str">
        <f t="shared" si="0"/>
        <v>1</v>
      </c>
      <c r="V36" s="27" t="str">
        <f t="shared" si="2"/>
        <v>1</v>
      </c>
      <c r="W36" s="27" t="str">
        <f t="shared" si="1"/>
        <v>1</v>
      </c>
    </row>
    <row r="37" spans="1:23" s="18" customFormat="1" ht="27" x14ac:dyDescent="0.75">
      <c r="A37" s="35" t="s">
        <v>209</v>
      </c>
      <c r="B37" s="45" t="s">
        <v>128</v>
      </c>
      <c r="C37" s="45" t="s">
        <v>77</v>
      </c>
      <c r="D37" s="45" t="str">
        <f>[2]Report1!F14</f>
        <v>14133</v>
      </c>
      <c r="E37" s="45" t="str">
        <f>[2]Report1!G14</f>
        <v>เอราวัณ,รพช.</v>
      </c>
      <c r="F37" s="45" t="s">
        <v>141</v>
      </c>
      <c r="G37" s="35" t="s">
        <v>198</v>
      </c>
      <c r="H37" s="35" t="s">
        <v>211</v>
      </c>
      <c r="I37" s="35">
        <v>38</v>
      </c>
      <c r="J37" s="46">
        <v>31384</v>
      </c>
      <c r="K37" s="35">
        <v>6</v>
      </c>
      <c r="L37" s="47" t="s">
        <v>243</v>
      </c>
      <c r="M37" s="48">
        <f>[3]Report1!H14</f>
        <v>67249146.519999996</v>
      </c>
      <c r="N37" s="48">
        <f>[3]Report1!I14</f>
        <v>83138</v>
      </c>
      <c r="O37" s="49">
        <f>[3]Report1!J14</f>
        <v>808.89</v>
      </c>
      <c r="P37" s="38">
        <f>VLOOKUP(K37,'ค่ากลางกลุ่ม UnitCost, HGR'!B$5:K$21,6,FALSE)</f>
        <v>1014.82</v>
      </c>
      <c r="Q37" s="48">
        <f>[3]Report1!K14</f>
        <v>32077471.649999999</v>
      </c>
      <c r="R37" s="48">
        <f>[3]Report1!M14</f>
        <v>1635.45</v>
      </c>
      <c r="S37" s="50">
        <f>[3]Report1!P14</f>
        <v>19613.849999999999</v>
      </c>
      <c r="T37" s="39">
        <f>VLOOKUP(K37,'ค่ากลางกลุ่ม UnitCost, HGR'!B$5:K$21,10,FALSE)</f>
        <v>21443.77</v>
      </c>
      <c r="U37" s="27" t="str">
        <f t="shared" ref="U37:U68" si="3">IF(AND(O37&lt;=P37),"1","0")</f>
        <v>1</v>
      </c>
      <c r="V37" s="27" t="str">
        <f t="shared" si="2"/>
        <v>1</v>
      </c>
      <c r="W37" s="27" t="str">
        <f t="shared" ref="W37:W68" si="4">IF(AND(O37&lt;=P37,S37&lt;=T37),"1","0")</f>
        <v>1</v>
      </c>
    </row>
    <row r="38" spans="1:23" s="18" customFormat="1" ht="27" x14ac:dyDescent="0.75">
      <c r="A38" s="35" t="s">
        <v>209</v>
      </c>
      <c r="B38" s="45" t="s">
        <v>128</v>
      </c>
      <c r="C38" s="45" t="s">
        <v>86</v>
      </c>
      <c r="D38" s="45" t="str">
        <f>[2]Report1!F15</f>
        <v>28861</v>
      </c>
      <c r="E38" s="45" t="str">
        <f>[2]Report1!G15</f>
        <v>หนองหิน,รพช.</v>
      </c>
      <c r="F38" s="45" t="s">
        <v>142</v>
      </c>
      <c r="G38" s="35" t="s">
        <v>198</v>
      </c>
      <c r="H38" s="35" t="s">
        <v>211</v>
      </c>
      <c r="I38" s="35">
        <v>33</v>
      </c>
      <c r="J38" s="46">
        <v>19972</v>
      </c>
      <c r="K38" s="35">
        <v>5</v>
      </c>
      <c r="L38" s="47" t="s">
        <v>244</v>
      </c>
      <c r="M38" s="48">
        <f>[3]Report1!H15</f>
        <v>50452305.460000001</v>
      </c>
      <c r="N38" s="48">
        <f>[3]Report1!I15</f>
        <v>73025</v>
      </c>
      <c r="O38" s="49">
        <f>[3]Report1!J15</f>
        <v>690.89</v>
      </c>
      <c r="P38" s="38">
        <f>VLOOKUP(K38,'ค่ากลางกลุ่ม UnitCost, HGR'!B$5:K$21,6,FALSE)</f>
        <v>1052.08</v>
      </c>
      <c r="Q38" s="48">
        <f>[3]Report1!K15</f>
        <v>20438643.359999999</v>
      </c>
      <c r="R38" s="48">
        <f>[3]Report1!M15</f>
        <v>1313.52</v>
      </c>
      <c r="S38" s="50">
        <f>[3]Report1!P15</f>
        <v>15560.17</v>
      </c>
      <c r="T38" s="39">
        <f>VLOOKUP(K38,'ค่ากลางกลุ่ม UnitCost, HGR'!B$5:K$21,10,FALSE)</f>
        <v>23956.44</v>
      </c>
      <c r="U38" s="27" t="str">
        <f t="shared" si="3"/>
        <v>1</v>
      </c>
      <c r="V38" s="27" t="str">
        <f t="shared" si="2"/>
        <v>1</v>
      </c>
      <c r="W38" s="27" t="str">
        <f t="shared" si="4"/>
        <v>1</v>
      </c>
    </row>
    <row r="39" spans="1:23" s="18" customFormat="1" ht="27" x14ac:dyDescent="0.75">
      <c r="A39" s="35" t="s">
        <v>209</v>
      </c>
      <c r="B39" s="45" t="s">
        <v>153</v>
      </c>
      <c r="C39" s="45" t="s">
        <v>4</v>
      </c>
      <c r="D39" s="45" t="str">
        <f>[2]Report1!F36</f>
        <v>10710</v>
      </c>
      <c r="E39" s="45" t="str">
        <f>[2]Report1!G36</f>
        <v>สกลนคร,รพศ.</v>
      </c>
      <c r="F39" s="45" t="s">
        <v>154</v>
      </c>
      <c r="G39" s="35" t="s">
        <v>197</v>
      </c>
      <c r="H39" s="35" t="s">
        <v>216</v>
      </c>
      <c r="I39" s="35">
        <v>909</v>
      </c>
      <c r="J39" s="46">
        <v>144119</v>
      </c>
      <c r="K39" s="35">
        <v>19</v>
      </c>
      <c r="L39" s="47" t="s">
        <v>250</v>
      </c>
      <c r="M39" s="48">
        <f>[3]Report1!H36</f>
        <v>1138823100.95</v>
      </c>
      <c r="N39" s="48">
        <f>[3]Report1!I36</f>
        <v>928359</v>
      </c>
      <c r="O39" s="49">
        <f>[3]Report1!J36</f>
        <v>1226.71</v>
      </c>
      <c r="P39" s="38">
        <f>VLOOKUP(K39,'ค่ากลางกลุ่ม UnitCost, HGR'!B$5:K$21,6,FALSE)</f>
        <v>1603.38</v>
      </c>
      <c r="Q39" s="48">
        <f>[3]Report1!K36</f>
        <v>1444918422.6600001</v>
      </c>
      <c r="R39" s="48">
        <f>[3]Report1!M36</f>
        <v>113754.49</v>
      </c>
      <c r="S39" s="50">
        <f>[3]Report1!P36</f>
        <v>12702.08</v>
      </c>
      <c r="T39" s="39">
        <f>VLOOKUP(K39,'ค่ากลางกลุ่ม UnitCost, HGR'!B$5:K$21,10,FALSE)</f>
        <v>17660.43</v>
      </c>
      <c r="U39" s="27" t="str">
        <f t="shared" si="3"/>
        <v>1</v>
      </c>
      <c r="V39" s="27" t="str">
        <f t="shared" si="2"/>
        <v>1</v>
      </c>
      <c r="W39" s="27" t="str">
        <f t="shared" si="4"/>
        <v>1</v>
      </c>
    </row>
    <row r="40" spans="1:23" s="18" customFormat="1" ht="27" x14ac:dyDescent="0.75">
      <c r="A40" s="35" t="s">
        <v>209</v>
      </c>
      <c r="B40" s="45" t="s">
        <v>153</v>
      </c>
      <c r="C40" s="45" t="s">
        <v>48</v>
      </c>
      <c r="D40" s="45" t="str">
        <f>[2]Report1!F37</f>
        <v>11089</v>
      </c>
      <c r="E40" s="45" t="str">
        <f>[2]Report1!G37</f>
        <v>กุสุมาลย์,รพช.</v>
      </c>
      <c r="F40" s="45" t="s">
        <v>155</v>
      </c>
      <c r="G40" s="35" t="s">
        <v>198</v>
      </c>
      <c r="H40" s="35" t="s">
        <v>211</v>
      </c>
      <c r="I40" s="35">
        <v>40</v>
      </c>
      <c r="J40" s="46">
        <v>35944</v>
      </c>
      <c r="K40" s="35">
        <v>6</v>
      </c>
      <c r="L40" s="47" t="s">
        <v>243</v>
      </c>
      <c r="M40" s="48">
        <f>[3]Report1!H37</f>
        <v>93544903.920000002</v>
      </c>
      <c r="N40" s="48">
        <f>[3]Report1!I37</f>
        <v>101560</v>
      </c>
      <c r="O40" s="49">
        <f>[3]Report1!J37</f>
        <v>921.08</v>
      </c>
      <c r="P40" s="38">
        <f>VLOOKUP(K40,'ค่ากลางกลุ่ม UnitCost, HGR'!B$5:K$21,6,FALSE)</f>
        <v>1014.82</v>
      </c>
      <c r="Q40" s="48">
        <f>[3]Report1!K37</f>
        <v>30472263.260000002</v>
      </c>
      <c r="R40" s="48">
        <f>[3]Report1!M37</f>
        <v>2496.69</v>
      </c>
      <c r="S40" s="50">
        <f>[3]Report1!P37</f>
        <v>12205.06</v>
      </c>
      <c r="T40" s="39">
        <f>VLOOKUP(K40,'ค่ากลางกลุ่ม UnitCost, HGR'!B$5:K$21,10,FALSE)</f>
        <v>21443.77</v>
      </c>
      <c r="U40" s="27" t="str">
        <f t="shared" si="3"/>
        <v>1</v>
      </c>
      <c r="V40" s="27" t="str">
        <f t="shared" si="2"/>
        <v>1</v>
      </c>
      <c r="W40" s="27" t="str">
        <f t="shared" si="4"/>
        <v>1</v>
      </c>
    </row>
    <row r="41" spans="1:23" s="18" customFormat="1" ht="27" x14ac:dyDescent="0.75">
      <c r="A41" s="35" t="s">
        <v>209</v>
      </c>
      <c r="B41" s="45" t="s">
        <v>153</v>
      </c>
      <c r="C41" s="45" t="s">
        <v>49</v>
      </c>
      <c r="D41" s="45" t="str">
        <f>[2]Report1!F38</f>
        <v>11090</v>
      </c>
      <c r="E41" s="45" t="str">
        <f>[2]Report1!G38</f>
        <v>กุดบาก,รพช.</v>
      </c>
      <c r="F41" s="45" t="s">
        <v>156</v>
      </c>
      <c r="G41" s="35" t="s">
        <v>198</v>
      </c>
      <c r="H41" s="35" t="s">
        <v>211</v>
      </c>
      <c r="I41" s="35">
        <v>39</v>
      </c>
      <c r="J41" s="46">
        <v>24067</v>
      </c>
      <c r="K41" s="35">
        <v>5</v>
      </c>
      <c r="L41" s="47" t="s">
        <v>244</v>
      </c>
      <c r="M41" s="48">
        <f>[3]Report1!H38</f>
        <v>65576968.149999999</v>
      </c>
      <c r="N41" s="48">
        <f>[3]Report1!I38</f>
        <v>70874</v>
      </c>
      <c r="O41" s="49">
        <f>[3]Report1!J38</f>
        <v>925.26</v>
      </c>
      <c r="P41" s="38">
        <f>VLOOKUP(K41,'ค่ากลางกลุ่ม UnitCost, HGR'!B$5:K$21,6,FALSE)</f>
        <v>1052.08</v>
      </c>
      <c r="Q41" s="48">
        <f>[3]Report1!K38</f>
        <v>23441738.289999999</v>
      </c>
      <c r="R41" s="48">
        <f>[3]Report1!M38</f>
        <v>1708.02</v>
      </c>
      <c r="S41" s="50">
        <f>[3]Report1!P38</f>
        <v>13724.52</v>
      </c>
      <c r="T41" s="39">
        <f>VLOOKUP(K41,'ค่ากลางกลุ่ม UnitCost, HGR'!B$5:K$21,10,FALSE)</f>
        <v>23956.44</v>
      </c>
      <c r="U41" s="27" t="str">
        <f t="shared" si="3"/>
        <v>1</v>
      </c>
      <c r="V41" s="27" t="str">
        <f t="shared" si="2"/>
        <v>1</v>
      </c>
      <c r="W41" s="27" t="str">
        <f t="shared" si="4"/>
        <v>1</v>
      </c>
    </row>
    <row r="42" spans="1:23" s="18" customFormat="1" ht="27" x14ac:dyDescent="0.75">
      <c r="A42" s="35" t="s">
        <v>209</v>
      </c>
      <c r="B42" s="45" t="s">
        <v>153</v>
      </c>
      <c r="C42" s="45" t="s">
        <v>50</v>
      </c>
      <c r="D42" s="45" t="str">
        <f>[2]Report1!F39</f>
        <v>11091</v>
      </c>
      <c r="E42" s="45" t="str">
        <f>[2]Report1!G39</f>
        <v>พระอาจารย์ฝั้นอาจาโร,รพช.</v>
      </c>
      <c r="F42" s="45" t="s">
        <v>157</v>
      </c>
      <c r="G42" s="35" t="s">
        <v>198</v>
      </c>
      <c r="H42" s="35" t="s">
        <v>211</v>
      </c>
      <c r="I42" s="35">
        <v>90</v>
      </c>
      <c r="J42" s="46">
        <v>55513</v>
      </c>
      <c r="K42" s="35">
        <v>6</v>
      </c>
      <c r="L42" s="47" t="s">
        <v>243</v>
      </c>
      <c r="M42" s="48">
        <f>[3]Report1!H39</f>
        <v>113712347.55</v>
      </c>
      <c r="N42" s="48">
        <f>[3]Report1!I39</f>
        <v>156280</v>
      </c>
      <c r="O42" s="49">
        <f>[3]Report1!J39</f>
        <v>727.62</v>
      </c>
      <c r="P42" s="38">
        <f>VLOOKUP(K42,'ค่ากลางกลุ่ม UnitCost, HGR'!B$5:K$21,6,FALSE)</f>
        <v>1014.82</v>
      </c>
      <c r="Q42" s="48">
        <f>[3]Report1!K39</f>
        <v>101555286.61</v>
      </c>
      <c r="R42" s="48">
        <f>[3]Report1!M39</f>
        <v>6773.93</v>
      </c>
      <c r="S42" s="50">
        <f>[3]Report1!P39</f>
        <v>14992.08</v>
      </c>
      <c r="T42" s="39">
        <f>VLOOKUP(K42,'ค่ากลางกลุ่ม UnitCost, HGR'!B$5:K$21,10,FALSE)</f>
        <v>21443.77</v>
      </c>
      <c r="U42" s="27" t="str">
        <f t="shared" si="3"/>
        <v>1</v>
      </c>
      <c r="V42" s="27" t="str">
        <f t="shared" si="2"/>
        <v>1</v>
      </c>
      <c r="W42" s="27" t="str">
        <f t="shared" si="4"/>
        <v>1</v>
      </c>
    </row>
    <row r="43" spans="1:23" s="18" customFormat="1" ht="27" x14ac:dyDescent="0.75">
      <c r="A43" s="35" t="s">
        <v>209</v>
      </c>
      <c r="B43" s="45" t="s">
        <v>153</v>
      </c>
      <c r="C43" s="45" t="s">
        <v>51</v>
      </c>
      <c r="D43" s="45" t="str">
        <f>[2]Report1!F40</f>
        <v>11092</v>
      </c>
      <c r="E43" s="45" t="str">
        <f>[2]Report1!G40</f>
        <v>พังโคน,รพช.</v>
      </c>
      <c r="F43" s="45" t="s">
        <v>158</v>
      </c>
      <c r="G43" s="35" t="s">
        <v>198</v>
      </c>
      <c r="H43" s="35" t="s">
        <v>212</v>
      </c>
      <c r="I43" s="35">
        <v>103</v>
      </c>
      <c r="J43" s="46">
        <v>39521</v>
      </c>
      <c r="K43" s="35">
        <v>9</v>
      </c>
      <c r="L43" s="47" t="s">
        <v>246</v>
      </c>
      <c r="M43" s="48">
        <f>[3]Report1!H40</f>
        <v>107107260.64</v>
      </c>
      <c r="N43" s="48">
        <f>[3]Report1!I40</f>
        <v>133431</v>
      </c>
      <c r="O43" s="49">
        <f>[3]Report1!J40</f>
        <v>802.72</v>
      </c>
      <c r="P43" s="38">
        <f>VLOOKUP(K43,'ค่ากลางกลุ่ม UnitCost, HGR'!B$5:K$21,6,FALSE)</f>
        <v>1012.83</v>
      </c>
      <c r="Q43" s="48">
        <f>[3]Report1!K40</f>
        <v>97567041.280000001</v>
      </c>
      <c r="R43" s="48">
        <f>[3]Report1!M40</f>
        <v>6902.27</v>
      </c>
      <c r="S43" s="50">
        <f>[3]Report1!P40</f>
        <v>14135.5</v>
      </c>
      <c r="T43" s="39">
        <f>VLOOKUP(K43,'ค่ากลางกลุ่ม UnitCost, HGR'!B$5:K$21,10,FALSE)</f>
        <v>22390.66</v>
      </c>
      <c r="U43" s="27" t="str">
        <f t="shared" si="3"/>
        <v>1</v>
      </c>
      <c r="V43" s="27" t="str">
        <f t="shared" si="2"/>
        <v>1</v>
      </c>
      <c r="W43" s="27" t="str">
        <f t="shared" si="4"/>
        <v>1</v>
      </c>
    </row>
    <row r="44" spans="1:23" s="18" customFormat="1" ht="27" x14ac:dyDescent="0.75">
      <c r="A44" s="35" t="s">
        <v>209</v>
      </c>
      <c r="B44" s="45" t="s">
        <v>153</v>
      </c>
      <c r="C44" s="45" t="s">
        <v>52</v>
      </c>
      <c r="D44" s="45" t="str">
        <f>[2]Report1!F41</f>
        <v>11093</v>
      </c>
      <c r="E44" s="45" t="str">
        <f>[2]Report1!G41</f>
        <v>วาริชภูมิ,รพช.</v>
      </c>
      <c r="F44" s="45" t="s">
        <v>159</v>
      </c>
      <c r="G44" s="35" t="s">
        <v>198</v>
      </c>
      <c r="H44" s="35" t="s">
        <v>211</v>
      </c>
      <c r="I44" s="35">
        <v>38</v>
      </c>
      <c r="J44" s="46">
        <v>37339</v>
      </c>
      <c r="K44" s="35">
        <v>6</v>
      </c>
      <c r="L44" s="47" t="s">
        <v>243</v>
      </c>
      <c r="M44" s="48">
        <f>[3]Report1!H41</f>
        <v>88447401.040000007</v>
      </c>
      <c r="N44" s="48">
        <f>[3]Report1!I41</f>
        <v>95793</v>
      </c>
      <c r="O44" s="49">
        <f>[3]Report1!J41</f>
        <v>923.32</v>
      </c>
      <c r="P44" s="38">
        <f>VLOOKUP(K44,'ค่ากลางกลุ่ม UnitCost, HGR'!B$5:K$21,6,FALSE)</f>
        <v>1014.82</v>
      </c>
      <c r="Q44" s="48">
        <f>[3]Report1!K41</f>
        <v>35152632.439999998</v>
      </c>
      <c r="R44" s="48">
        <f>[3]Report1!M41</f>
        <v>1756.37</v>
      </c>
      <c r="S44" s="50">
        <f>[3]Report1!P41</f>
        <v>20014.419999999998</v>
      </c>
      <c r="T44" s="39">
        <f>VLOOKUP(K44,'ค่ากลางกลุ่ม UnitCost, HGR'!B$5:K$21,10,FALSE)</f>
        <v>21443.77</v>
      </c>
      <c r="U44" s="27" t="str">
        <f t="shared" si="3"/>
        <v>1</v>
      </c>
      <c r="V44" s="27" t="str">
        <f t="shared" si="2"/>
        <v>1</v>
      </c>
      <c r="W44" s="27" t="str">
        <f t="shared" si="4"/>
        <v>1</v>
      </c>
    </row>
    <row r="45" spans="1:23" s="18" customFormat="1" ht="27" x14ac:dyDescent="0.75">
      <c r="A45" s="35" t="s">
        <v>209</v>
      </c>
      <c r="B45" s="45" t="s">
        <v>153</v>
      </c>
      <c r="C45" s="45" t="s">
        <v>53</v>
      </c>
      <c r="D45" s="45" t="str">
        <f>[2]Report1!F42</f>
        <v>11094</v>
      </c>
      <c r="E45" s="45" t="str">
        <f>[2]Report1!G42</f>
        <v>นิคมน้ำอูน,รพช.</v>
      </c>
      <c r="F45" s="45" t="s">
        <v>160</v>
      </c>
      <c r="G45" s="35" t="s">
        <v>198</v>
      </c>
      <c r="H45" s="35" t="s">
        <v>215</v>
      </c>
      <c r="I45" s="35">
        <v>15</v>
      </c>
      <c r="J45" s="46">
        <v>10627</v>
      </c>
      <c r="K45" s="35">
        <v>2</v>
      </c>
      <c r="L45" s="47" t="s">
        <v>247</v>
      </c>
      <c r="M45" s="48">
        <f>[3]Report1!H42</f>
        <v>42181640.189999998</v>
      </c>
      <c r="N45" s="48">
        <f>[3]Report1!I42</f>
        <v>38331</v>
      </c>
      <c r="O45" s="49">
        <f>[3]Report1!J42</f>
        <v>1100.46</v>
      </c>
      <c r="P45" s="38">
        <f>VLOOKUP(K45,'ค่ากลางกลุ่ม UnitCost, HGR'!B$5:K$21,6,FALSE)</f>
        <v>1230.98</v>
      </c>
      <c r="Q45" s="48">
        <f>[3]Report1!K42</f>
        <v>14020003.189999999</v>
      </c>
      <c r="R45" s="48">
        <f>[3]Report1!M42</f>
        <v>581.1</v>
      </c>
      <c r="S45" s="50">
        <f>[3]Report1!P42</f>
        <v>24126.79</v>
      </c>
      <c r="T45" s="39">
        <f>VLOOKUP(K45,'ค่ากลางกลุ่ม UnitCost, HGR'!B$5:K$21,10,FALSE)</f>
        <v>31288.74</v>
      </c>
      <c r="U45" s="27" t="str">
        <f t="shared" si="3"/>
        <v>1</v>
      </c>
      <c r="V45" s="27" t="str">
        <f t="shared" si="2"/>
        <v>1</v>
      </c>
      <c r="W45" s="27" t="str">
        <f t="shared" si="4"/>
        <v>1</v>
      </c>
    </row>
    <row r="46" spans="1:23" s="18" customFormat="1" ht="27" x14ac:dyDescent="0.75">
      <c r="A46" s="35" t="s">
        <v>209</v>
      </c>
      <c r="B46" s="45" t="s">
        <v>153</v>
      </c>
      <c r="C46" s="45" t="s">
        <v>54</v>
      </c>
      <c r="D46" s="45" t="str">
        <f>[2]Report1!F43</f>
        <v>11095</v>
      </c>
      <c r="E46" s="45" t="str">
        <f>[2]Report1!G43</f>
        <v>วานรนิวาส,รพช.</v>
      </c>
      <c r="F46" s="45" t="s">
        <v>161</v>
      </c>
      <c r="G46" s="35" t="s">
        <v>199</v>
      </c>
      <c r="H46" s="35" t="s">
        <v>217</v>
      </c>
      <c r="I46" s="35">
        <v>246</v>
      </c>
      <c r="J46" s="46">
        <v>92525</v>
      </c>
      <c r="K46" s="35">
        <v>15</v>
      </c>
      <c r="L46" s="47" t="s">
        <v>252</v>
      </c>
      <c r="M46" s="48">
        <f>[3]Report1!H43</f>
        <v>305693434.38</v>
      </c>
      <c r="N46" s="48">
        <f>[3]Report1!I43</f>
        <v>271149</v>
      </c>
      <c r="O46" s="49">
        <f>[3]Report1!J43</f>
        <v>1127.4000000000001</v>
      </c>
      <c r="P46" s="38">
        <f>VLOOKUP(K46,'ค่ากลางกลุ่ม UnitCost, HGR'!B$5:K$21,6,FALSE)</f>
        <v>1123.73</v>
      </c>
      <c r="Q46" s="48">
        <f>[3]Report1!K43</f>
        <v>308388207.88</v>
      </c>
      <c r="R46" s="48">
        <f>[3]Report1!M43</f>
        <v>21069.360000000001</v>
      </c>
      <c r="S46" s="50">
        <f>[3]Report1!P43</f>
        <v>14636.81</v>
      </c>
      <c r="T46" s="39">
        <f>VLOOKUP(K46,'ค่ากลางกลุ่ม UnitCost, HGR'!B$5:K$21,10,FALSE)</f>
        <v>20724.23</v>
      </c>
      <c r="U46" s="27" t="str">
        <f t="shared" si="3"/>
        <v>0</v>
      </c>
      <c r="V46" s="27" t="str">
        <f t="shared" si="2"/>
        <v>1</v>
      </c>
      <c r="W46" s="27" t="str">
        <f t="shared" si="4"/>
        <v>0</v>
      </c>
    </row>
    <row r="47" spans="1:23" s="18" customFormat="1" ht="27" x14ac:dyDescent="0.75">
      <c r="A47" s="35" t="s">
        <v>209</v>
      </c>
      <c r="B47" s="45" t="s">
        <v>153</v>
      </c>
      <c r="C47" s="45" t="s">
        <v>55</v>
      </c>
      <c r="D47" s="45" t="str">
        <f>[2]Report1!F44</f>
        <v>11096</v>
      </c>
      <c r="E47" s="45" t="str">
        <f>[2]Report1!G44</f>
        <v>คำตากล้า,รพช.</v>
      </c>
      <c r="F47" s="45" t="s">
        <v>162</v>
      </c>
      <c r="G47" s="35" t="s">
        <v>198</v>
      </c>
      <c r="H47" s="35" t="s">
        <v>211</v>
      </c>
      <c r="I47" s="35">
        <v>40</v>
      </c>
      <c r="J47" s="46">
        <v>30686</v>
      </c>
      <c r="K47" s="35">
        <v>6</v>
      </c>
      <c r="L47" s="47" t="s">
        <v>243</v>
      </c>
      <c r="M47" s="48">
        <f>[3]Report1!H44</f>
        <v>82498602.019999996</v>
      </c>
      <c r="N47" s="48">
        <f>[3]Report1!I44</f>
        <v>93363</v>
      </c>
      <c r="O47" s="49">
        <f>[3]Report1!J44</f>
        <v>883.63</v>
      </c>
      <c r="P47" s="38">
        <f>VLOOKUP(K47,'ค่ากลางกลุ่ม UnitCost, HGR'!B$5:K$21,6,FALSE)</f>
        <v>1014.82</v>
      </c>
      <c r="Q47" s="48">
        <f>[3]Report1!K44</f>
        <v>31703627.870000001</v>
      </c>
      <c r="R47" s="48">
        <f>[3]Report1!M44</f>
        <v>2208.31</v>
      </c>
      <c r="S47" s="50">
        <f>[3]Report1!P44</f>
        <v>14356.52</v>
      </c>
      <c r="T47" s="39">
        <f>VLOOKUP(K47,'ค่ากลางกลุ่ม UnitCost, HGR'!B$5:K$21,10,FALSE)</f>
        <v>21443.77</v>
      </c>
      <c r="U47" s="27" t="str">
        <f t="shared" si="3"/>
        <v>1</v>
      </c>
      <c r="V47" s="27" t="str">
        <f t="shared" si="2"/>
        <v>1</v>
      </c>
      <c r="W47" s="27" t="str">
        <f t="shared" si="4"/>
        <v>1</v>
      </c>
    </row>
    <row r="48" spans="1:23" s="18" customFormat="1" ht="27" x14ac:dyDescent="0.75">
      <c r="A48" s="35" t="s">
        <v>209</v>
      </c>
      <c r="B48" s="45" t="s">
        <v>153</v>
      </c>
      <c r="C48" s="45" t="s">
        <v>56</v>
      </c>
      <c r="D48" s="45" t="str">
        <f>[2]Report1!F45</f>
        <v>11097</v>
      </c>
      <c r="E48" s="45" t="str">
        <f>[2]Report1!G45</f>
        <v>บ้านม่วง,รพช.</v>
      </c>
      <c r="F48" s="45" t="s">
        <v>163</v>
      </c>
      <c r="G48" s="35" t="s">
        <v>198</v>
      </c>
      <c r="H48" s="35" t="s">
        <v>212</v>
      </c>
      <c r="I48" s="35">
        <v>78</v>
      </c>
      <c r="J48" s="46">
        <v>53059</v>
      </c>
      <c r="K48" s="35">
        <v>10</v>
      </c>
      <c r="L48" s="47" t="s">
        <v>245</v>
      </c>
      <c r="M48" s="48">
        <f>[3]Report1!H45</f>
        <v>142645856.77000001</v>
      </c>
      <c r="N48" s="48">
        <f>[3]Report1!I45</f>
        <v>150280</v>
      </c>
      <c r="O48" s="49">
        <f>[3]Report1!J45</f>
        <v>949.2</v>
      </c>
      <c r="P48" s="38">
        <f>VLOOKUP(K48,'ค่ากลางกลุ่ม UnitCost, HGR'!B$5:K$21,6,FALSE)</f>
        <v>1040.1500000000001</v>
      </c>
      <c r="Q48" s="48">
        <f>[3]Report1!K45</f>
        <v>65286635.369999997</v>
      </c>
      <c r="R48" s="48">
        <f>[3]Report1!M45</f>
        <v>5955.74</v>
      </c>
      <c r="S48" s="50">
        <f>[3]Report1!P45</f>
        <v>10961.97</v>
      </c>
      <c r="T48" s="39">
        <f>VLOOKUP(K48,'ค่ากลางกลุ่ม UnitCost, HGR'!B$5:K$21,10,FALSE)</f>
        <v>19915.810000000001</v>
      </c>
      <c r="U48" s="27" t="str">
        <f t="shared" si="3"/>
        <v>1</v>
      </c>
      <c r="V48" s="27" t="str">
        <f t="shared" si="2"/>
        <v>1</v>
      </c>
      <c r="W48" s="27" t="str">
        <f t="shared" si="4"/>
        <v>1</v>
      </c>
    </row>
    <row r="49" spans="1:23" s="18" customFormat="1" ht="27" x14ac:dyDescent="0.75">
      <c r="A49" s="35" t="s">
        <v>209</v>
      </c>
      <c r="B49" s="45" t="s">
        <v>153</v>
      </c>
      <c r="C49" s="45" t="s">
        <v>57</v>
      </c>
      <c r="D49" s="45" t="str">
        <f>[2]Report1!F46</f>
        <v>11098</v>
      </c>
      <c r="E49" s="45" t="str">
        <f>[2]Report1!G46</f>
        <v>อากาศอำนวย,รพช.</v>
      </c>
      <c r="F49" s="45" t="s">
        <v>164</v>
      </c>
      <c r="G49" s="35" t="s">
        <v>198</v>
      </c>
      <c r="H49" s="35" t="s">
        <v>212</v>
      </c>
      <c r="I49" s="35">
        <v>123</v>
      </c>
      <c r="J49" s="46">
        <v>53459</v>
      </c>
      <c r="K49" s="35">
        <v>10</v>
      </c>
      <c r="L49" s="47" t="s">
        <v>245</v>
      </c>
      <c r="M49" s="48">
        <f>[3]Report1!H46</f>
        <v>151283477.56</v>
      </c>
      <c r="N49" s="48">
        <f>[3]Report1!I46</f>
        <v>156184</v>
      </c>
      <c r="O49" s="49">
        <f>[3]Report1!J46</f>
        <v>968.62</v>
      </c>
      <c r="P49" s="38">
        <f>VLOOKUP(K49,'ค่ากลางกลุ่ม UnitCost, HGR'!B$5:K$21,6,FALSE)</f>
        <v>1040.1500000000001</v>
      </c>
      <c r="Q49" s="48">
        <f>[3]Report1!K46</f>
        <v>63439318.039999999</v>
      </c>
      <c r="R49" s="48">
        <f>[3]Report1!M46</f>
        <v>5042.16</v>
      </c>
      <c r="S49" s="50">
        <f>[3]Report1!P46</f>
        <v>12581.77</v>
      </c>
      <c r="T49" s="39">
        <f>VLOOKUP(K49,'ค่ากลางกลุ่ม UnitCost, HGR'!B$5:K$21,10,FALSE)</f>
        <v>19915.810000000001</v>
      </c>
      <c r="U49" s="27" t="str">
        <f t="shared" si="3"/>
        <v>1</v>
      </c>
      <c r="V49" s="27" t="str">
        <f t="shared" si="2"/>
        <v>1</v>
      </c>
      <c r="W49" s="27" t="str">
        <f t="shared" si="4"/>
        <v>1</v>
      </c>
    </row>
    <row r="50" spans="1:23" s="18" customFormat="1" ht="27" x14ac:dyDescent="0.75">
      <c r="A50" s="35" t="s">
        <v>209</v>
      </c>
      <c r="B50" s="45" t="s">
        <v>153</v>
      </c>
      <c r="C50" s="45" t="s">
        <v>58</v>
      </c>
      <c r="D50" s="45" t="str">
        <f>[2]Report1!F47</f>
        <v>11099</v>
      </c>
      <c r="E50" s="45" t="str">
        <f>[2]Report1!G47</f>
        <v>ส่องดาว,รพช.</v>
      </c>
      <c r="F50" s="45" t="s">
        <v>165</v>
      </c>
      <c r="G50" s="35" t="s">
        <v>198</v>
      </c>
      <c r="H50" s="35" t="s">
        <v>211</v>
      </c>
      <c r="I50" s="35">
        <v>42</v>
      </c>
      <c r="J50" s="46">
        <v>26548</v>
      </c>
      <c r="K50" s="35">
        <v>5</v>
      </c>
      <c r="L50" s="47" t="s">
        <v>244</v>
      </c>
      <c r="M50" s="48">
        <f>[3]Report1!H47</f>
        <v>74661959.450000003</v>
      </c>
      <c r="N50" s="48">
        <f>[3]Report1!I47</f>
        <v>118001</v>
      </c>
      <c r="O50" s="49">
        <f>[3]Report1!J47</f>
        <v>632.72</v>
      </c>
      <c r="P50" s="38">
        <f>VLOOKUP(K50,'ค่ากลางกลุ่ม UnitCost, HGR'!B$5:K$21,6,FALSE)</f>
        <v>1052.08</v>
      </c>
      <c r="Q50" s="48">
        <f>[3]Report1!K47</f>
        <v>34335337.460000001</v>
      </c>
      <c r="R50" s="48">
        <f>[3]Report1!M47</f>
        <v>2092.8200000000002</v>
      </c>
      <c r="S50" s="50">
        <f>[3]Report1!P47</f>
        <v>16406.240000000002</v>
      </c>
      <c r="T50" s="39">
        <f>VLOOKUP(K50,'ค่ากลางกลุ่ม UnitCost, HGR'!B$5:K$21,10,FALSE)</f>
        <v>23956.44</v>
      </c>
      <c r="U50" s="27" t="str">
        <f t="shared" si="3"/>
        <v>1</v>
      </c>
      <c r="V50" s="27" t="str">
        <f t="shared" si="2"/>
        <v>1</v>
      </c>
      <c r="W50" s="27" t="str">
        <f t="shared" si="4"/>
        <v>1</v>
      </c>
    </row>
    <row r="51" spans="1:23" s="18" customFormat="1" ht="27" x14ac:dyDescent="0.75">
      <c r="A51" s="35" t="s">
        <v>209</v>
      </c>
      <c r="B51" s="45" t="s">
        <v>153</v>
      </c>
      <c r="C51" s="45" t="s">
        <v>59</v>
      </c>
      <c r="D51" s="45" t="str">
        <f>[2]Report1!F48</f>
        <v>11100</v>
      </c>
      <c r="E51" s="45" t="str">
        <f>[2]Report1!G48</f>
        <v>เต่างอย,รพช.</v>
      </c>
      <c r="F51" s="45" t="s">
        <v>166</v>
      </c>
      <c r="G51" s="35" t="s">
        <v>198</v>
      </c>
      <c r="H51" s="35" t="s">
        <v>211</v>
      </c>
      <c r="I51" s="35">
        <v>38</v>
      </c>
      <c r="J51" s="46">
        <v>17941</v>
      </c>
      <c r="K51" s="35">
        <v>5</v>
      </c>
      <c r="L51" s="47" t="s">
        <v>244</v>
      </c>
      <c r="M51" s="48">
        <f>[3]Report1!H48</f>
        <v>48008635.380000003</v>
      </c>
      <c r="N51" s="48">
        <f>[3]Report1!I48</f>
        <v>56688</v>
      </c>
      <c r="O51" s="49">
        <f>[3]Report1!J48</f>
        <v>846.89</v>
      </c>
      <c r="P51" s="38">
        <f>VLOOKUP(K51,'ค่ากลางกลุ่ม UnitCost, HGR'!B$5:K$21,6,FALSE)</f>
        <v>1052.08</v>
      </c>
      <c r="Q51" s="48">
        <f>[3]Report1!K48</f>
        <v>26434089.940000001</v>
      </c>
      <c r="R51" s="48">
        <f>[3]Report1!M48</f>
        <v>1307.07</v>
      </c>
      <c r="S51" s="50">
        <f>[3]Report1!P48</f>
        <v>20224</v>
      </c>
      <c r="T51" s="39">
        <f>VLOOKUP(K51,'ค่ากลางกลุ่ม UnitCost, HGR'!B$5:K$21,10,FALSE)</f>
        <v>23956.44</v>
      </c>
      <c r="U51" s="27" t="str">
        <f t="shared" si="3"/>
        <v>1</v>
      </c>
      <c r="V51" s="27" t="str">
        <f t="shared" si="2"/>
        <v>1</v>
      </c>
      <c r="W51" s="27" t="str">
        <f t="shared" si="4"/>
        <v>1</v>
      </c>
    </row>
    <row r="52" spans="1:23" s="18" customFormat="1" ht="27" x14ac:dyDescent="0.75">
      <c r="A52" s="35" t="s">
        <v>209</v>
      </c>
      <c r="B52" s="45" t="s">
        <v>153</v>
      </c>
      <c r="C52" s="45" t="s">
        <v>60</v>
      </c>
      <c r="D52" s="45" t="str">
        <f>[2]Report1!F49</f>
        <v>11101</v>
      </c>
      <c r="E52" s="45" t="str">
        <f>[2]Report1!G49</f>
        <v>โคกศรีสุพรรณ,รพช.</v>
      </c>
      <c r="F52" s="45" t="s">
        <v>167</v>
      </c>
      <c r="G52" s="35" t="s">
        <v>198</v>
      </c>
      <c r="H52" s="35" t="s">
        <v>211</v>
      </c>
      <c r="I52" s="35">
        <v>42</v>
      </c>
      <c r="J52" s="46">
        <v>24830</v>
      </c>
      <c r="K52" s="35">
        <v>5</v>
      </c>
      <c r="L52" s="47" t="s">
        <v>244</v>
      </c>
      <c r="M52" s="48">
        <f>[3]Report1!H49</f>
        <v>84106838.079999998</v>
      </c>
      <c r="N52" s="48">
        <f>[3]Report1!I49</f>
        <v>103259</v>
      </c>
      <c r="O52" s="49">
        <f>[3]Report1!J49</f>
        <v>814.52</v>
      </c>
      <c r="P52" s="38">
        <f>VLOOKUP(K52,'ค่ากลางกลุ่ม UnitCost, HGR'!B$5:K$21,6,FALSE)</f>
        <v>1052.08</v>
      </c>
      <c r="Q52" s="48">
        <f>[3]Report1!K49</f>
        <v>38851173.630000003</v>
      </c>
      <c r="R52" s="48">
        <f>[3]Report1!M49</f>
        <v>2597.1999999999998</v>
      </c>
      <c r="S52" s="50">
        <f>[3]Report1!P49</f>
        <v>14958.86</v>
      </c>
      <c r="T52" s="39">
        <f>VLOOKUP(K52,'ค่ากลางกลุ่ม UnitCost, HGR'!B$5:K$21,10,FALSE)</f>
        <v>23956.44</v>
      </c>
      <c r="U52" s="27" t="str">
        <f t="shared" si="3"/>
        <v>1</v>
      </c>
      <c r="V52" s="27" t="str">
        <f t="shared" si="2"/>
        <v>1</v>
      </c>
      <c r="W52" s="27" t="str">
        <f t="shared" si="4"/>
        <v>1</v>
      </c>
    </row>
    <row r="53" spans="1:23" s="18" customFormat="1" ht="27" x14ac:dyDescent="0.75">
      <c r="A53" s="35" t="s">
        <v>209</v>
      </c>
      <c r="B53" s="45" t="s">
        <v>153</v>
      </c>
      <c r="C53" s="45" t="s">
        <v>61</v>
      </c>
      <c r="D53" s="45" t="str">
        <f>[2]Report1!F50</f>
        <v>11102</v>
      </c>
      <c r="E53" s="45" t="str">
        <f>[2]Report1!G50</f>
        <v>เจริญศิลป์,รพช.</v>
      </c>
      <c r="F53" s="45" t="s">
        <v>168</v>
      </c>
      <c r="G53" s="35" t="s">
        <v>198</v>
      </c>
      <c r="H53" s="35" t="s">
        <v>211</v>
      </c>
      <c r="I53" s="35">
        <v>40</v>
      </c>
      <c r="J53" s="46">
        <v>33198</v>
      </c>
      <c r="K53" s="35">
        <v>6</v>
      </c>
      <c r="L53" s="47" t="s">
        <v>243</v>
      </c>
      <c r="M53" s="48">
        <f>[3]Report1!H50</f>
        <v>80832127.849999994</v>
      </c>
      <c r="N53" s="48">
        <f>[3]Report1!I50</f>
        <v>91612</v>
      </c>
      <c r="O53" s="49">
        <f>[3]Report1!J50</f>
        <v>882.33</v>
      </c>
      <c r="P53" s="38">
        <f>VLOOKUP(K53,'ค่ากลางกลุ่ม UnitCost, HGR'!B$5:K$21,6,FALSE)</f>
        <v>1014.82</v>
      </c>
      <c r="Q53" s="48">
        <f>[3]Report1!K50</f>
        <v>24259057.039999999</v>
      </c>
      <c r="R53" s="48">
        <f>[3]Report1!M50</f>
        <v>1536.6</v>
      </c>
      <c r="S53" s="50">
        <f>[3]Report1!P50</f>
        <v>15787.54</v>
      </c>
      <c r="T53" s="39">
        <f>VLOOKUP(K53,'ค่ากลางกลุ่ม UnitCost, HGR'!B$5:K$21,10,FALSE)</f>
        <v>21443.77</v>
      </c>
      <c r="U53" s="27" t="str">
        <f t="shared" si="3"/>
        <v>1</v>
      </c>
      <c r="V53" s="27" t="str">
        <f t="shared" si="2"/>
        <v>1</v>
      </c>
      <c r="W53" s="27" t="str">
        <f t="shared" si="4"/>
        <v>1</v>
      </c>
    </row>
    <row r="54" spans="1:23" s="18" customFormat="1" ht="27" x14ac:dyDescent="0.75">
      <c r="A54" s="35" t="s">
        <v>209</v>
      </c>
      <c r="B54" s="45" t="s">
        <v>153</v>
      </c>
      <c r="C54" s="45" t="s">
        <v>62</v>
      </c>
      <c r="D54" s="45" t="str">
        <f>[2]Report1!F51</f>
        <v>11103</v>
      </c>
      <c r="E54" s="45" t="str">
        <f>[2]Report1!G51</f>
        <v>โพนนาแก้ว,รพช.</v>
      </c>
      <c r="F54" s="45" t="s">
        <v>169</v>
      </c>
      <c r="G54" s="35" t="s">
        <v>198</v>
      </c>
      <c r="H54" s="35" t="s">
        <v>211</v>
      </c>
      <c r="I54" s="35">
        <v>35</v>
      </c>
      <c r="J54" s="46">
        <v>28207</v>
      </c>
      <c r="K54" s="35">
        <v>5</v>
      </c>
      <c r="L54" s="47" t="s">
        <v>244</v>
      </c>
      <c r="M54" s="48">
        <f>[3]Report1!H51</f>
        <v>77200686.200000003</v>
      </c>
      <c r="N54" s="48">
        <f>[3]Report1!I51</f>
        <v>78286</v>
      </c>
      <c r="O54" s="49">
        <f>[3]Report1!J51</f>
        <v>986.14</v>
      </c>
      <c r="P54" s="38">
        <f>VLOOKUP(K54,'ค่ากลางกลุ่ม UnitCost, HGR'!B$5:K$21,6,FALSE)</f>
        <v>1052.08</v>
      </c>
      <c r="Q54" s="48">
        <f>[3]Report1!K51</f>
        <v>25777946.149999999</v>
      </c>
      <c r="R54" s="48">
        <f>[3]Report1!M51</f>
        <v>1720.72</v>
      </c>
      <c r="S54" s="50">
        <f>[3]Report1!P51</f>
        <v>14980.95</v>
      </c>
      <c r="T54" s="39">
        <f>VLOOKUP(K54,'ค่ากลางกลุ่ม UnitCost, HGR'!B$5:K$21,10,FALSE)</f>
        <v>23956.44</v>
      </c>
      <c r="U54" s="27" t="str">
        <f t="shared" si="3"/>
        <v>1</v>
      </c>
      <c r="V54" s="27" t="str">
        <f t="shared" si="2"/>
        <v>1</v>
      </c>
      <c r="W54" s="27" t="str">
        <f t="shared" si="4"/>
        <v>1</v>
      </c>
    </row>
    <row r="55" spans="1:23" s="18" customFormat="1" ht="27" x14ac:dyDescent="0.75">
      <c r="A55" s="35" t="s">
        <v>209</v>
      </c>
      <c r="B55" s="45" t="s">
        <v>153</v>
      </c>
      <c r="C55" s="45" t="s">
        <v>75</v>
      </c>
      <c r="D55" s="45" t="str">
        <f>[2]Report1!F52</f>
        <v>11450</v>
      </c>
      <c r="E55" s="45" t="str">
        <f>[2]Report1!G52</f>
        <v>สมเด็จพระยุพราชสว่างแดนดิน,รพท.</v>
      </c>
      <c r="F55" s="45" t="s">
        <v>170</v>
      </c>
      <c r="G55" s="35" t="s">
        <v>199</v>
      </c>
      <c r="H55" s="35" t="s">
        <v>210</v>
      </c>
      <c r="I55" s="35">
        <v>301</v>
      </c>
      <c r="J55" s="46">
        <v>114215</v>
      </c>
      <c r="K55" s="35">
        <v>16</v>
      </c>
      <c r="L55" s="47" t="s">
        <v>242</v>
      </c>
      <c r="M55" s="48">
        <f>[3]Report1!H52</f>
        <v>354362097.57999998</v>
      </c>
      <c r="N55" s="48">
        <f>[3]Report1!I52</f>
        <v>359238</v>
      </c>
      <c r="O55" s="49">
        <f>[3]Report1!J52</f>
        <v>986.43</v>
      </c>
      <c r="P55" s="38">
        <f>VLOOKUP(K55,'ค่ากลางกลุ่ม UnitCost, HGR'!B$5:K$21,6,FALSE)</f>
        <v>1216.29</v>
      </c>
      <c r="Q55" s="48">
        <f>[3]Report1!K52</f>
        <v>375269686.82999998</v>
      </c>
      <c r="R55" s="48">
        <f>[3]Report1!M52</f>
        <v>23390.43</v>
      </c>
      <c r="S55" s="50">
        <f>[3]Report1!P52</f>
        <v>16043.72</v>
      </c>
      <c r="T55" s="39">
        <f>VLOOKUP(K55,'ค่ากลางกลุ่ม UnitCost, HGR'!B$5:K$21,10,FALSE)</f>
        <v>19028.830000000002</v>
      </c>
      <c r="U55" s="27" t="str">
        <f t="shared" si="3"/>
        <v>1</v>
      </c>
      <c r="V55" s="27" t="str">
        <f t="shared" si="2"/>
        <v>1</v>
      </c>
      <c r="W55" s="27" t="str">
        <f t="shared" si="4"/>
        <v>1</v>
      </c>
    </row>
    <row r="56" spans="1:23" s="18" customFormat="1" ht="27" x14ac:dyDescent="0.75">
      <c r="A56" s="35" t="s">
        <v>209</v>
      </c>
      <c r="B56" s="45" t="s">
        <v>153</v>
      </c>
      <c r="C56" s="45" t="s">
        <v>78</v>
      </c>
      <c r="D56" s="45" t="str">
        <f>[2]Report1!F53</f>
        <v>21323</v>
      </c>
      <c r="E56" s="45" t="str">
        <f>[2]Report1!G53</f>
        <v>พระอาจารย์แบน  ธนากโร,รพช.</v>
      </c>
      <c r="F56" s="45" t="s">
        <v>171</v>
      </c>
      <c r="G56" s="35" t="s">
        <v>198</v>
      </c>
      <c r="H56" s="35" t="s">
        <v>211</v>
      </c>
      <c r="I56" s="35">
        <v>40</v>
      </c>
      <c r="J56" s="46">
        <v>28522</v>
      </c>
      <c r="K56" s="35">
        <v>5</v>
      </c>
      <c r="L56" s="47" t="s">
        <v>244</v>
      </c>
      <c r="M56" s="48">
        <f>[3]Report1!H53</f>
        <v>57378936.359999999</v>
      </c>
      <c r="N56" s="48">
        <f>[3]Report1!I53</f>
        <v>65855</v>
      </c>
      <c r="O56" s="49">
        <f>[3]Report1!J53</f>
        <v>871.29</v>
      </c>
      <c r="P56" s="38">
        <f>VLOOKUP(K56,'ค่ากลางกลุ่ม UnitCost, HGR'!B$5:K$21,6,FALSE)</f>
        <v>1052.08</v>
      </c>
      <c r="Q56" s="48">
        <f>[3]Report1!K53</f>
        <v>39638820.189999998</v>
      </c>
      <c r="R56" s="48">
        <f>[3]Report1!M53</f>
        <v>2462.15</v>
      </c>
      <c r="S56" s="50">
        <f>[3]Report1!P53</f>
        <v>16099.27</v>
      </c>
      <c r="T56" s="39">
        <f>VLOOKUP(K56,'ค่ากลางกลุ่ม UnitCost, HGR'!B$5:K$21,10,FALSE)</f>
        <v>23956.44</v>
      </c>
      <c r="U56" s="27" t="str">
        <f t="shared" si="3"/>
        <v>1</v>
      </c>
      <c r="V56" s="27" t="str">
        <f t="shared" si="2"/>
        <v>1</v>
      </c>
      <c r="W56" s="27" t="str">
        <f t="shared" si="4"/>
        <v>1</v>
      </c>
    </row>
    <row r="57" spans="1:23" s="18" customFormat="1" ht="27" x14ac:dyDescent="0.75">
      <c r="A57" s="35" t="s">
        <v>209</v>
      </c>
      <c r="B57" s="45" t="s">
        <v>143</v>
      </c>
      <c r="C57" s="45" t="s">
        <v>3</v>
      </c>
      <c r="D57" s="45" t="str">
        <f>[2]Report1!F54</f>
        <v>10706</v>
      </c>
      <c r="E57" s="45" t="str">
        <f>[2]Report1!G54</f>
        <v>หนองคาย,รพท.</v>
      </c>
      <c r="F57" s="45" t="s">
        <v>144</v>
      </c>
      <c r="G57" s="35" t="s">
        <v>199</v>
      </c>
      <c r="H57" s="35" t="s">
        <v>210</v>
      </c>
      <c r="I57" s="35">
        <v>420</v>
      </c>
      <c r="J57" s="46">
        <v>113857</v>
      </c>
      <c r="K57" s="35">
        <v>17</v>
      </c>
      <c r="L57" s="47" t="s">
        <v>248</v>
      </c>
      <c r="M57" s="48">
        <f>[3]Report1!H54</f>
        <v>510938573.07999998</v>
      </c>
      <c r="N57" s="48">
        <f>[3]Report1!I54</f>
        <v>496676</v>
      </c>
      <c r="O57" s="49">
        <f>[3]Report1!J54</f>
        <v>1028.72</v>
      </c>
      <c r="P57" s="38">
        <f>VLOOKUP(K57,'ค่ากลางกลุ่ม UnitCost, HGR'!B$5:K$21,6,FALSE)</f>
        <v>1141.96</v>
      </c>
      <c r="Q57" s="48">
        <f>[3]Report1!K54</f>
        <v>718193286.94000006</v>
      </c>
      <c r="R57" s="48">
        <f>[3]Report1!M54</f>
        <v>52617.31</v>
      </c>
      <c r="S57" s="50">
        <f>[3]Report1!P54</f>
        <v>13649.37</v>
      </c>
      <c r="T57" s="39">
        <f>VLOOKUP(K57,'ค่ากลางกลุ่ม UnitCost, HGR'!B$5:K$21,10,FALSE)</f>
        <v>19665.849999999999</v>
      </c>
      <c r="U57" s="27" t="str">
        <f t="shared" si="3"/>
        <v>1</v>
      </c>
      <c r="V57" s="27" t="str">
        <f t="shared" si="2"/>
        <v>1</v>
      </c>
      <c r="W57" s="27" t="str">
        <f t="shared" si="4"/>
        <v>1</v>
      </c>
    </row>
    <row r="58" spans="1:23" s="18" customFormat="1" ht="27" x14ac:dyDescent="0.75">
      <c r="A58" s="35" t="s">
        <v>209</v>
      </c>
      <c r="B58" s="45" t="s">
        <v>143</v>
      </c>
      <c r="C58" s="45" t="s">
        <v>39</v>
      </c>
      <c r="D58" s="45" t="str">
        <f>[2]Report1!F55</f>
        <v>11042</v>
      </c>
      <c r="E58" s="45" t="str">
        <f>[2]Report1!G55</f>
        <v>โพนพิสัย,รพช.</v>
      </c>
      <c r="F58" s="45" t="s">
        <v>145</v>
      </c>
      <c r="G58" s="35" t="s">
        <v>198</v>
      </c>
      <c r="H58" s="35" t="s">
        <v>213</v>
      </c>
      <c r="I58" s="35">
        <v>113</v>
      </c>
      <c r="J58" s="46">
        <v>58808</v>
      </c>
      <c r="K58" s="35">
        <v>13</v>
      </c>
      <c r="L58" s="47" t="s">
        <v>246</v>
      </c>
      <c r="M58" s="48">
        <f>[3]Report1!H55</f>
        <v>139231346.93000001</v>
      </c>
      <c r="N58" s="48">
        <f>[3]Report1!I55</f>
        <v>154943</v>
      </c>
      <c r="O58" s="49">
        <f>[3]Report1!J55</f>
        <v>898.6</v>
      </c>
      <c r="P58" s="38">
        <f>VLOOKUP(K58,'ค่ากลางกลุ่ม UnitCost, HGR'!B$5:K$21,6,FALSE)</f>
        <v>1026.01</v>
      </c>
      <c r="Q58" s="48">
        <f>[3]Report1!K55</f>
        <v>162376806.69</v>
      </c>
      <c r="R58" s="48">
        <f>[3]Report1!M55</f>
        <v>9485.82</v>
      </c>
      <c r="S58" s="50">
        <f>[3]Report1!P55</f>
        <v>17117.84</v>
      </c>
      <c r="T58" s="39">
        <f>VLOOKUP(K58,'ค่ากลางกลุ่ม UnitCost, HGR'!B$5:K$21,10,FALSE)</f>
        <v>18718.11</v>
      </c>
      <c r="U58" s="27" t="str">
        <f t="shared" si="3"/>
        <v>1</v>
      </c>
      <c r="V58" s="27" t="str">
        <f t="shared" si="2"/>
        <v>1</v>
      </c>
      <c r="W58" s="27" t="str">
        <f t="shared" si="4"/>
        <v>1</v>
      </c>
    </row>
    <row r="59" spans="1:23" s="18" customFormat="1" ht="27" x14ac:dyDescent="0.75">
      <c r="A59" s="35" t="s">
        <v>209</v>
      </c>
      <c r="B59" s="45" t="s">
        <v>143</v>
      </c>
      <c r="C59" s="45" t="s">
        <v>41</v>
      </c>
      <c r="D59" s="45" t="str">
        <f>[2]Report1!F56</f>
        <v>11044</v>
      </c>
      <c r="E59" s="45" t="str">
        <f>[2]Report1!G56</f>
        <v>ศรีเชียงใหม่,รพช.</v>
      </c>
      <c r="F59" s="45" t="s">
        <v>146</v>
      </c>
      <c r="G59" s="35" t="s">
        <v>198</v>
      </c>
      <c r="H59" s="35" t="s">
        <v>211</v>
      </c>
      <c r="I59" s="35">
        <v>36</v>
      </c>
      <c r="J59" s="46">
        <v>23615</v>
      </c>
      <c r="K59" s="35">
        <v>5</v>
      </c>
      <c r="L59" s="47" t="s">
        <v>244</v>
      </c>
      <c r="M59" s="48">
        <f>[3]Report1!H56</f>
        <v>65532085.619999997</v>
      </c>
      <c r="N59" s="48">
        <f>[3]Report1!I56</f>
        <v>70585</v>
      </c>
      <c r="O59" s="49">
        <f>[3]Report1!J56</f>
        <v>928.41</v>
      </c>
      <c r="P59" s="38">
        <f>VLOOKUP(K59,'ค่ากลางกลุ่ม UnitCost, HGR'!B$5:K$21,6,FALSE)</f>
        <v>1052.08</v>
      </c>
      <c r="Q59" s="48">
        <f>[3]Report1!K56</f>
        <v>27650138.280000001</v>
      </c>
      <c r="R59" s="48">
        <f>[3]Report1!M56</f>
        <v>1355.62</v>
      </c>
      <c r="S59" s="50">
        <f>[3]Report1!P56</f>
        <v>20396.71</v>
      </c>
      <c r="T59" s="39">
        <f>VLOOKUP(K59,'ค่ากลางกลุ่ม UnitCost, HGR'!B$5:K$21,10,FALSE)</f>
        <v>23956.44</v>
      </c>
      <c r="U59" s="27" t="str">
        <f t="shared" si="3"/>
        <v>1</v>
      </c>
      <c r="V59" s="27" t="str">
        <f t="shared" si="2"/>
        <v>1</v>
      </c>
      <c r="W59" s="27" t="str">
        <f t="shared" si="4"/>
        <v>1</v>
      </c>
    </row>
    <row r="60" spans="1:23" s="18" customFormat="1" ht="27" x14ac:dyDescent="0.75">
      <c r="A60" s="35" t="s">
        <v>209</v>
      </c>
      <c r="B60" s="45" t="s">
        <v>143</v>
      </c>
      <c r="C60" s="45" t="s">
        <v>42</v>
      </c>
      <c r="D60" s="45" t="str">
        <f>[2]Report1!F57</f>
        <v>11045</v>
      </c>
      <c r="E60" s="45" t="str">
        <f>[2]Report1!G57</f>
        <v>สังคม,รพช.</v>
      </c>
      <c r="F60" s="45" t="s">
        <v>147</v>
      </c>
      <c r="G60" s="35" t="s">
        <v>198</v>
      </c>
      <c r="H60" s="35" t="s">
        <v>211</v>
      </c>
      <c r="I60" s="35">
        <v>47</v>
      </c>
      <c r="J60" s="46">
        <v>20444</v>
      </c>
      <c r="K60" s="35">
        <v>5</v>
      </c>
      <c r="L60" s="47" t="s">
        <v>244</v>
      </c>
      <c r="M60" s="48">
        <f>[3]Report1!H57</f>
        <v>88130758.939999998</v>
      </c>
      <c r="N60" s="48">
        <f>[3]Report1!I57</f>
        <v>82498</v>
      </c>
      <c r="O60" s="49">
        <f>[3]Report1!J57</f>
        <v>1068.28</v>
      </c>
      <c r="P60" s="38">
        <f>VLOOKUP(K60,'ค่ากลางกลุ่ม UnitCost, HGR'!B$5:K$21,6,FALSE)</f>
        <v>1052.08</v>
      </c>
      <c r="Q60" s="48">
        <f>[3]Report1!K57</f>
        <v>30602395.16</v>
      </c>
      <c r="R60" s="48">
        <f>[3]Report1!M57</f>
        <v>1388.92</v>
      </c>
      <c r="S60" s="50">
        <f>[3]Report1!P57</f>
        <v>22033.3</v>
      </c>
      <c r="T60" s="39">
        <f>VLOOKUP(K60,'ค่ากลางกลุ่ม UnitCost, HGR'!B$5:K$21,10,FALSE)</f>
        <v>23956.44</v>
      </c>
      <c r="U60" s="27" t="str">
        <f t="shared" si="3"/>
        <v>0</v>
      </c>
      <c r="V60" s="27" t="str">
        <f t="shared" si="2"/>
        <v>1</v>
      </c>
      <c r="W60" s="27" t="str">
        <f t="shared" si="4"/>
        <v>0</v>
      </c>
    </row>
    <row r="61" spans="1:23" s="18" customFormat="1" ht="27" x14ac:dyDescent="0.75">
      <c r="A61" s="35" t="s">
        <v>209</v>
      </c>
      <c r="B61" s="45" t="s">
        <v>143</v>
      </c>
      <c r="C61" s="45" t="s">
        <v>74</v>
      </c>
      <c r="D61" s="45" t="str">
        <f>[2]Report1!F58</f>
        <v>11448</v>
      </c>
      <c r="E61" s="45" t="str">
        <f>[2]Report1!G58</f>
        <v>สมเด็จพระยุพราชท่าบ่อ,รพช.</v>
      </c>
      <c r="F61" s="45" t="s">
        <v>148</v>
      </c>
      <c r="G61" s="35" t="s">
        <v>199</v>
      </c>
      <c r="H61" s="35" t="s">
        <v>217</v>
      </c>
      <c r="I61" s="35">
        <v>266</v>
      </c>
      <c r="J61" s="46">
        <v>63858</v>
      </c>
      <c r="K61" s="35">
        <v>15</v>
      </c>
      <c r="L61" s="47" t="s">
        <v>252</v>
      </c>
      <c r="M61" s="48">
        <f>[3]Report1!H58</f>
        <v>246579922.97</v>
      </c>
      <c r="N61" s="48">
        <f>[3]Report1!I58</f>
        <v>249596</v>
      </c>
      <c r="O61" s="49">
        <f>[3]Report1!J58</f>
        <v>987.92</v>
      </c>
      <c r="P61" s="38">
        <f>VLOOKUP(K61,'ค่ากลางกลุ่ม UnitCost, HGR'!B$5:K$21,6,FALSE)</f>
        <v>1123.73</v>
      </c>
      <c r="Q61" s="48">
        <f>[3]Report1!K58</f>
        <v>457542851.86000001</v>
      </c>
      <c r="R61" s="48">
        <f>[3]Report1!M58</f>
        <v>27276.63</v>
      </c>
      <c r="S61" s="50">
        <f>[3]Report1!P58</f>
        <v>16774.169999999998</v>
      </c>
      <c r="T61" s="39">
        <f>VLOOKUP(K61,'ค่ากลางกลุ่ม UnitCost, HGR'!B$5:K$21,10,FALSE)</f>
        <v>20724.23</v>
      </c>
      <c r="U61" s="27" t="str">
        <f t="shared" si="3"/>
        <v>1</v>
      </c>
      <c r="V61" s="27" t="str">
        <f t="shared" si="2"/>
        <v>1</v>
      </c>
      <c r="W61" s="27" t="str">
        <f t="shared" si="4"/>
        <v>1</v>
      </c>
    </row>
    <row r="62" spans="1:23" s="18" customFormat="1" ht="27" x14ac:dyDescent="0.75">
      <c r="A62" s="35" t="s">
        <v>209</v>
      </c>
      <c r="B62" s="45" t="s">
        <v>143</v>
      </c>
      <c r="C62" s="45" t="s">
        <v>79</v>
      </c>
      <c r="D62" s="45" t="str">
        <f>[2]Report1!F59</f>
        <v>21356</v>
      </c>
      <c r="E62" s="45" t="str">
        <f>[2]Report1!G59</f>
        <v>สระใคร,รพช.</v>
      </c>
      <c r="F62" s="45" t="s">
        <v>149</v>
      </c>
      <c r="G62" s="35" t="s">
        <v>198</v>
      </c>
      <c r="H62" s="35" t="s">
        <v>215</v>
      </c>
      <c r="I62" s="35">
        <v>34</v>
      </c>
      <c r="J62" s="46">
        <v>20258</v>
      </c>
      <c r="K62" s="35">
        <v>3</v>
      </c>
      <c r="L62" s="47" t="s">
        <v>253</v>
      </c>
      <c r="M62" s="48">
        <f>[3]Report1!H59</f>
        <v>44177411.619999997</v>
      </c>
      <c r="N62" s="48">
        <f>[3]Report1!I59</f>
        <v>58900</v>
      </c>
      <c r="O62" s="49">
        <f>[3]Report1!J59</f>
        <v>750.04</v>
      </c>
      <c r="P62" s="38">
        <f>VLOOKUP(K62,'ค่ากลางกลุ่ม UnitCost, HGR'!B$5:K$21,6,FALSE)</f>
        <v>962.22</v>
      </c>
      <c r="Q62" s="48">
        <f>[3]Report1!K59</f>
        <v>27874806.649999999</v>
      </c>
      <c r="R62" s="48">
        <f>[3]Report1!M59</f>
        <v>1868.12</v>
      </c>
      <c r="S62" s="50">
        <f>[3]Report1!P59</f>
        <v>14921.35</v>
      </c>
      <c r="T62" s="39">
        <f>VLOOKUP(K62,'ค่ากลางกลุ่ม UnitCost, HGR'!B$5:K$21,10,FALSE)</f>
        <v>23174.86</v>
      </c>
      <c r="U62" s="27" t="str">
        <f t="shared" si="3"/>
        <v>1</v>
      </c>
      <c r="V62" s="27" t="str">
        <f t="shared" si="2"/>
        <v>1</v>
      </c>
      <c r="W62" s="27" t="str">
        <f t="shared" si="4"/>
        <v>1</v>
      </c>
    </row>
    <row r="63" spans="1:23" s="18" customFormat="1" ht="27" x14ac:dyDescent="0.75">
      <c r="A63" s="35" t="s">
        <v>209</v>
      </c>
      <c r="B63" s="45" t="s">
        <v>143</v>
      </c>
      <c r="C63" s="45" t="s">
        <v>83</v>
      </c>
      <c r="D63" s="45" t="str">
        <f>[2]Report1!F60</f>
        <v>28778</v>
      </c>
      <c r="E63" s="45" t="str">
        <f>[2]Report1!G60</f>
        <v>โพธิ์ตาก,รพช.</v>
      </c>
      <c r="F63" s="45" t="s">
        <v>150</v>
      </c>
      <c r="G63" s="35" t="s">
        <v>198</v>
      </c>
      <c r="H63" s="35" t="s">
        <v>215</v>
      </c>
      <c r="I63" s="35">
        <v>24</v>
      </c>
      <c r="J63" s="46">
        <v>11935</v>
      </c>
      <c r="K63" s="35">
        <v>2</v>
      </c>
      <c r="L63" s="47" t="s">
        <v>247</v>
      </c>
      <c r="M63" s="48">
        <f>[3]Report1!H60</f>
        <v>36085135.710000001</v>
      </c>
      <c r="N63" s="48">
        <f>[3]Report1!I60</f>
        <v>36302</v>
      </c>
      <c r="O63" s="49">
        <f>[3]Report1!J60</f>
        <v>994.03</v>
      </c>
      <c r="P63" s="38">
        <f>VLOOKUP(K63,'ค่ากลางกลุ่ม UnitCost, HGR'!B$5:K$21,6,FALSE)</f>
        <v>1230.98</v>
      </c>
      <c r="Q63" s="48">
        <f>[3]Report1!K60</f>
        <v>21385522.100000001</v>
      </c>
      <c r="R63" s="48">
        <f>[3]Report1!M60</f>
        <v>625.04999999999995</v>
      </c>
      <c r="S63" s="50">
        <f>[3]Report1!P60</f>
        <v>34214.11</v>
      </c>
      <c r="T63" s="39">
        <f>VLOOKUP(K63,'ค่ากลางกลุ่ม UnitCost, HGR'!B$5:K$21,10,FALSE)</f>
        <v>31288.74</v>
      </c>
      <c r="U63" s="27" t="str">
        <f t="shared" si="3"/>
        <v>1</v>
      </c>
      <c r="V63" s="27" t="str">
        <f t="shared" si="2"/>
        <v>0</v>
      </c>
      <c r="W63" s="27" t="str">
        <f t="shared" si="4"/>
        <v>0</v>
      </c>
    </row>
    <row r="64" spans="1:23" s="18" customFormat="1" ht="27" x14ac:dyDescent="0.75">
      <c r="A64" s="35" t="s">
        <v>209</v>
      </c>
      <c r="B64" s="45" t="s">
        <v>143</v>
      </c>
      <c r="C64" s="45" t="s">
        <v>84</v>
      </c>
      <c r="D64" s="45" t="str">
        <f>[2]Report1!F61</f>
        <v>28811</v>
      </c>
      <c r="E64" s="45" t="str">
        <f>[2]Report1!G61</f>
        <v>เฝ้าไร่,รพช.</v>
      </c>
      <c r="F64" s="45" t="s">
        <v>151</v>
      </c>
      <c r="G64" s="35" t="s">
        <v>198</v>
      </c>
      <c r="H64" s="35" t="s">
        <v>211</v>
      </c>
      <c r="I64" s="35">
        <v>30</v>
      </c>
      <c r="J64" s="46">
        <v>36734</v>
      </c>
      <c r="K64" s="35">
        <v>6</v>
      </c>
      <c r="L64" s="47" t="s">
        <v>243</v>
      </c>
      <c r="M64" s="48">
        <f>[3]Report1!H61</f>
        <v>65474736.079999998</v>
      </c>
      <c r="N64" s="48">
        <f>[3]Report1!I61</f>
        <v>68981</v>
      </c>
      <c r="O64" s="49">
        <f>[3]Report1!J61</f>
        <v>949.17</v>
      </c>
      <c r="P64" s="38">
        <f>VLOOKUP(K64,'ค่ากลางกลุ่ม UnitCost, HGR'!B$5:K$21,6,FALSE)</f>
        <v>1014.82</v>
      </c>
      <c r="Q64" s="48">
        <f>[3]Report1!K61</f>
        <v>20960003.859999999</v>
      </c>
      <c r="R64" s="48">
        <f>[3]Report1!M61</f>
        <v>1091.71</v>
      </c>
      <c r="S64" s="50">
        <f>[3]Report1!P61</f>
        <v>19199.29</v>
      </c>
      <c r="T64" s="39">
        <f>VLOOKUP(K64,'ค่ากลางกลุ่ม UnitCost, HGR'!B$5:K$21,10,FALSE)</f>
        <v>21443.77</v>
      </c>
      <c r="U64" s="27" t="str">
        <f t="shared" si="3"/>
        <v>1</v>
      </c>
      <c r="V64" s="27" t="str">
        <f t="shared" si="2"/>
        <v>1</v>
      </c>
      <c r="W64" s="27" t="str">
        <f t="shared" si="4"/>
        <v>1</v>
      </c>
    </row>
    <row r="65" spans="1:23" s="18" customFormat="1" ht="27" x14ac:dyDescent="0.75">
      <c r="A65" s="35" t="s">
        <v>209</v>
      </c>
      <c r="B65" s="45" t="s">
        <v>143</v>
      </c>
      <c r="C65" s="45" t="s">
        <v>85</v>
      </c>
      <c r="D65" s="45" t="str">
        <f>[2]Report1!F62</f>
        <v>28815</v>
      </c>
      <c r="E65" s="45" t="str">
        <f>[2]Report1!G62</f>
        <v>รัตนวาปี,รพช.</v>
      </c>
      <c r="F65" s="45" t="s">
        <v>152</v>
      </c>
      <c r="G65" s="35" t="s">
        <v>198</v>
      </c>
      <c r="H65" s="35" t="s">
        <v>215</v>
      </c>
      <c r="I65" s="35">
        <v>30</v>
      </c>
      <c r="J65" s="46">
        <v>29056</v>
      </c>
      <c r="K65" s="35">
        <v>4</v>
      </c>
      <c r="L65" s="47" t="s">
        <v>244</v>
      </c>
      <c r="M65" s="48">
        <f>[3]Report1!H62</f>
        <v>59446388.07</v>
      </c>
      <c r="N65" s="48">
        <f>[3]Report1!I62</f>
        <v>64294</v>
      </c>
      <c r="O65" s="49">
        <f>[3]Report1!J62</f>
        <v>924.6</v>
      </c>
      <c r="P65" s="38">
        <f>VLOOKUP(K65,'ค่ากลางกลุ่ม UnitCost, HGR'!B$5:K$21,6,FALSE)</f>
        <v>1206.6099999999999</v>
      </c>
      <c r="Q65" s="48">
        <f>[3]Report1!K62</f>
        <v>22543490.09</v>
      </c>
      <c r="R65" s="48">
        <f>[3]Report1!M62</f>
        <v>1165.27</v>
      </c>
      <c r="S65" s="50">
        <f>[3]Report1!P62</f>
        <v>19346.16</v>
      </c>
      <c r="T65" s="39">
        <f>VLOOKUP(K65,'ค่ากลางกลุ่ม UnitCost, HGR'!B$5:K$21,10,FALSE)</f>
        <v>29307.93</v>
      </c>
      <c r="U65" s="27" t="str">
        <f t="shared" si="3"/>
        <v>1</v>
      </c>
      <c r="V65" s="27" t="str">
        <f t="shared" si="2"/>
        <v>1</v>
      </c>
      <c r="W65" s="27" t="str">
        <f t="shared" si="4"/>
        <v>1</v>
      </c>
    </row>
    <row r="66" spans="1:23" s="18" customFormat="1" ht="27" x14ac:dyDescent="0.75">
      <c r="A66" s="35" t="s">
        <v>209</v>
      </c>
      <c r="B66" s="45" t="s">
        <v>99</v>
      </c>
      <c r="C66" s="45" t="s">
        <v>1</v>
      </c>
      <c r="D66" s="45" t="str">
        <f>[2]Report1!F63</f>
        <v>10704</v>
      </c>
      <c r="E66" s="45" t="str">
        <f>[2]Report1!G63</f>
        <v>หนองบัวลำภู,รพท.</v>
      </c>
      <c r="F66" s="45" t="s">
        <v>100</v>
      </c>
      <c r="G66" s="35" t="s">
        <v>199</v>
      </c>
      <c r="H66" s="35" t="s">
        <v>210</v>
      </c>
      <c r="I66" s="35">
        <v>351</v>
      </c>
      <c r="J66" s="46">
        <v>100640</v>
      </c>
      <c r="K66" s="35">
        <v>16</v>
      </c>
      <c r="L66" s="47" t="s">
        <v>242</v>
      </c>
      <c r="M66" s="48">
        <f>[3]Report1!H63</f>
        <v>351659332.18000001</v>
      </c>
      <c r="N66" s="48">
        <f>[3]Report1!I63</f>
        <v>337252</v>
      </c>
      <c r="O66" s="49">
        <f>[3]Report1!J63</f>
        <v>1042.72</v>
      </c>
      <c r="P66" s="38">
        <f>VLOOKUP(K66,'ค่ากลางกลุ่ม UnitCost, HGR'!B$5:K$21,6,FALSE)</f>
        <v>1216.29</v>
      </c>
      <c r="Q66" s="48">
        <f>[3]Report1!K63</f>
        <v>508788737.45999998</v>
      </c>
      <c r="R66" s="48">
        <f>[3]Report1!M63</f>
        <v>37730.36</v>
      </c>
      <c r="S66" s="50">
        <f>[3]Report1!P63</f>
        <v>13484.86</v>
      </c>
      <c r="T66" s="39">
        <f>VLOOKUP(K66,'ค่ากลางกลุ่ม UnitCost, HGR'!B$5:K$21,10,FALSE)</f>
        <v>19028.830000000002</v>
      </c>
      <c r="U66" s="27" t="str">
        <f t="shared" si="3"/>
        <v>1</v>
      </c>
      <c r="V66" s="27" t="str">
        <f t="shared" si="2"/>
        <v>1</v>
      </c>
      <c r="W66" s="27" t="str">
        <f t="shared" si="4"/>
        <v>1</v>
      </c>
    </row>
    <row r="67" spans="1:23" s="18" customFormat="1" ht="27" x14ac:dyDescent="0.75">
      <c r="A67" s="35" t="s">
        <v>209</v>
      </c>
      <c r="B67" s="45" t="s">
        <v>99</v>
      </c>
      <c r="C67" s="45" t="s">
        <v>6</v>
      </c>
      <c r="D67" s="45" t="str">
        <f>[2]Report1!F64</f>
        <v>10991</v>
      </c>
      <c r="E67" s="45" t="str">
        <f>[2]Report1!G64</f>
        <v>นากลาง,รพช.</v>
      </c>
      <c r="F67" s="45" t="s">
        <v>101</v>
      </c>
      <c r="G67" s="35" t="s">
        <v>198</v>
      </c>
      <c r="H67" s="35" t="s">
        <v>212</v>
      </c>
      <c r="I67" s="35">
        <v>78</v>
      </c>
      <c r="J67" s="46">
        <v>69726</v>
      </c>
      <c r="K67" s="35">
        <v>10</v>
      </c>
      <c r="L67" s="47" t="s">
        <v>245</v>
      </c>
      <c r="M67" s="48">
        <f>[3]Report1!H64</f>
        <v>133797312.87</v>
      </c>
      <c r="N67" s="48">
        <f>[3]Report1!I64</f>
        <v>179633</v>
      </c>
      <c r="O67" s="49">
        <f>[3]Report1!J64</f>
        <v>744.84</v>
      </c>
      <c r="P67" s="38">
        <f>VLOOKUP(K67,'ค่ากลางกลุ่ม UnitCost, HGR'!B$5:K$21,6,FALSE)</f>
        <v>1040.1500000000001</v>
      </c>
      <c r="Q67" s="48">
        <f>[3]Report1!K64</f>
        <v>67133680.599999994</v>
      </c>
      <c r="R67" s="48">
        <f>[3]Report1!M64</f>
        <v>4049.43</v>
      </c>
      <c r="S67" s="50">
        <f>[3]Report1!P64</f>
        <v>16578.560000000001</v>
      </c>
      <c r="T67" s="39">
        <f>VLOOKUP(K67,'ค่ากลางกลุ่ม UnitCost, HGR'!B$5:K$21,10,FALSE)</f>
        <v>19915.810000000001</v>
      </c>
      <c r="U67" s="27" t="str">
        <f t="shared" si="3"/>
        <v>1</v>
      </c>
      <c r="V67" s="27" t="str">
        <f t="shared" si="2"/>
        <v>1</v>
      </c>
      <c r="W67" s="27" t="str">
        <f t="shared" si="4"/>
        <v>1</v>
      </c>
    </row>
    <row r="68" spans="1:23" s="18" customFormat="1" ht="27" x14ac:dyDescent="0.75">
      <c r="A68" s="35" t="s">
        <v>209</v>
      </c>
      <c r="B68" s="45" t="s">
        <v>99</v>
      </c>
      <c r="C68" s="45" t="s">
        <v>7</v>
      </c>
      <c r="D68" s="45" t="str">
        <f>[2]Report1!F65</f>
        <v>10992</v>
      </c>
      <c r="E68" s="45" t="str">
        <f>[2]Report1!G65</f>
        <v>โนนสัง,รพช.</v>
      </c>
      <c r="F68" s="45" t="s">
        <v>102</v>
      </c>
      <c r="G68" s="35" t="s">
        <v>198</v>
      </c>
      <c r="H68" s="35" t="s">
        <v>211</v>
      </c>
      <c r="I68" s="35">
        <v>40</v>
      </c>
      <c r="J68" s="46">
        <v>47182</v>
      </c>
      <c r="K68" s="35">
        <v>6</v>
      </c>
      <c r="L68" s="47" t="s">
        <v>243</v>
      </c>
      <c r="M68" s="48">
        <f>[3]Report1!H65</f>
        <v>98464953.730000004</v>
      </c>
      <c r="N68" s="48">
        <f>[3]Report1!I65</f>
        <v>108234</v>
      </c>
      <c r="O68" s="49">
        <f>[3]Report1!J65</f>
        <v>909.74</v>
      </c>
      <c r="P68" s="38">
        <f>VLOOKUP(K68,'ค่ากลางกลุ่ม UnitCost, HGR'!B$5:K$21,6,FALSE)</f>
        <v>1014.82</v>
      </c>
      <c r="Q68" s="48">
        <f>[3]Report1!K65</f>
        <v>40489626.670000002</v>
      </c>
      <c r="R68" s="48">
        <f>[3]Report1!M65</f>
        <v>2395.94</v>
      </c>
      <c r="S68" s="50">
        <f>[3]Report1!P65</f>
        <v>16899.27</v>
      </c>
      <c r="T68" s="39">
        <f>VLOOKUP(K68,'ค่ากลางกลุ่ม UnitCost, HGR'!B$5:K$21,10,FALSE)</f>
        <v>21443.77</v>
      </c>
      <c r="U68" s="27" t="str">
        <f t="shared" si="3"/>
        <v>1</v>
      </c>
      <c r="V68" s="27" t="str">
        <f t="shared" si="2"/>
        <v>1</v>
      </c>
      <c r="W68" s="27" t="str">
        <f t="shared" si="4"/>
        <v>1</v>
      </c>
    </row>
    <row r="69" spans="1:23" s="18" customFormat="1" ht="27" x14ac:dyDescent="0.75">
      <c r="A69" s="35" t="s">
        <v>209</v>
      </c>
      <c r="B69" s="45" t="s">
        <v>99</v>
      </c>
      <c r="C69" s="45" t="s">
        <v>8</v>
      </c>
      <c r="D69" s="45" t="str">
        <f>[2]Report1!F66</f>
        <v>10993</v>
      </c>
      <c r="E69" s="45" t="str">
        <f>[2]Report1!G66</f>
        <v>ศรีบุญเรือง,รพช.</v>
      </c>
      <c r="F69" s="45" t="s">
        <v>103</v>
      </c>
      <c r="G69" s="35" t="s">
        <v>198</v>
      </c>
      <c r="H69" s="35" t="s">
        <v>212</v>
      </c>
      <c r="I69" s="35">
        <v>90</v>
      </c>
      <c r="J69" s="46">
        <v>82587</v>
      </c>
      <c r="K69" s="35">
        <v>10</v>
      </c>
      <c r="L69" s="47" t="s">
        <v>245</v>
      </c>
      <c r="M69" s="48">
        <f>[3]Report1!H66</f>
        <v>135504068.37</v>
      </c>
      <c r="N69" s="48">
        <f>[3]Report1!I66</f>
        <v>155137</v>
      </c>
      <c r="O69" s="49">
        <f>[3]Report1!J66</f>
        <v>873.45</v>
      </c>
      <c r="P69" s="38">
        <f>VLOOKUP(K69,'ค่ากลางกลุ่ม UnitCost, HGR'!B$5:K$21,6,FALSE)</f>
        <v>1040.1500000000001</v>
      </c>
      <c r="Q69" s="48">
        <f>[3]Report1!K66</f>
        <v>96668995.329999998</v>
      </c>
      <c r="R69" s="48">
        <f>[3]Report1!M66</f>
        <v>6491.46</v>
      </c>
      <c r="S69" s="50">
        <f>[3]Report1!P66</f>
        <v>14891.72</v>
      </c>
      <c r="T69" s="39">
        <f>VLOOKUP(K69,'ค่ากลางกลุ่ม UnitCost, HGR'!B$5:K$21,10,FALSE)</f>
        <v>19915.810000000001</v>
      </c>
      <c r="U69" s="27" t="str">
        <f t="shared" ref="U69:U92" si="5">IF(AND(O69&lt;=P69),"1","0")</f>
        <v>1</v>
      </c>
      <c r="V69" s="27" t="str">
        <f t="shared" si="2"/>
        <v>1</v>
      </c>
      <c r="W69" s="27" t="str">
        <f t="shared" ref="W69:W92" si="6">IF(AND(O69&lt;=P69,S69&lt;=T69),"1","0")</f>
        <v>1</v>
      </c>
    </row>
    <row r="70" spans="1:23" s="18" customFormat="1" ht="27" x14ac:dyDescent="0.75">
      <c r="A70" s="35" t="s">
        <v>209</v>
      </c>
      <c r="B70" s="45" t="s">
        <v>99</v>
      </c>
      <c r="C70" s="45" t="s">
        <v>9</v>
      </c>
      <c r="D70" s="45" t="str">
        <f>[2]Report1!F67</f>
        <v>10994</v>
      </c>
      <c r="E70" s="45" t="str">
        <f>[2]Report1!G67</f>
        <v>สุวรรณคูหา,รพช.</v>
      </c>
      <c r="F70" s="45" t="s">
        <v>104</v>
      </c>
      <c r="G70" s="35" t="s">
        <v>198</v>
      </c>
      <c r="H70" s="35" t="s">
        <v>211</v>
      </c>
      <c r="I70" s="35">
        <v>40</v>
      </c>
      <c r="J70" s="46">
        <v>53672</v>
      </c>
      <c r="K70" s="35">
        <v>6</v>
      </c>
      <c r="L70" s="47" t="s">
        <v>243</v>
      </c>
      <c r="M70" s="48">
        <f>[3]Report1!H67</f>
        <v>103188279.31</v>
      </c>
      <c r="N70" s="48">
        <f>[3]Report1!I67</f>
        <v>81947</v>
      </c>
      <c r="O70" s="49">
        <f>[3]Report1!J67</f>
        <v>1259.21</v>
      </c>
      <c r="P70" s="38">
        <f>VLOOKUP(K70,'ค่ากลางกลุ่ม UnitCost, HGR'!B$5:K$21,6,FALSE)</f>
        <v>1014.82</v>
      </c>
      <c r="Q70" s="48">
        <f>[3]Report1!K67</f>
        <v>50243547.770000003</v>
      </c>
      <c r="R70" s="48">
        <f>[3]Report1!M67</f>
        <v>2205.46</v>
      </c>
      <c r="S70" s="50">
        <f>[3]Report1!P67</f>
        <v>22781.48</v>
      </c>
      <c r="T70" s="39">
        <f>VLOOKUP(K70,'ค่ากลางกลุ่ม UnitCost, HGR'!B$5:K$21,10,FALSE)</f>
        <v>21443.77</v>
      </c>
      <c r="U70" s="27" t="str">
        <f t="shared" si="5"/>
        <v>0</v>
      </c>
      <c r="V70" s="27" t="str">
        <f t="shared" ref="V70:V92" si="7">IF(AND(S70&lt;=T70),"1","0")</f>
        <v>0</v>
      </c>
      <c r="W70" s="27" t="str">
        <f t="shared" si="6"/>
        <v>0</v>
      </c>
    </row>
    <row r="71" spans="1:23" s="18" customFormat="1" ht="27" x14ac:dyDescent="0.75">
      <c r="A71" s="35" t="s">
        <v>209</v>
      </c>
      <c r="B71" s="45" t="s">
        <v>99</v>
      </c>
      <c r="C71" s="45" t="s">
        <v>80</v>
      </c>
      <c r="D71" s="45" t="str">
        <f>[2]Report1!F68</f>
        <v>23367</v>
      </c>
      <c r="E71" s="45" t="str">
        <f>[2]Report1!G68</f>
        <v>นาวัง เฉลิมพระเกียรติ 80 พรรษา,รพช.</v>
      </c>
      <c r="F71" s="45" t="s">
        <v>105</v>
      </c>
      <c r="G71" s="35" t="s">
        <v>198</v>
      </c>
      <c r="H71" s="35" t="s">
        <v>211</v>
      </c>
      <c r="I71" s="35">
        <v>46</v>
      </c>
      <c r="J71" s="46">
        <v>29031</v>
      </c>
      <c r="K71" s="35">
        <v>5</v>
      </c>
      <c r="L71" s="47" t="s">
        <v>244</v>
      </c>
      <c r="M71" s="48">
        <f>[3]Report1!H68</f>
        <v>75659856.480000004</v>
      </c>
      <c r="N71" s="48">
        <f>[3]Report1!I68</f>
        <v>70416</v>
      </c>
      <c r="O71" s="49">
        <f>[3]Report1!J68</f>
        <v>1074.47</v>
      </c>
      <c r="P71" s="38">
        <f>VLOOKUP(K71,'ค่ากลางกลุ่ม UnitCost, HGR'!B$5:K$21,6,FALSE)</f>
        <v>1052.08</v>
      </c>
      <c r="Q71" s="48">
        <f>[3]Report1!K68</f>
        <v>38859359.530000001</v>
      </c>
      <c r="R71" s="48">
        <f>[3]Report1!M68</f>
        <v>2200.09</v>
      </c>
      <c r="S71" s="50">
        <f>[3]Report1!P68</f>
        <v>17662.59</v>
      </c>
      <c r="T71" s="39">
        <f>VLOOKUP(K71,'ค่ากลางกลุ่ม UnitCost, HGR'!B$5:K$21,10,FALSE)</f>
        <v>23956.44</v>
      </c>
      <c r="U71" s="27" t="str">
        <f t="shared" si="5"/>
        <v>0</v>
      </c>
      <c r="V71" s="27" t="str">
        <f t="shared" si="7"/>
        <v>1</v>
      </c>
      <c r="W71" s="27" t="str">
        <f t="shared" si="6"/>
        <v>0</v>
      </c>
    </row>
    <row r="72" spans="1:23" s="18" customFormat="1" ht="27" x14ac:dyDescent="0.75">
      <c r="A72" s="35" t="s">
        <v>209</v>
      </c>
      <c r="B72" s="45" t="s">
        <v>106</v>
      </c>
      <c r="C72" s="45" t="s">
        <v>0</v>
      </c>
      <c r="D72" s="45" t="str">
        <f>[2]Report1!F69</f>
        <v>10671</v>
      </c>
      <c r="E72" s="45" t="str">
        <f>[2]Report1!G69</f>
        <v>อุดรธานี,รพศ.</v>
      </c>
      <c r="F72" s="45" t="s">
        <v>107</v>
      </c>
      <c r="G72" s="35" t="s">
        <v>197</v>
      </c>
      <c r="H72" s="35" t="s">
        <v>216</v>
      </c>
      <c r="I72" s="35">
        <v>1154</v>
      </c>
      <c r="J72" s="46">
        <v>259511</v>
      </c>
      <c r="K72" s="35">
        <v>20</v>
      </c>
      <c r="L72" s="47" t="s">
        <v>255</v>
      </c>
      <c r="M72" s="48">
        <f>[3]Report1!H69</f>
        <v>1165814807.4300001</v>
      </c>
      <c r="N72" s="48">
        <f>[3]Report1!I69</f>
        <v>930379</v>
      </c>
      <c r="O72" s="49">
        <f>[3]Report1!J69</f>
        <v>1253.05</v>
      </c>
      <c r="P72" s="38">
        <f>VLOOKUP(K72,'ค่ากลางกลุ่ม UnitCost, HGR'!B$5:K$21,6,FALSE)</f>
        <v>1666.11</v>
      </c>
      <c r="Q72" s="48">
        <f>[3]Report1!K69</f>
        <v>2779056633.4299998</v>
      </c>
      <c r="R72" s="48">
        <f>[3]Report1!M69</f>
        <v>191504.19</v>
      </c>
      <c r="S72" s="50">
        <f>[3]Report1!P69</f>
        <v>14511.73</v>
      </c>
      <c r="T72" s="39">
        <f>VLOOKUP(K72,'ค่ากลางกลุ่ม UnitCost, HGR'!B$5:K$21,10,FALSE)</f>
        <v>19347.89</v>
      </c>
      <c r="U72" s="27" t="str">
        <f t="shared" si="5"/>
        <v>1</v>
      </c>
      <c r="V72" s="27" t="str">
        <f t="shared" si="7"/>
        <v>1</v>
      </c>
      <c r="W72" s="27" t="str">
        <f t="shared" si="6"/>
        <v>1</v>
      </c>
    </row>
    <row r="73" spans="1:23" s="18" customFormat="1" ht="27" x14ac:dyDescent="0.75">
      <c r="A73" s="35" t="s">
        <v>209</v>
      </c>
      <c r="B73" s="45" t="s">
        <v>106</v>
      </c>
      <c r="C73" s="45" t="s">
        <v>10</v>
      </c>
      <c r="D73" s="45" t="str">
        <f>[2]Report1!F70</f>
        <v>11013</v>
      </c>
      <c r="E73" s="45" t="str">
        <f>[2]Report1!G70</f>
        <v>กุดจับ,รพช.</v>
      </c>
      <c r="F73" s="45" t="s">
        <v>108</v>
      </c>
      <c r="G73" s="35" t="s">
        <v>198</v>
      </c>
      <c r="H73" s="35" t="s">
        <v>211</v>
      </c>
      <c r="I73" s="35">
        <v>52</v>
      </c>
      <c r="J73" s="46">
        <v>51752</v>
      </c>
      <c r="K73" s="35">
        <v>6</v>
      </c>
      <c r="L73" s="47" t="s">
        <v>243</v>
      </c>
      <c r="M73" s="48">
        <f>[3]Report1!H70</f>
        <v>104814621.23</v>
      </c>
      <c r="N73" s="48">
        <f>[3]Report1!I70</f>
        <v>137414</v>
      </c>
      <c r="O73" s="49">
        <f>[3]Report1!J70</f>
        <v>762.77</v>
      </c>
      <c r="P73" s="38">
        <f>VLOOKUP(K73,'ค่ากลางกลุ่ม UnitCost, HGR'!B$5:K$21,6,FALSE)</f>
        <v>1014.82</v>
      </c>
      <c r="Q73" s="48">
        <f>[3]Report1!K70</f>
        <v>54132377.700000003</v>
      </c>
      <c r="R73" s="48">
        <f>[3]Report1!M70</f>
        <v>2916.11</v>
      </c>
      <c r="S73" s="50">
        <f>[3]Report1!P70</f>
        <v>18563.240000000002</v>
      </c>
      <c r="T73" s="39">
        <f>VLOOKUP(K73,'ค่ากลางกลุ่ม UnitCost, HGR'!B$5:K$21,10,FALSE)</f>
        <v>21443.77</v>
      </c>
      <c r="U73" s="27" t="str">
        <f t="shared" si="5"/>
        <v>1</v>
      </c>
      <c r="V73" s="27" t="str">
        <f t="shared" si="7"/>
        <v>1</v>
      </c>
      <c r="W73" s="27" t="str">
        <f t="shared" si="6"/>
        <v>1</v>
      </c>
    </row>
    <row r="74" spans="1:23" s="18" customFormat="1" ht="27" x14ac:dyDescent="0.75">
      <c r="A74" s="35" t="s">
        <v>209</v>
      </c>
      <c r="B74" s="45" t="s">
        <v>106</v>
      </c>
      <c r="C74" s="45" t="s">
        <v>11</v>
      </c>
      <c r="D74" s="45" t="str">
        <f>[2]Report1!F71</f>
        <v>11014</v>
      </c>
      <c r="E74" s="45" t="str">
        <f>[2]Report1!G71</f>
        <v>หนองวัวซอ,รพช.</v>
      </c>
      <c r="F74" s="45" t="s">
        <v>109</v>
      </c>
      <c r="G74" s="35" t="s">
        <v>198</v>
      </c>
      <c r="H74" s="35" t="s">
        <v>211</v>
      </c>
      <c r="I74" s="35">
        <v>60</v>
      </c>
      <c r="J74" s="46">
        <v>49952</v>
      </c>
      <c r="K74" s="35">
        <v>6</v>
      </c>
      <c r="L74" s="47" t="s">
        <v>243</v>
      </c>
      <c r="M74" s="48">
        <f>[3]Report1!H71</f>
        <v>83295546.310000002</v>
      </c>
      <c r="N74" s="48">
        <f>[3]Report1!I71</f>
        <v>112679</v>
      </c>
      <c r="O74" s="49">
        <f>[3]Report1!J71</f>
        <v>739.23</v>
      </c>
      <c r="P74" s="38">
        <f>VLOOKUP(K74,'ค่ากลางกลุ่ม UnitCost, HGR'!B$5:K$21,6,FALSE)</f>
        <v>1014.82</v>
      </c>
      <c r="Q74" s="48">
        <f>[3]Report1!K71</f>
        <v>58525520.829999998</v>
      </c>
      <c r="R74" s="48">
        <f>[3]Report1!M71</f>
        <v>2907.01</v>
      </c>
      <c r="S74" s="50">
        <f>[3]Report1!P71</f>
        <v>20132.52</v>
      </c>
      <c r="T74" s="39">
        <f>VLOOKUP(K74,'ค่ากลางกลุ่ม UnitCost, HGR'!B$5:K$21,10,FALSE)</f>
        <v>21443.77</v>
      </c>
      <c r="U74" s="27" t="str">
        <f t="shared" si="5"/>
        <v>1</v>
      </c>
      <c r="V74" s="27" t="str">
        <f t="shared" si="7"/>
        <v>1</v>
      </c>
      <c r="W74" s="27" t="str">
        <f t="shared" si="6"/>
        <v>1</v>
      </c>
    </row>
    <row r="75" spans="1:23" s="18" customFormat="1" ht="27" x14ac:dyDescent="0.75">
      <c r="A75" s="35" t="s">
        <v>209</v>
      </c>
      <c r="B75" s="45" t="s">
        <v>106</v>
      </c>
      <c r="C75" s="45" t="s">
        <v>12</v>
      </c>
      <c r="D75" s="45" t="str">
        <f>[2]Report1!F72</f>
        <v>11015</v>
      </c>
      <c r="E75" s="45" t="str">
        <f>[2]Report1!G72</f>
        <v>กุมภวาปี,รพท.</v>
      </c>
      <c r="F75" s="45" t="s">
        <v>110</v>
      </c>
      <c r="G75" s="35" t="s">
        <v>199</v>
      </c>
      <c r="H75" s="35" t="s">
        <v>217</v>
      </c>
      <c r="I75" s="35">
        <v>234</v>
      </c>
      <c r="J75" s="46">
        <v>84526</v>
      </c>
      <c r="K75" s="35">
        <v>15</v>
      </c>
      <c r="L75" s="47" t="s">
        <v>252</v>
      </c>
      <c r="M75" s="48">
        <f>[3]Report1!H72</f>
        <v>291736574.06</v>
      </c>
      <c r="N75" s="48">
        <f>[3]Report1!I72</f>
        <v>332066</v>
      </c>
      <c r="O75" s="49">
        <f>[3]Report1!J72</f>
        <v>878.55</v>
      </c>
      <c r="P75" s="38">
        <f>VLOOKUP(K75,'ค่ากลางกลุ่ม UnitCost, HGR'!B$5:K$21,6,FALSE)</f>
        <v>1123.73</v>
      </c>
      <c r="Q75" s="48">
        <f>[3]Report1!K72</f>
        <v>345598176.83999997</v>
      </c>
      <c r="R75" s="48">
        <f>[3]Report1!M72</f>
        <v>28320.7</v>
      </c>
      <c r="S75" s="50">
        <f>[3]Report1!P72</f>
        <v>12203.02</v>
      </c>
      <c r="T75" s="39">
        <f>VLOOKUP(K75,'ค่ากลางกลุ่ม UnitCost, HGR'!B$5:K$21,10,FALSE)</f>
        <v>20724.23</v>
      </c>
      <c r="U75" s="27" t="str">
        <f t="shared" si="5"/>
        <v>1</v>
      </c>
      <c r="V75" s="27" t="str">
        <f t="shared" si="7"/>
        <v>1</v>
      </c>
      <c r="W75" s="27" t="str">
        <f t="shared" si="6"/>
        <v>1</v>
      </c>
    </row>
    <row r="76" spans="1:23" s="18" customFormat="1" ht="27" x14ac:dyDescent="0.75">
      <c r="A76" s="35" t="s">
        <v>209</v>
      </c>
      <c r="B76" s="45" t="s">
        <v>106</v>
      </c>
      <c r="C76" s="45" t="s">
        <v>13</v>
      </c>
      <c r="D76" s="45" t="str">
        <f>[2]Report1!F73</f>
        <v>11016</v>
      </c>
      <c r="E76" s="45" t="str">
        <f>[2]Report1!G73</f>
        <v>ห้วยเกิ้ง,รพช.</v>
      </c>
      <c r="F76" s="45" t="s">
        <v>111</v>
      </c>
      <c r="G76" s="35" t="s">
        <v>198</v>
      </c>
      <c r="H76" s="35" t="s">
        <v>215</v>
      </c>
      <c r="I76" s="35">
        <v>8</v>
      </c>
      <c r="J76" s="46">
        <v>4061</v>
      </c>
      <c r="K76" s="35">
        <v>2</v>
      </c>
      <c r="L76" s="47" t="s">
        <v>247</v>
      </c>
      <c r="M76" s="48">
        <f>[3]Report1!H73</f>
        <v>35528721.780000001</v>
      </c>
      <c r="N76" s="48">
        <f>[3]Report1!I73</f>
        <v>29114</v>
      </c>
      <c r="O76" s="49">
        <f>[3]Report1!J73</f>
        <v>1220.33</v>
      </c>
      <c r="P76" s="38">
        <f>VLOOKUP(K76,'ค่ากลางกลุ่ม UnitCost, HGR'!B$5:K$21,6,FALSE)</f>
        <v>1230.98</v>
      </c>
      <c r="Q76" s="48">
        <f>[3]Report1!K73</f>
        <v>8476820.4100000001</v>
      </c>
      <c r="R76" s="48">
        <f>[3]Report1!M73</f>
        <v>247.56</v>
      </c>
      <c r="S76" s="50">
        <f>[3]Report1!P73</f>
        <v>34240.800000000003</v>
      </c>
      <c r="T76" s="39">
        <f>VLOOKUP(K76,'ค่ากลางกลุ่ม UnitCost, HGR'!B$5:K$21,10,FALSE)</f>
        <v>31288.74</v>
      </c>
      <c r="U76" s="27" t="str">
        <f t="shared" si="5"/>
        <v>1</v>
      </c>
      <c r="V76" s="27" t="str">
        <f t="shared" si="7"/>
        <v>0</v>
      </c>
      <c r="W76" s="27" t="str">
        <f t="shared" si="6"/>
        <v>0</v>
      </c>
    </row>
    <row r="77" spans="1:23" s="18" customFormat="1" ht="27" x14ac:dyDescent="0.75">
      <c r="A77" s="35" t="s">
        <v>209</v>
      </c>
      <c r="B77" s="45" t="s">
        <v>106</v>
      </c>
      <c r="C77" s="45" t="s">
        <v>14</v>
      </c>
      <c r="D77" s="45" t="str">
        <f>[2]Report1!F74</f>
        <v>11017</v>
      </c>
      <c r="E77" s="45" t="str">
        <f>[2]Report1!G74</f>
        <v>โนนสะอาด,รพช.</v>
      </c>
      <c r="F77" s="45" t="s">
        <v>112</v>
      </c>
      <c r="G77" s="35" t="s">
        <v>198</v>
      </c>
      <c r="H77" s="35" t="s">
        <v>211</v>
      </c>
      <c r="I77" s="35">
        <v>40</v>
      </c>
      <c r="J77" s="46">
        <v>37153</v>
      </c>
      <c r="K77" s="35">
        <v>6</v>
      </c>
      <c r="L77" s="47" t="s">
        <v>243</v>
      </c>
      <c r="M77" s="48">
        <f>[3]Report1!H74</f>
        <v>83730394.319999993</v>
      </c>
      <c r="N77" s="48">
        <f>[3]Report1!I74</f>
        <v>104742</v>
      </c>
      <c r="O77" s="49">
        <f>[3]Report1!J74</f>
        <v>799.4</v>
      </c>
      <c r="P77" s="38">
        <f>VLOOKUP(K77,'ค่ากลางกลุ่ม UnitCost, HGR'!B$5:K$21,6,FALSE)</f>
        <v>1014.82</v>
      </c>
      <c r="Q77" s="48">
        <f>[3]Report1!K74</f>
        <v>36054147.170000002</v>
      </c>
      <c r="R77" s="48">
        <f>[3]Report1!M74</f>
        <v>2453.98</v>
      </c>
      <c r="S77" s="50">
        <f>[3]Report1!P74</f>
        <v>14692.09</v>
      </c>
      <c r="T77" s="39">
        <f>VLOOKUP(K77,'ค่ากลางกลุ่ม UnitCost, HGR'!B$5:K$21,10,FALSE)</f>
        <v>21443.77</v>
      </c>
      <c r="U77" s="27" t="str">
        <f t="shared" si="5"/>
        <v>1</v>
      </c>
      <c r="V77" s="27" t="str">
        <f t="shared" si="7"/>
        <v>1</v>
      </c>
      <c r="W77" s="27" t="str">
        <f t="shared" si="6"/>
        <v>1</v>
      </c>
    </row>
    <row r="78" spans="1:23" s="18" customFormat="1" ht="27" x14ac:dyDescent="0.75">
      <c r="A78" s="35" t="s">
        <v>209</v>
      </c>
      <c r="B78" s="45" t="s">
        <v>106</v>
      </c>
      <c r="C78" s="45" t="s">
        <v>15</v>
      </c>
      <c r="D78" s="45" t="str">
        <f>[2]Report1!F75</f>
        <v>11018</v>
      </c>
      <c r="E78" s="45" t="str">
        <f>[2]Report1!G75</f>
        <v>หนองหาน,รพช.</v>
      </c>
      <c r="F78" s="45" t="s">
        <v>113</v>
      </c>
      <c r="G78" s="35" t="s">
        <v>198</v>
      </c>
      <c r="H78" s="35" t="s">
        <v>213</v>
      </c>
      <c r="I78" s="35">
        <v>173</v>
      </c>
      <c r="J78" s="46">
        <v>91710</v>
      </c>
      <c r="K78" s="35">
        <v>13</v>
      </c>
      <c r="L78" s="47" t="s">
        <v>246</v>
      </c>
      <c r="M78" s="48">
        <f>[3]Report1!H75</f>
        <v>196797259.86000001</v>
      </c>
      <c r="N78" s="48">
        <f>[3]Report1!I75</f>
        <v>216198</v>
      </c>
      <c r="O78" s="49">
        <f>[3]Report1!J75</f>
        <v>910.26</v>
      </c>
      <c r="P78" s="38">
        <f>VLOOKUP(K78,'ค่ากลางกลุ่ม UnitCost, HGR'!B$5:K$21,6,FALSE)</f>
        <v>1026.01</v>
      </c>
      <c r="Q78" s="48">
        <f>[3]Report1!K75</f>
        <v>173056371.28</v>
      </c>
      <c r="R78" s="48">
        <f>[3]Report1!M75</f>
        <v>11316.18</v>
      </c>
      <c r="S78" s="50">
        <f>[3]Report1!P75</f>
        <v>15292.82</v>
      </c>
      <c r="T78" s="39">
        <f>VLOOKUP(K78,'ค่ากลางกลุ่ม UnitCost, HGR'!B$5:K$21,10,FALSE)</f>
        <v>18718.11</v>
      </c>
      <c r="U78" s="27" t="str">
        <f t="shared" si="5"/>
        <v>1</v>
      </c>
      <c r="V78" s="27" t="str">
        <f t="shared" si="7"/>
        <v>1</v>
      </c>
      <c r="W78" s="27" t="str">
        <f t="shared" si="6"/>
        <v>1</v>
      </c>
    </row>
    <row r="79" spans="1:23" s="18" customFormat="1" ht="27" x14ac:dyDescent="0.75">
      <c r="A79" s="35" t="s">
        <v>209</v>
      </c>
      <c r="B79" s="45" t="s">
        <v>106</v>
      </c>
      <c r="C79" s="45" t="s">
        <v>16</v>
      </c>
      <c r="D79" s="45" t="str">
        <f>[2]Report1!F76</f>
        <v>11019</v>
      </c>
      <c r="E79" s="45" t="str">
        <f>[2]Report1!G76</f>
        <v>ทุ่งฝน,รพช.</v>
      </c>
      <c r="F79" s="45" t="s">
        <v>114</v>
      </c>
      <c r="G79" s="35" t="s">
        <v>198</v>
      </c>
      <c r="H79" s="35" t="s">
        <v>211</v>
      </c>
      <c r="I79" s="35">
        <v>30</v>
      </c>
      <c r="J79" s="46">
        <v>25272</v>
      </c>
      <c r="K79" s="35">
        <v>5</v>
      </c>
      <c r="L79" s="47" t="s">
        <v>244</v>
      </c>
      <c r="M79" s="48">
        <f>[3]Report1!H76</f>
        <v>69602592.379999995</v>
      </c>
      <c r="N79" s="48">
        <f>[3]Report1!I76</f>
        <v>79168</v>
      </c>
      <c r="O79" s="49">
        <f>[3]Report1!J76</f>
        <v>879.18</v>
      </c>
      <c r="P79" s="38">
        <f>VLOOKUP(K79,'ค่ากลางกลุ่ม UnitCost, HGR'!B$5:K$21,6,FALSE)</f>
        <v>1052.08</v>
      </c>
      <c r="Q79" s="48">
        <f>[3]Report1!K76</f>
        <v>25653068.940000001</v>
      </c>
      <c r="R79" s="48">
        <f>[3]Report1!M76</f>
        <v>1598.77</v>
      </c>
      <c r="S79" s="50">
        <f>[3]Report1!P76</f>
        <v>16045.5</v>
      </c>
      <c r="T79" s="39">
        <f>VLOOKUP(K79,'ค่ากลางกลุ่ม UnitCost, HGR'!B$5:K$21,10,FALSE)</f>
        <v>23956.44</v>
      </c>
      <c r="U79" s="27" t="str">
        <f t="shared" si="5"/>
        <v>1</v>
      </c>
      <c r="V79" s="27" t="str">
        <f t="shared" si="7"/>
        <v>1</v>
      </c>
      <c r="W79" s="27" t="str">
        <f t="shared" si="6"/>
        <v>1</v>
      </c>
    </row>
    <row r="80" spans="1:23" s="18" customFormat="1" ht="27" x14ac:dyDescent="0.75">
      <c r="A80" s="35" t="s">
        <v>209</v>
      </c>
      <c r="B80" s="45" t="s">
        <v>106</v>
      </c>
      <c r="C80" s="45" t="s">
        <v>17</v>
      </c>
      <c r="D80" s="45" t="str">
        <f>[2]Report1!F77</f>
        <v>11020</v>
      </c>
      <c r="E80" s="45" t="str">
        <f>[2]Report1!G77</f>
        <v>ไชยวาน,รพช.</v>
      </c>
      <c r="F80" s="45" t="s">
        <v>115</v>
      </c>
      <c r="G80" s="35" t="s">
        <v>198</v>
      </c>
      <c r="H80" s="35" t="s">
        <v>211</v>
      </c>
      <c r="I80" s="35">
        <v>30</v>
      </c>
      <c r="J80" s="46">
        <v>29850</v>
      </c>
      <c r="K80" s="35">
        <v>5</v>
      </c>
      <c r="L80" s="47" t="s">
        <v>244</v>
      </c>
      <c r="M80" s="48">
        <f>[3]Report1!H77</f>
        <v>67282931.090000004</v>
      </c>
      <c r="N80" s="48">
        <f>[3]Report1!I77</f>
        <v>80602</v>
      </c>
      <c r="O80" s="49">
        <f>[3]Report1!J77</f>
        <v>834.76</v>
      </c>
      <c r="P80" s="38">
        <f>VLOOKUP(K80,'ค่ากลางกลุ่ม UnitCost, HGR'!B$5:K$21,6,FALSE)</f>
        <v>1052.08</v>
      </c>
      <c r="Q80" s="48">
        <f>[3]Report1!K77</f>
        <v>19840697.460000001</v>
      </c>
      <c r="R80" s="48">
        <f>[3]Report1!M77</f>
        <v>1311.77</v>
      </c>
      <c r="S80" s="50">
        <f>[3]Report1!P77</f>
        <v>15125.16</v>
      </c>
      <c r="T80" s="39">
        <f>VLOOKUP(K80,'ค่ากลางกลุ่ม UnitCost, HGR'!B$5:K$21,10,FALSE)</f>
        <v>23956.44</v>
      </c>
      <c r="U80" s="27" t="str">
        <f t="shared" si="5"/>
        <v>1</v>
      </c>
      <c r="V80" s="27" t="str">
        <f t="shared" si="7"/>
        <v>1</v>
      </c>
      <c r="W80" s="27" t="str">
        <f t="shared" si="6"/>
        <v>1</v>
      </c>
    </row>
    <row r="81" spans="1:23" s="18" customFormat="1" ht="27" x14ac:dyDescent="0.75">
      <c r="A81" s="35" t="s">
        <v>209</v>
      </c>
      <c r="B81" s="45" t="s">
        <v>106</v>
      </c>
      <c r="C81" s="45" t="s">
        <v>18</v>
      </c>
      <c r="D81" s="45" t="str">
        <f>[2]Report1!F78</f>
        <v>11021</v>
      </c>
      <c r="E81" s="45" t="str">
        <f>[2]Report1!G78</f>
        <v>ศรีธาตุ,รพช.</v>
      </c>
      <c r="F81" s="45" t="s">
        <v>116</v>
      </c>
      <c r="G81" s="35" t="s">
        <v>198</v>
      </c>
      <c r="H81" s="35" t="s">
        <v>211</v>
      </c>
      <c r="I81" s="35">
        <v>36</v>
      </c>
      <c r="J81" s="46">
        <v>36573</v>
      </c>
      <c r="K81" s="35">
        <v>6</v>
      </c>
      <c r="L81" s="47" t="s">
        <v>243</v>
      </c>
      <c r="M81" s="48">
        <f>[3]Report1!H78</f>
        <v>84374924.829999998</v>
      </c>
      <c r="N81" s="48">
        <f>[3]Report1!I78</f>
        <v>98842</v>
      </c>
      <c r="O81" s="49">
        <f>[3]Report1!J78</f>
        <v>853.63</v>
      </c>
      <c r="P81" s="38">
        <f>VLOOKUP(K81,'ค่ากลางกลุ่ม UnitCost, HGR'!B$5:K$21,6,FALSE)</f>
        <v>1014.82</v>
      </c>
      <c r="Q81" s="48">
        <f>[3]Report1!K78</f>
        <v>35732585.439999998</v>
      </c>
      <c r="R81" s="48">
        <f>[3]Report1!M78</f>
        <v>1990.28</v>
      </c>
      <c r="S81" s="50">
        <f>[3]Report1!P78</f>
        <v>17953.55</v>
      </c>
      <c r="T81" s="39">
        <f>VLOOKUP(K81,'ค่ากลางกลุ่ม UnitCost, HGR'!B$5:K$21,10,FALSE)</f>
        <v>21443.77</v>
      </c>
      <c r="U81" s="27" t="str">
        <f t="shared" si="5"/>
        <v>1</v>
      </c>
      <c r="V81" s="27" t="str">
        <f t="shared" si="7"/>
        <v>1</v>
      </c>
      <c r="W81" s="27" t="str">
        <f t="shared" si="6"/>
        <v>1</v>
      </c>
    </row>
    <row r="82" spans="1:23" s="18" customFormat="1" ht="27" x14ac:dyDescent="0.75">
      <c r="A82" s="35" t="s">
        <v>209</v>
      </c>
      <c r="B82" s="45" t="s">
        <v>106</v>
      </c>
      <c r="C82" s="45" t="s">
        <v>19</v>
      </c>
      <c r="D82" s="45" t="str">
        <f>[2]Report1!F79</f>
        <v>11022</v>
      </c>
      <c r="E82" s="45" t="str">
        <f>[2]Report1!G79</f>
        <v>วังสามหมอ,รพช.</v>
      </c>
      <c r="F82" s="45" t="s">
        <v>117</v>
      </c>
      <c r="G82" s="35" t="s">
        <v>198</v>
      </c>
      <c r="H82" s="35" t="s">
        <v>211</v>
      </c>
      <c r="I82" s="35">
        <v>55</v>
      </c>
      <c r="J82" s="46">
        <v>43596</v>
      </c>
      <c r="K82" s="35">
        <v>6</v>
      </c>
      <c r="L82" s="47" t="s">
        <v>243</v>
      </c>
      <c r="M82" s="48">
        <f>[3]Report1!H79</f>
        <v>115190771.11</v>
      </c>
      <c r="N82" s="48">
        <f>[3]Report1!I79</f>
        <v>121943</v>
      </c>
      <c r="O82" s="49">
        <f>[3]Report1!J79</f>
        <v>944.63</v>
      </c>
      <c r="P82" s="38">
        <f>VLOOKUP(K82,'ค่ากลางกลุ่ม UnitCost, HGR'!B$5:K$21,6,FALSE)</f>
        <v>1014.82</v>
      </c>
      <c r="Q82" s="48">
        <f>[3]Report1!K79</f>
        <v>55576746.049999997</v>
      </c>
      <c r="R82" s="48">
        <f>[3]Report1!M79</f>
        <v>3393.84</v>
      </c>
      <c r="S82" s="50">
        <f>[3]Report1!P79</f>
        <v>16375.76</v>
      </c>
      <c r="T82" s="39">
        <f>VLOOKUP(K82,'ค่ากลางกลุ่ม UnitCost, HGR'!B$5:K$21,10,FALSE)</f>
        <v>21443.77</v>
      </c>
      <c r="U82" s="27" t="str">
        <f t="shared" si="5"/>
        <v>1</v>
      </c>
      <c r="V82" s="27" t="str">
        <f t="shared" si="7"/>
        <v>1</v>
      </c>
      <c r="W82" s="27" t="str">
        <f t="shared" si="6"/>
        <v>1</v>
      </c>
    </row>
    <row r="83" spans="1:23" s="18" customFormat="1" ht="27" x14ac:dyDescent="0.75">
      <c r="A83" s="35" t="s">
        <v>209</v>
      </c>
      <c r="B83" s="45" t="s">
        <v>106</v>
      </c>
      <c r="C83" s="45" t="s">
        <v>20</v>
      </c>
      <c r="D83" s="45" t="str">
        <f>[2]Report1!F80</f>
        <v>11023</v>
      </c>
      <c r="E83" s="45" t="str">
        <f>[2]Report1!G80</f>
        <v>บ้านผือ,รพช.</v>
      </c>
      <c r="F83" s="45" t="s">
        <v>118</v>
      </c>
      <c r="G83" s="35" t="s">
        <v>198</v>
      </c>
      <c r="H83" s="35" t="s">
        <v>213</v>
      </c>
      <c r="I83" s="35">
        <v>114</v>
      </c>
      <c r="J83" s="46">
        <v>87077</v>
      </c>
      <c r="K83" s="35">
        <v>13</v>
      </c>
      <c r="L83" s="47" t="s">
        <v>246</v>
      </c>
      <c r="M83" s="48">
        <f>[3]Report1!H80</f>
        <v>177979176.97</v>
      </c>
      <c r="N83" s="48">
        <f>[3]Report1!I80</f>
        <v>206375</v>
      </c>
      <c r="O83" s="49">
        <f>[3]Report1!J80</f>
        <v>862.41</v>
      </c>
      <c r="P83" s="38">
        <f>VLOOKUP(K83,'ค่ากลางกลุ่ม UnitCost, HGR'!B$5:K$21,6,FALSE)</f>
        <v>1026.01</v>
      </c>
      <c r="Q83" s="48">
        <f>[3]Report1!K80</f>
        <v>160388864.37</v>
      </c>
      <c r="R83" s="48">
        <f>[3]Report1!M80</f>
        <v>10441.700000000001</v>
      </c>
      <c r="S83" s="50">
        <f>[3]Report1!P80</f>
        <v>15360.42</v>
      </c>
      <c r="T83" s="39">
        <f>VLOOKUP(K83,'ค่ากลางกลุ่ม UnitCost, HGR'!B$5:K$21,10,FALSE)</f>
        <v>18718.11</v>
      </c>
      <c r="U83" s="27" t="str">
        <f t="shared" si="5"/>
        <v>1</v>
      </c>
      <c r="V83" s="27" t="str">
        <f t="shared" si="7"/>
        <v>1</v>
      </c>
      <c r="W83" s="27" t="str">
        <f t="shared" si="6"/>
        <v>1</v>
      </c>
    </row>
    <row r="84" spans="1:23" s="18" customFormat="1" ht="27" x14ac:dyDescent="0.75">
      <c r="A84" s="35" t="s">
        <v>209</v>
      </c>
      <c r="B84" s="45" t="s">
        <v>106</v>
      </c>
      <c r="C84" s="45" t="s">
        <v>21</v>
      </c>
      <c r="D84" s="45" t="str">
        <f>[2]Report1!F81</f>
        <v>11024</v>
      </c>
      <c r="E84" s="45" t="str">
        <f>[2]Report1!G81</f>
        <v>น้ำโสม,รพช.</v>
      </c>
      <c r="F84" s="45" t="s">
        <v>119</v>
      </c>
      <c r="G84" s="35" t="s">
        <v>198</v>
      </c>
      <c r="H84" s="35" t="s">
        <v>211</v>
      </c>
      <c r="I84" s="35">
        <v>88</v>
      </c>
      <c r="J84" s="46">
        <v>46833</v>
      </c>
      <c r="K84" s="35">
        <v>6</v>
      </c>
      <c r="L84" s="47" t="s">
        <v>243</v>
      </c>
      <c r="M84" s="48">
        <f>[3]Report1!H81</f>
        <v>102474293.14</v>
      </c>
      <c r="N84" s="48">
        <f>[3]Report1!I81</f>
        <v>126752</v>
      </c>
      <c r="O84" s="49">
        <f>[3]Report1!J81</f>
        <v>808.46</v>
      </c>
      <c r="P84" s="38">
        <f>VLOOKUP(K84,'ค่ากลางกลุ่ม UnitCost, HGR'!B$5:K$21,6,FALSE)</f>
        <v>1014.82</v>
      </c>
      <c r="Q84" s="48">
        <f>[3]Report1!K81</f>
        <v>63142470.609999999</v>
      </c>
      <c r="R84" s="48">
        <f>[3]Report1!M81</f>
        <v>3827.14</v>
      </c>
      <c r="S84" s="50">
        <f>[3]Report1!P81</f>
        <v>16498.62</v>
      </c>
      <c r="T84" s="39">
        <f>VLOOKUP(K84,'ค่ากลางกลุ่ม UnitCost, HGR'!B$5:K$21,10,FALSE)</f>
        <v>21443.77</v>
      </c>
      <c r="U84" s="27" t="str">
        <f t="shared" si="5"/>
        <v>1</v>
      </c>
      <c r="V84" s="27" t="str">
        <f t="shared" si="7"/>
        <v>1</v>
      </c>
      <c r="W84" s="27" t="str">
        <f t="shared" si="6"/>
        <v>1</v>
      </c>
    </row>
    <row r="85" spans="1:23" s="18" customFormat="1" ht="27" x14ac:dyDescent="0.75">
      <c r="A85" s="35" t="s">
        <v>209</v>
      </c>
      <c r="B85" s="45" t="s">
        <v>106</v>
      </c>
      <c r="C85" s="45" t="s">
        <v>22</v>
      </c>
      <c r="D85" s="45" t="str">
        <f>[2]Report1!F82</f>
        <v>11025</v>
      </c>
      <c r="E85" s="45" t="str">
        <f>[2]Report1!G82</f>
        <v>เพ็ญ,รพช.</v>
      </c>
      <c r="F85" s="45" t="s">
        <v>120</v>
      </c>
      <c r="G85" s="35" t="s">
        <v>198</v>
      </c>
      <c r="H85" s="35" t="s">
        <v>213</v>
      </c>
      <c r="I85" s="35">
        <v>114</v>
      </c>
      <c r="J85" s="46">
        <v>88644</v>
      </c>
      <c r="K85" s="35">
        <v>13</v>
      </c>
      <c r="L85" s="47" t="s">
        <v>246</v>
      </c>
      <c r="M85" s="48">
        <f>[3]Report1!H82</f>
        <v>168311564.19</v>
      </c>
      <c r="N85" s="48">
        <f>[3]Report1!I82</f>
        <v>206558</v>
      </c>
      <c r="O85" s="49">
        <f>[3]Report1!J82</f>
        <v>814.84</v>
      </c>
      <c r="P85" s="38">
        <f>VLOOKUP(K85,'ค่ากลางกลุ่ม UnitCost, HGR'!B$5:K$21,6,FALSE)</f>
        <v>1026.01</v>
      </c>
      <c r="Q85" s="48">
        <f>[3]Report1!K82</f>
        <v>125384133.79000001</v>
      </c>
      <c r="R85" s="48">
        <f>[3]Report1!M82</f>
        <v>8167.59</v>
      </c>
      <c r="S85" s="50">
        <f>[3]Report1!P82</f>
        <v>15351.43</v>
      </c>
      <c r="T85" s="39">
        <f>VLOOKUP(K85,'ค่ากลางกลุ่ม UnitCost, HGR'!B$5:K$21,10,FALSE)</f>
        <v>18718.11</v>
      </c>
      <c r="U85" s="27" t="str">
        <f t="shared" si="5"/>
        <v>1</v>
      </c>
      <c r="V85" s="27" t="str">
        <f t="shared" si="7"/>
        <v>1</v>
      </c>
      <c r="W85" s="27" t="str">
        <f t="shared" si="6"/>
        <v>1</v>
      </c>
    </row>
    <row r="86" spans="1:23" s="18" customFormat="1" ht="27" x14ac:dyDescent="0.75">
      <c r="A86" s="35" t="s">
        <v>209</v>
      </c>
      <c r="B86" s="45" t="s">
        <v>106</v>
      </c>
      <c r="C86" s="45" t="s">
        <v>23</v>
      </c>
      <c r="D86" s="45" t="str">
        <f>[2]Report1!F83</f>
        <v>11026</v>
      </c>
      <c r="E86" s="45" t="str">
        <f>[2]Report1!G83</f>
        <v>สร้างคอม,รพช.</v>
      </c>
      <c r="F86" s="45" t="s">
        <v>121</v>
      </c>
      <c r="G86" s="35" t="s">
        <v>198</v>
      </c>
      <c r="H86" s="35" t="s">
        <v>211</v>
      </c>
      <c r="I86" s="35">
        <v>30</v>
      </c>
      <c r="J86" s="46">
        <v>22384</v>
      </c>
      <c r="K86" s="35">
        <v>5</v>
      </c>
      <c r="L86" s="47" t="s">
        <v>244</v>
      </c>
      <c r="M86" s="48">
        <f>[3]Report1!H83</f>
        <v>72423910.040000007</v>
      </c>
      <c r="N86" s="48">
        <f>[3]Report1!I83</f>
        <v>93214</v>
      </c>
      <c r="O86" s="49">
        <f>[3]Report1!J83</f>
        <v>776.96</v>
      </c>
      <c r="P86" s="38">
        <f>VLOOKUP(K86,'ค่ากลางกลุ่ม UnitCost, HGR'!B$5:K$21,6,FALSE)</f>
        <v>1052.08</v>
      </c>
      <c r="Q86" s="48">
        <f>[3]Report1!K83</f>
        <v>20002647.370000001</v>
      </c>
      <c r="R86" s="48">
        <f>[3]Report1!M83</f>
        <v>1459.2</v>
      </c>
      <c r="S86" s="50">
        <f>[3]Report1!P83</f>
        <v>13707.94</v>
      </c>
      <c r="T86" s="39">
        <f>VLOOKUP(K86,'ค่ากลางกลุ่ม UnitCost, HGR'!B$5:K$21,10,FALSE)</f>
        <v>23956.44</v>
      </c>
      <c r="U86" s="27" t="str">
        <f t="shared" si="5"/>
        <v>1</v>
      </c>
      <c r="V86" s="27" t="str">
        <f t="shared" si="7"/>
        <v>1</v>
      </c>
      <c r="W86" s="27" t="str">
        <f t="shared" si="6"/>
        <v>1</v>
      </c>
    </row>
    <row r="87" spans="1:23" s="18" customFormat="1" ht="27" x14ac:dyDescent="0.75">
      <c r="A87" s="35" t="s">
        <v>209</v>
      </c>
      <c r="B87" s="45" t="s">
        <v>106</v>
      </c>
      <c r="C87" s="45" t="s">
        <v>24</v>
      </c>
      <c r="D87" s="45" t="str">
        <f>[2]Report1!F84</f>
        <v>11027</v>
      </c>
      <c r="E87" s="45" t="str">
        <f>[2]Report1!G84</f>
        <v>หนองแสง,รพช.</v>
      </c>
      <c r="F87" s="45" t="s">
        <v>122</v>
      </c>
      <c r="G87" s="35" t="s">
        <v>198</v>
      </c>
      <c r="H87" s="35" t="s">
        <v>211</v>
      </c>
      <c r="I87" s="35">
        <v>30</v>
      </c>
      <c r="J87" s="46">
        <v>21097</v>
      </c>
      <c r="K87" s="35">
        <v>5</v>
      </c>
      <c r="L87" s="47" t="s">
        <v>244</v>
      </c>
      <c r="M87" s="48">
        <f>[3]Report1!H84</f>
        <v>59637300.280000001</v>
      </c>
      <c r="N87" s="48">
        <f>[3]Report1!I84</f>
        <v>72258</v>
      </c>
      <c r="O87" s="49">
        <f>[3]Report1!J84</f>
        <v>825.34</v>
      </c>
      <c r="P87" s="38">
        <f>VLOOKUP(K87,'ค่ากลางกลุ่ม UnitCost, HGR'!B$5:K$21,6,FALSE)</f>
        <v>1052.08</v>
      </c>
      <c r="Q87" s="48">
        <f>[3]Report1!K84</f>
        <v>22667719.460000001</v>
      </c>
      <c r="R87" s="48">
        <f>[3]Report1!M84</f>
        <v>1113.52</v>
      </c>
      <c r="S87" s="50">
        <f>[3]Report1!P84</f>
        <v>20356.87</v>
      </c>
      <c r="T87" s="39">
        <f>VLOOKUP(K87,'ค่ากลางกลุ่ม UnitCost, HGR'!B$5:K$21,10,FALSE)</f>
        <v>23956.44</v>
      </c>
      <c r="U87" s="27" t="str">
        <f t="shared" si="5"/>
        <v>1</v>
      </c>
      <c r="V87" s="27" t="str">
        <f t="shared" si="7"/>
        <v>1</v>
      </c>
      <c r="W87" s="27" t="str">
        <f t="shared" si="6"/>
        <v>1</v>
      </c>
    </row>
    <row r="88" spans="1:23" s="18" customFormat="1" ht="27" x14ac:dyDescent="0.75">
      <c r="A88" s="35" t="s">
        <v>209</v>
      </c>
      <c r="B88" s="45" t="s">
        <v>106</v>
      </c>
      <c r="C88" s="45" t="s">
        <v>25</v>
      </c>
      <c r="D88" s="45" t="str">
        <f>[2]Report1!F85</f>
        <v>11028</v>
      </c>
      <c r="E88" s="45" t="str">
        <f>[2]Report1!G85</f>
        <v>นายูง,รพช.</v>
      </c>
      <c r="F88" s="45" t="s">
        <v>123</v>
      </c>
      <c r="G88" s="35" t="s">
        <v>198</v>
      </c>
      <c r="H88" s="35" t="s">
        <v>211</v>
      </c>
      <c r="I88" s="35">
        <v>36</v>
      </c>
      <c r="J88" s="46">
        <v>23846</v>
      </c>
      <c r="K88" s="35">
        <v>5</v>
      </c>
      <c r="L88" s="47" t="s">
        <v>244</v>
      </c>
      <c r="M88" s="48">
        <f>[3]Report1!H85</f>
        <v>58098534.719999999</v>
      </c>
      <c r="N88" s="48">
        <f>[3]Report1!I85</f>
        <v>56147</v>
      </c>
      <c r="O88" s="49">
        <f>[3]Report1!J85</f>
        <v>1034.76</v>
      </c>
      <c r="P88" s="38">
        <f>VLOOKUP(K88,'ค่ากลางกลุ่ม UnitCost, HGR'!B$5:K$21,6,FALSE)</f>
        <v>1052.08</v>
      </c>
      <c r="Q88" s="48">
        <f>[3]Report1!K85</f>
        <v>20824445.420000002</v>
      </c>
      <c r="R88" s="48">
        <f>[3]Report1!M85</f>
        <v>1268.44</v>
      </c>
      <c r="S88" s="50">
        <f>[3]Report1!P85</f>
        <v>16417.330000000002</v>
      </c>
      <c r="T88" s="39">
        <f>VLOOKUP(K88,'ค่ากลางกลุ่ม UnitCost, HGR'!B$5:K$21,10,FALSE)</f>
        <v>23956.44</v>
      </c>
      <c r="U88" s="27" t="str">
        <f t="shared" si="5"/>
        <v>1</v>
      </c>
      <c r="V88" s="27" t="str">
        <f t="shared" si="7"/>
        <v>1</v>
      </c>
      <c r="W88" s="27" t="str">
        <f t="shared" si="6"/>
        <v>1</v>
      </c>
    </row>
    <row r="89" spans="1:23" s="18" customFormat="1" ht="27" x14ac:dyDescent="0.75">
      <c r="A89" s="35" t="s">
        <v>209</v>
      </c>
      <c r="B89" s="45" t="s">
        <v>106</v>
      </c>
      <c r="C89" s="45" t="s">
        <v>26</v>
      </c>
      <c r="D89" s="45" t="str">
        <f>[2]Report1!F86</f>
        <v>11029</v>
      </c>
      <c r="E89" s="45" t="str">
        <f>[2]Report1!G86</f>
        <v>พิบูลย์รักษ์,รพช.</v>
      </c>
      <c r="F89" s="45" t="s">
        <v>124</v>
      </c>
      <c r="G89" s="35" t="s">
        <v>198</v>
      </c>
      <c r="H89" s="35" t="s">
        <v>211</v>
      </c>
      <c r="I89" s="35">
        <v>30</v>
      </c>
      <c r="J89" s="46">
        <v>19462</v>
      </c>
      <c r="K89" s="35">
        <v>5</v>
      </c>
      <c r="L89" s="47" t="s">
        <v>244</v>
      </c>
      <c r="M89" s="48">
        <f>[3]Report1!H86</f>
        <v>58973234.329999998</v>
      </c>
      <c r="N89" s="48">
        <f>[3]Report1!I86</f>
        <v>66696</v>
      </c>
      <c r="O89" s="49">
        <f>[3]Report1!J86</f>
        <v>884.21</v>
      </c>
      <c r="P89" s="38">
        <f>VLOOKUP(K89,'ค่ากลางกลุ่ม UnitCost, HGR'!B$5:K$21,6,FALSE)</f>
        <v>1052.08</v>
      </c>
      <c r="Q89" s="48">
        <f>[3]Report1!K86</f>
        <v>24572501.030000001</v>
      </c>
      <c r="R89" s="48">
        <f>[3]Report1!M86</f>
        <v>1640.72</v>
      </c>
      <c r="S89" s="50">
        <f>[3]Report1!P86</f>
        <v>14976.66</v>
      </c>
      <c r="T89" s="39">
        <f>VLOOKUP(K89,'ค่ากลางกลุ่ม UnitCost, HGR'!B$5:K$21,10,FALSE)</f>
        <v>23956.44</v>
      </c>
      <c r="U89" s="27" t="str">
        <f t="shared" si="5"/>
        <v>1</v>
      </c>
      <c r="V89" s="27" t="str">
        <f t="shared" si="7"/>
        <v>1</v>
      </c>
      <c r="W89" s="27" t="str">
        <f t="shared" si="6"/>
        <v>1</v>
      </c>
    </row>
    <row r="90" spans="1:23" s="18" customFormat="1" ht="27" x14ac:dyDescent="0.75">
      <c r="A90" s="35" t="s">
        <v>209</v>
      </c>
      <c r="B90" s="45" t="s">
        <v>106</v>
      </c>
      <c r="C90" s="45" t="s">
        <v>72</v>
      </c>
      <c r="D90" s="45" t="str">
        <f>[2]Report1!F87</f>
        <v>11446</v>
      </c>
      <c r="E90" s="45" t="str">
        <f>[2]Report1!G87</f>
        <v>สมเด็จพระยุพราชบ้านดุง,รพช.</v>
      </c>
      <c r="F90" s="45" t="s">
        <v>125</v>
      </c>
      <c r="G90" s="35" t="s">
        <v>198</v>
      </c>
      <c r="H90" s="35" t="s">
        <v>213</v>
      </c>
      <c r="I90" s="35">
        <v>139</v>
      </c>
      <c r="J90" s="46">
        <v>98564</v>
      </c>
      <c r="K90" s="35">
        <v>13</v>
      </c>
      <c r="L90" s="47" t="s">
        <v>246</v>
      </c>
      <c r="M90" s="48">
        <f>[3]Report1!H87</f>
        <v>214543681.81999999</v>
      </c>
      <c r="N90" s="48">
        <f>[3]Report1!I87</f>
        <v>290591</v>
      </c>
      <c r="O90" s="49">
        <f>[3]Report1!J87</f>
        <v>738.3</v>
      </c>
      <c r="P90" s="38">
        <f>VLOOKUP(K90,'ค่ากลางกลุ่ม UnitCost, HGR'!B$5:K$21,6,FALSE)</f>
        <v>1026.01</v>
      </c>
      <c r="Q90" s="48">
        <f>[3]Report1!K87</f>
        <v>199434456.21000001</v>
      </c>
      <c r="R90" s="48">
        <f>[3]Report1!M87</f>
        <v>11864.68</v>
      </c>
      <c r="S90" s="50">
        <f>[3]Report1!P87</f>
        <v>16809.099999999999</v>
      </c>
      <c r="T90" s="39">
        <f>VLOOKUP(K90,'ค่ากลางกลุ่ม UnitCost, HGR'!B$5:K$21,10,FALSE)</f>
        <v>18718.11</v>
      </c>
      <c r="U90" s="27" t="str">
        <f t="shared" si="5"/>
        <v>1</v>
      </c>
      <c r="V90" s="27" t="str">
        <f t="shared" si="7"/>
        <v>1</v>
      </c>
      <c r="W90" s="27" t="str">
        <f t="shared" si="6"/>
        <v>1</v>
      </c>
    </row>
    <row r="91" spans="1:23" s="18" customFormat="1" ht="27" x14ac:dyDescent="0.75">
      <c r="A91" s="35" t="s">
        <v>209</v>
      </c>
      <c r="B91" s="45" t="s">
        <v>106</v>
      </c>
      <c r="C91" s="45" t="s">
        <v>81</v>
      </c>
      <c r="D91" s="45" t="str">
        <f>[2]Report1!F88</f>
        <v>25058</v>
      </c>
      <c r="E91" s="45" t="str">
        <f>[2]Report1!G88</f>
        <v>กู่แก้ว,รพช.</v>
      </c>
      <c r="F91" s="45" t="s">
        <v>126</v>
      </c>
      <c r="G91" s="35" t="s">
        <v>198</v>
      </c>
      <c r="H91" s="35" t="s">
        <v>215</v>
      </c>
      <c r="I91" s="35">
        <v>30</v>
      </c>
      <c r="J91" s="46">
        <v>18224</v>
      </c>
      <c r="K91" s="35">
        <v>3</v>
      </c>
      <c r="L91" s="47" t="s">
        <v>253</v>
      </c>
      <c r="M91" s="48">
        <f>[3]Report1!H88</f>
        <v>46108996.380000003</v>
      </c>
      <c r="N91" s="48">
        <f>[3]Report1!I88</f>
        <v>62817</v>
      </c>
      <c r="O91" s="49">
        <f>[3]Report1!J88</f>
        <v>734.02</v>
      </c>
      <c r="P91" s="38">
        <f>VLOOKUP(K91,'ค่ากลางกลุ่ม UnitCost, HGR'!B$5:K$21,6,FALSE)</f>
        <v>962.22</v>
      </c>
      <c r="Q91" s="48">
        <f>[3]Report1!K88</f>
        <v>20085994.600000001</v>
      </c>
      <c r="R91" s="48">
        <f>[3]Report1!M88</f>
        <v>1233.98</v>
      </c>
      <c r="S91" s="50">
        <f>[3]Report1!P88</f>
        <v>16277.4</v>
      </c>
      <c r="T91" s="39">
        <f>VLOOKUP(K91,'ค่ากลางกลุ่ม UnitCost, HGR'!B$5:K$21,10,FALSE)</f>
        <v>23174.86</v>
      </c>
      <c r="U91" s="27" t="str">
        <f t="shared" si="5"/>
        <v>1</v>
      </c>
      <c r="V91" s="27" t="str">
        <f t="shared" si="7"/>
        <v>1</v>
      </c>
      <c r="W91" s="27" t="str">
        <f t="shared" si="6"/>
        <v>1</v>
      </c>
    </row>
    <row r="92" spans="1:23" s="18" customFormat="1" ht="27" x14ac:dyDescent="0.75">
      <c r="A92" s="35" t="s">
        <v>209</v>
      </c>
      <c r="B92" s="45" t="s">
        <v>106</v>
      </c>
      <c r="C92" s="45" t="s">
        <v>82</v>
      </c>
      <c r="D92" s="45" t="str">
        <f>[2]Report1!F89</f>
        <v>25059</v>
      </c>
      <c r="E92" s="45" t="str">
        <f>[2]Report1!G89</f>
        <v>ประจักษ์ศิลปาคม,รพช.</v>
      </c>
      <c r="F92" s="45" t="s">
        <v>127</v>
      </c>
      <c r="G92" s="35" t="s">
        <v>198</v>
      </c>
      <c r="H92" s="35" t="s">
        <v>215</v>
      </c>
      <c r="I92" s="35">
        <v>30</v>
      </c>
      <c r="J92" s="46">
        <v>19204</v>
      </c>
      <c r="K92" s="35">
        <v>3</v>
      </c>
      <c r="L92" s="47" t="s">
        <v>253</v>
      </c>
      <c r="M92" s="48">
        <f>[3]Report1!H89</f>
        <v>44462048.030000001</v>
      </c>
      <c r="N92" s="48">
        <f>[3]Report1!I89</f>
        <v>49474</v>
      </c>
      <c r="O92" s="49">
        <f>[3]Report1!J89</f>
        <v>898.7</v>
      </c>
      <c r="P92" s="38">
        <f>VLOOKUP(K92,'ค่ากลางกลุ่ม UnitCost, HGR'!B$5:K$21,6,FALSE)</f>
        <v>962.22</v>
      </c>
      <c r="Q92" s="48">
        <f>[3]Report1!K89</f>
        <v>15890103.92</v>
      </c>
      <c r="R92" s="48">
        <f>[3]Report1!M89</f>
        <v>1088.3900000000001</v>
      </c>
      <c r="S92" s="50">
        <f>[3]Report1!P89</f>
        <v>14599.67</v>
      </c>
      <c r="T92" s="39">
        <f>VLOOKUP(K92,'ค่ากลางกลุ่ม UnitCost, HGR'!B$5:K$21,10,FALSE)</f>
        <v>23174.86</v>
      </c>
      <c r="U92" s="27" t="str">
        <f t="shared" si="5"/>
        <v>1</v>
      </c>
      <c r="V92" s="27" t="str">
        <f t="shared" si="7"/>
        <v>1</v>
      </c>
      <c r="W92" s="27" t="str">
        <f t="shared" si="6"/>
        <v>1</v>
      </c>
    </row>
    <row r="93" spans="1:23" s="18" customFormat="1" x14ac:dyDescent="0.6">
      <c r="A93" s="169" t="s">
        <v>188</v>
      </c>
      <c r="B93" s="170"/>
      <c r="C93" s="171"/>
      <c r="D93" s="111"/>
      <c r="E93" s="111"/>
      <c r="F93" s="36"/>
      <c r="G93" s="40"/>
      <c r="H93" s="40"/>
      <c r="I93" s="40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7">
        <f>COUNTIF(W5:W92,"1")</f>
        <v>74</v>
      </c>
    </row>
    <row r="94" spans="1:23" ht="27.6" x14ac:dyDescent="0.8">
      <c r="T94" s="14" t="s">
        <v>192</v>
      </c>
      <c r="U94" s="103">
        <f>COUNTIF(U5:U92,1)</f>
        <v>78</v>
      </c>
      <c r="V94" s="103">
        <f>COUNTIF(V5:V92,1)</f>
        <v>82</v>
      </c>
      <c r="W94" s="103">
        <f>COUNTIF(W5:W92,1)</f>
        <v>74</v>
      </c>
    </row>
    <row r="95" spans="1:23" ht="27.6" x14ac:dyDescent="0.8">
      <c r="T95" s="14" t="s">
        <v>172</v>
      </c>
      <c r="U95" s="14">
        <f>COUNTIF(U5:U16,1)</f>
        <v>7</v>
      </c>
      <c r="V95" s="14">
        <f>COUNTIF(V5:V16,1)</f>
        <v>11</v>
      </c>
      <c r="W95" s="14">
        <f>COUNTIF(W5:W16,1)</f>
        <v>7</v>
      </c>
    </row>
    <row r="96" spans="1:23" ht="27.6" x14ac:dyDescent="0.8">
      <c r="T96" s="14" t="s">
        <v>90</v>
      </c>
      <c r="U96" s="14">
        <f>COUNTIF(U17:U24,1)</f>
        <v>8</v>
      </c>
      <c r="V96" s="14">
        <f>COUNTIF(V17:V24,1)</f>
        <v>6</v>
      </c>
      <c r="W96" s="14">
        <f>COUNTIF(W17:W24,1)</f>
        <v>6</v>
      </c>
    </row>
    <row r="97" spans="20:23" ht="27.6" x14ac:dyDescent="0.8">
      <c r="T97" s="14" t="s">
        <v>128</v>
      </c>
      <c r="U97" s="14">
        <f>COUNTIF(U25:U38,1)</f>
        <v>13</v>
      </c>
      <c r="V97" s="14">
        <f>COUNTIF(V25:V38,1)</f>
        <v>14</v>
      </c>
      <c r="W97" s="14">
        <f>COUNTIF(W25:W38,1)</f>
        <v>13</v>
      </c>
    </row>
    <row r="98" spans="20:23" ht="27.6" x14ac:dyDescent="0.8">
      <c r="T98" s="14" t="s">
        <v>153</v>
      </c>
      <c r="U98" s="14">
        <f>COUNTIF(U39:U56,1)</f>
        <v>17</v>
      </c>
      <c r="V98" s="14">
        <f>COUNTIF(V39:V56,1)</f>
        <v>18</v>
      </c>
      <c r="W98" s="14">
        <f>COUNTIF(W39:W56,1)</f>
        <v>17</v>
      </c>
    </row>
    <row r="99" spans="20:23" ht="27.6" x14ac:dyDescent="0.8">
      <c r="T99" s="14" t="s">
        <v>143</v>
      </c>
      <c r="U99" s="14">
        <f>COUNTIF(U57:U65,1)</f>
        <v>8</v>
      </c>
      <c r="V99" s="14">
        <f>COUNTIF(V57:V65,1)</f>
        <v>8</v>
      </c>
      <c r="W99" s="14">
        <f>COUNTIF(W57:W65,1)</f>
        <v>7</v>
      </c>
    </row>
    <row r="100" spans="20:23" ht="27.6" x14ac:dyDescent="0.8">
      <c r="T100" s="14" t="s">
        <v>309</v>
      </c>
      <c r="U100" s="14">
        <f>COUNTIF(U66:U71,1)</f>
        <v>4</v>
      </c>
      <c r="V100" s="14">
        <f>COUNTIF(V66:V71,1)</f>
        <v>5</v>
      </c>
      <c r="W100" s="14">
        <f>COUNTIF(W66:W71,1)</f>
        <v>4</v>
      </c>
    </row>
    <row r="101" spans="20:23" ht="27.6" x14ac:dyDescent="0.8">
      <c r="T101" s="14" t="s">
        <v>106</v>
      </c>
      <c r="U101" s="14">
        <f>COUNTIF(U72:U92,1)</f>
        <v>21</v>
      </c>
      <c r="V101" s="14">
        <f>COUNTIF(V72:V92,1)</f>
        <v>20</v>
      </c>
      <c r="W101" s="14">
        <f>COUNTIF(W72:W92,1)</f>
        <v>20</v>
      </c>
    </row>
    <row r="102" spans="20:23" ht="27.6" x14ac:dyDescent="0.8">
      <c r="T102" s="14"/>
      <c r="U102" s="14"/>
      <c r="V102" s="14"/>
      <c r="W102" s="14"/>
    </row>
  </sheetData>
  <autoFilter ref="A4:W102" xr:uid="{00000000-0009-0000-0000-000004000000}"/>
  <mergeCells count="16">
    <mergeCell ref="U1:W1"/>
    <mergeCell ref="J3:J4"/>
    <mergeCell ref="A93:C93"/>
    <mergeCell ref="F3:F4"/>
    <mergeCell ref="C3:C4"/>
    <mergeCell ref="B3:B4"/>
    <mergeCell ref="A3:A4"/>
    <mergeCell ref="I3:I4"/>
    <mergeCell ref="H3:H4"/>
    <mergeCell ref="B2:Q2"/>
    <mergeCell ref="G3:G4"/>
    <mergeCell ref="M3:P3"/>
    <mergeCell ref="Q3:T3"/>
    <mergeCell ref="U3:W3"/>
    <mergeCell ref="L3:L4"/>
    <mergeCell ref="K3:K4"/>
  </mergeCells>
  <conditionalFormatting sqref="U5:W92">
    <cfRule type="containsText" dxfId="2" priority="1" operator="containsText" text="1">
      <formula>NOT(ISERROR(SEARCH("1",U5)))</formula>
    </cfRule>
    <cfRule type="containsText" dxfId="1" priority="2" operator="containsText" text="0">
      <formula>NOT(ISERROR(SEARCH("0",U5)))</formula>
    </cfRule>
    <cfRule type="containsText" dxfId="0" priority="3" stopIfTrue="1" operator="containsText" text="ไม่ผ่าน">
      <formula>NOT(ISERROR(SEARCH("ไม่ผ่าน",U5)))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J22"/>
  <sheetViews>
    <sheetView topLeftCell="A10" zoomScale="120" zoomScaleNormal="120" workbookViewId="0">
      <selection activeCell="M11" sqref="M11"/>
    </sheetView>
  </sheetViews>
  <sheetFormatPr defaultRowHeight="13.8" x14ac:dyDescent="0.25"/>
  <cols>
    <col min="3" max="3" width="13.69921875" hidden="1" customWidth="1"/>
    <col min="10" max="10" width="15.296875" customWidth="1"/>
  </cols>
  <sheetData>
    <row r="2" spans="2:10" ht="24.6" x14ac:dyDescent="0.25">
      <c r="B2" s="161" t="s">
        <v>257</v>
      </c>
      <c r="C2" s="161"/>
      <c r="D2" s="161"/>
      <c r="E2" s="161"/>
      <c r="F2" s="161"/>
      <c r="G2" s="161"/>
      <c r="H2" s="161"/>
      <c r="I2" s="161"/>
      <c r="J2" s="161"/>
    </row>
    <row r="3" spans="2:10" ht="24.6" x14ac:dyDescent="0.7">
      <c r="B3" s="160" t="s">
        <v>240</v>
      </c>
      <c r="C3" s="160"/>
      <c r="D3" s="160"/>
      <c r="E3" s="160"/>
      <c r="F3" s="160"/>
      <c r="G3" s="160"/>
      <c r="H3" s="160"/>
      <c r="I3" s="160"/>
      <c r="J3" s="160"/>
    </row>
    <row r="4" spans="2:10" ht="24.6" x14ac:dyDescent="0.7">
      <c r="B4" s="160" t="s">
        <v>241</v>
      </c>
      <c r="C4" s="160"/>
      <c r="D4" s="160"/>
      <c r="E4" s="160"/>
      <c r="F4" s="160"/>
      <c r="G4" s="160"/>
      <c r="H4" s="160"/>
      <c r="I4" s="160"/>
      <c r="J4" s="160"/>
    </row>
    <row r="5" spans="2:10" ht="24.6" x14ac:dyDescent="0.7">
      <c r="B5" s="160" t="s">
        <v>312</v>
      </c>
      <c r="C5" s="160"/>
      <c r="D5" s="160"/>
      <c r="E5" s="160"/>
      <c r="F5" s="160"/>
      <c r="G5" s="160"/>
      <c r="H5" s="160"/>
      <c r="I5" s="160"/>
      <c r="J5" s="160"/>
    </row>
    <row r="6" spans="2:10" ht="24.6" x14ac:dyDescent="0.7">
      <c r="B6" s="162" t="s">
        <v>192</v>
      </c>
      <c r="C6" s="163" t="s">
        <v>230</v>
      </c>
      <c r="D6" s="163" t="s">
        <v>231</v>
      </c>
      <c r="E6" s="165" t="s">
        <v>232</v>
      </c>
      <c r="F6" s="165"/>
      <c r="G6" s="165"/>
      <c r="H6" s="165"/>
      <c r="I6" s="165"/>
      <c r="J6" s="165"/>
    </row>
    <row r="7" spans="2:10" ht="49.2" x14ac:dyDescent="0.25">
      <c r="B7" s="162"/>
      <c r="C7" s="164"/>
      <c r="D7" s="164"/>
      <c r="E7" s="7" t="s">
        <v>233</v>
      </c>
      <c r="F7" s="8" t="s">
        <v>187</v>
      </c>
      <c r="G7" s="21" t="s">
        <v>234</v>
      </c>
      <c r="H7" s="22" t="s">
        <v>187</v>
      </c>
      <c r="I7" s="8" t="s">
        <v>235</v>
      </c>
      <c r="J7" s="8" t="s">
        <v>236</v>
      </c>
    </row>
    <row r="8" spans="2:10" ht="24.6" x14ac:dyDescent="0.7">
      <c r="B8" s="9">
        <v>1</v>
      </c>
      <c r="C8" s="13" t="s">
        <v>172</v>
      </c>
      <c r="D8" s="104">
        <v>103</v>
      </c>
      <c r="E8" s="9">
        <v>79</v>
      </c>
      <c r="F8" s="10">
        <f>E8/D8*100</f>
        <v>76.699029126213588</v>
      </c>
      <c r="G8" s="19">
        <f>D8-E8</f>
        <v>24</v>
      </c>
      <c r="H8" s="20">
        <f>G8/I8*100</f>
        <v>23.300970873786408</v>
      </c>
      <c r="I8" s="9">
        <f t="shared" ref="I8:I19" si="0">SUM(E8+G8)</f>
        <v>103</v>
      </c>
      <c r="J8" s="9">
        <v>0</v>
      </c>
    </row>
    <row r="9" spans="2:10" ht="24.6" x14ac:dyDescent="0.7">
      <c r="B9" s="9">
        <v>2</v>
      </c>
      <c r="C9" s="13" t="s">
        <v>90</v>
      </c>
      <c r="D9" s="104">
        <v>47</v>
      </c>
      <c r="E9" s="9">
        <v>27</v>
      </c>
      <c r="F9" s="10">
        <f t="shared" ref="F9:F20" si="1">E9/D9*100</f>
        <v>57.446808510638306</v>
      </c>
      <c r="G9" s="19">
        <f t="shared" ref="G9:G19" si="2">D9-E9</f>
        <v>20</v>
      </c>
      <c r="H9" s="20">
        <f t="shared" ref="H9:H19" si="3">G9/I9*100</f>
        <v>42.553191489361701</v>
      </c>
      <c r="I9" s="9">
        <f t="shared" si="0"/>
        <v>47</v>
      </c>
      <c r="J9" s="9">
        <v>0</v>
      </c>
    </row>
    <row r="10" spans="2:10" ht="24.6" x14ac:dyDescent="0.7">
      <c r="B10" s="9">
        <v>3</v>
      </c>
      <c r="C10" s="13" t="s">
        <v>128</v>
      </c>
      <c r="D10" s="104">
        <v>54</v>
      </c>
      <c r="E10" s="9">
        <v>47</v>
      </c>
      <c r="F10" s="10">
        <f t="shared" si="1"/>
        <v>87.037037037037038</v>
      </c>
      <c r="G10" s="19">
        <f t="shared" si="2"/>
        <v>7</v>
      </c>
      <c r="H10" s="20">
        <f t="shared" si="3"/>
        <v>12.962962962962962</v>
      </c>
      <c r="I10" s="9">
        <f t="shared" si="0"/>
        <v>54</v>
      </c>
      <c r="J10" s="9">
        <v>0</v>
      </c>
    </row>
    <row r="11" spans="2:10" ht="24.6" x14ac:dyDescent="0.7">
      <c r="B11" s="9">
        <v>4</v>
      </c>
      <c r="C11" s="13" t="s">
        <v>153</v>
      </c>
      <c r="D11" s="104">
        <v>72</v>
      </c>
      <c r="E11" s="9">
        <v>32</v>
      </c>
      <c r="F11" s="10">
        <f t="shared" si="1"/>
        <v>44.444444444444443</v>
      </c>
      <c r="G11" s="19">
        <f t="shared" si="2"/>
        <v>40</v>
      </c>
      <c r="H11" s="20">
        <f t="shared" si="3"/>
        <v>55.555555555555557</v>
      </c>
      <c r="I11" s="9">
        <f t="shared" si="0"/>
        <v>72</v>
      </c>
      <c r="J11" s="9">
        <v>0</v>
      </c>
    </row>
    <row r="12" spans="2:10" ht="24.6" x14ac:dyDescent="0.7">
      <c r="B12" s="9">
        <v>5</v>
      </c>
      <c r="C12" s="13" t="s">
        <v>143</v>
      </c>
      <c r="D12" s="104">
        <v>67</v>
      </c>
      <c r="E12" s="9">
        <v>49</v>
      </c>
      <c r="F12" s="10">
        <f t="shared" si="1"/>
        <v>73.134328358208961</v>
      </c>
      <c r="G12" s="19">
        <f t="shared" si="2"/>
        <v>18</v>
      </c>
      <c r="H12" s="20">
        <f t="shared" si="3"/>
        <v>26.865671641791046</v>
      </c>
      <c r="I12" s="9">
        <f t="shared" si="0"/>
        <v>67</v>
      </c>
      <c r="J12" s="9">
        <v>0</v>
      </c>
    </row>
    <row r="13" spans="2:10" ht="24.6" x14ac:dyDescent="0.7">
      <c r="B13" s="9">
        <v>6</v>
      </c>
      <c r="C13" s="13" t="s">
        <v>99</v>
      </c>
      <c r="D13" s="104">
        <v>73</v>
      </c>
      <c r="E13" s="9">
        <v>47</v>
      </c>
      <c r="F13" s="10">
        <f t="shared" si="1"/>
        <v>64.38356164383562</v>
      </c>
      <c r="G13" s="19">
        <f t="shared" si="2"/>
        <v>26</v>
      </c>
      <c r="H13" s="20">
        <f t="shared" si="3"/>
        <v>35.61643835616438</v>
      </c>
      <c r="I13" s="9">
        <f t="shared" si="0"/>
        <v>73</v>
      </c>
      <c r="J13" s="9">
        <v>0</v>
      </c>
    </row>
    <row r="14" spans="2:10" ht="24.6" x14ac:dyDescent="0.7">
      <c r="B14" s="9">
        <v>7</v>
      </c>
      <c r="C14" s="13"/>
      <c r="D14" s="104">
        <v>77</v>
      </c>
      <c r="E14" s="9">
        <v>61</v>
      </c>
      <c r="F14" s="10">
        <f t="shared" si="1"/>
        <v>79.220779220779221</v>
      </c>
      <c r="G14" s="19">
        <f>D14-E14</f>
        <v>16</v>
      </c>
      <c r="H14" s="20">
        <f t="shared" si="3"/>
        <v>20.779220779220779</v>
      </c>
      <c r="I14" s="9">
        <f t="shared" si="0"/>
        <v>77</v>
      </c>
      <c r="J14" s="9">
        <v>0</v>
      </c>
    </row>
    <row r="15" spans="2:10" ht="24.6" x14ac:dyDescent="0.7">
      <c r="B15" s="9">
        <v>8</v>
      </c>
      <c r="C15" s="13"/>
      <c r="D15" s="104">
        <v>88</v>
      </c>
      <c r="E15" s="9">
        <v>73</v>
      </c>
      <c r="F15" s="10">
        <f t="shared" si="1"/>
        <v>82.954545454545453</v>
      </c>
      <c r="G15" s="19">
        <f t="shared" si="2"/>
        <v>15</v>
      </c>
      <c r="H15" s="20">
        <f t="shared" si="3"/>
        <v>17.045454545454543</v>
      </c>
      <c r="I15" s="9">
        <f t="shared" si="0"/>
        <v>88</v>
      </c>
      <c r="J15" s="9">
        <v>0</v>
      </c>
    </row>
    <row r="16" spans="2:10" ht="24.6" x14ac:dyDescent="0.7">
      <c r="B16" s="9">
        <v>9</v>
      </c>
      <c r="C16" s="13"/>
      <c r="D16" s="104">
        <v>89</v>
      </c>
      <c r="E16" s="9">
        <v>66</v>
      </c>
      <c r="F16" s="10">
        <f t="shared" si="1"/>
        <v>74.157303370786522</v>
      </c>
      <c r="G16" s="19">
        <f t="shared" si="2"/>
        <v>23</v>
      </c>
      <c r="H16" s="20">
        <f t="shared" si="3"/>
        <v>25.842696629213485</v>
      </c>
      <c r="I16" s="9">
        <f t="shared" si="0"/>
        <v>89</v>
      </c>
      <c r="J16" s="9">
        <v>0</v>
      </c>
    </row>
    <row r="17" spans="2:10" ht="24.6" x14ac:dyDescent="0.7">
      <c r="B17" s="9">
        <v>10</v>
      </c>
      <c r="C17" s="13"/>
      <c r="D17" s="104">
        <v>71</v>
      </c>
      <c r="E17" s="9">
        <v>54</v>
      </c>
      <c r="F17" s="10">
        <f t="shared" si="1"/>
        <v>76.056338028169009</v>
      </c>
      <c r="G17" s="19">
        <f t="shared" si="2"/>
        <v>17</v>
      </c>
      <c r="H17" s="20">
        <f t="shared" si="3"/>
        <v>23.943661971830984</v>
      </c>
      <c r="I17" s="9">
        <f t="shared" si="0"/>
        <v>71</v>
      </c>
      <c r="J17" s="9">
        <v>0</v>
      </c>
    </row>
    <row r="18" spans="2:10" ht="24.6" x14ac:dyDescent="0.7">
      <c r="B18" s="9">
        <v>11</v>
      </c>
      <c r="C18" s="13"/>
      <c r="D18" s="104">
        <v>82</v>
      </c>
      <c r="E18" s="9">
        <v>50</v>
      </c>
      <c r="F18" s="10">
        <f t="shared" si="1"/>
        <v>60.975609756097562</v>
      </c>
      <c r="G18" s="19">
        <f t="shared" si="2"/>
        <v>32</v>
      </c>
      <c r="H18" s="20">
        <f t="shared" si="3"/>
        <v>39.024390243902438</v>
      </c>
      <c r="I18" s="9">
        <f t="shared" si="0"/>
        <v>82</v>
      </c>
      <c r="J18" s="9">
        <v>0</v>
      </c>
    </row>
    <row r="19" spans="2:10" ht="24.6" x14ac:dyDescent="0.7">
      <c r="B19" s="9">
        <v>12</v>
      </c>
      <c r="C19" s="13" t="s">
        <v>106</v>
      </c>
      <c r="D19" s="104">
        <v>78</v>
      </c>
      <c r="E19" s="9">
        <v>29</v>
      </c>
      <c r="F19" s="10">
        <f t="shared" si="1"/>
        <v>37.179487179487182</v>
      </c>
      <c r="G19" s="19">
        <f t="shared" si="2"/>
        <v>49</v>
      </c>
      <c r="H19" s="20">
        <f t="shared" si="3"/>
        <v>62.820512820512818</v>
      </c>
      <c r="I19" s="9">
        <f t="shared" si="0"/>
        <v>78</v>
      </c>
      <c r="J19" s="9">
        <v>0</v>
      </c>
    </row>
    <row r="20" spans="2:10" ht="24.6" x14ac:dyDescent="0.7">
      <c r="B20" s="156" t="s">
        <v>237</v>
      </c>
      <c r="C20" s="157"/>
      <c r="D20" s="41">
        <f>SUM(D8:D19)</f>
        <v>901</v>
      </c>
      <c r="E20" s="41">
        <f>SUM(E8:E19)</f>
        <v>614</v>
      </c>
      <c r="F20" s="10">
        <f t="shared" si="1"/>
        <v>68.146503884572695</v>
      </c>
      <c r="G20" s="43">
        <f>SUM(G8:G19)</f>
        <v>287</v>
      </c>
      <c r="H20" s="44">
        <f>G20/I20*100</f>
        <v>31.853496115427305</v>
      </c>
      <c r="I20" s="41">
        <f>SUM(E20+G20)</f>
        <v>901</v>
      </c>
      <c r="J20" s="41">
        <f>SUM(J8:J19)</f>
        <v>0</v>
      </c>
    </row>
    <row r="21" spans="2:10" ht="24.6" x14ac:dyDescent="0.25">
      <c r="B21" s="186" t="s">
        <v>311</v>
      </c>
      <c r="C21" s="186"/>
      <c r="D21" s="186"/>
      <c r="E21" s="186"/>
      <c r="F21" s="186"/>
      <c r="G21" s="186"/>
      <c r="H21" s="186"/>
      <c r="I21" s="186"/>
      <c r="J21" s="186"/>
    </row>
    <row r="22" spans="2:10" ht="24.6" x14ac:dyDescent="0.7">
      <c r="B22" s="2"/>
      <c r="C22" s="2"/>
      <c r="D22" s="2"/>
      <c r="E22" s="2"/>
      <c r="F22" s="2"/>
      <c r="G22" s="2"/>
      <c r="H22" s="2"/>
      <c r="I22" s="2"/>
      <c r="J22" s="2"/>
    </row>
  </sheetData>
  <mergeCells count="10">
    <mergeCell ref="B20:C20"/>
    <mergeCell ref="B21:J21"/>
    <mergeCell ref="B2:J2"/>
    <mergeCell ref="B3:J3"/>
    <mergeCell ref="B4:J4"/>
    <mergeCell ref="B5:J5"/>
    <mergeCell ref="B6:B7"/>
    <mergeCell ref="C6:C7"/>
    <mergeCell ref="D6:D7"/>
    <mergeCell ref="E6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I16"/>
  <sheetViews>
    <sheetView workbookViewId="0">
      <selection activeCell="D11" sqref="D11"/>
    </sheetView>
  </sheetViews>
  <sheetFormatPr defaultRowHeight="13.8" x14ac:dyDescent="0.25"/>
  <cols>
    <col min="9" max="9" width="18.09765625" customWidth="1"/>
  </cols>
  <sheetData>
    <row r="2" spans="1:9" ht="24.6" x14ac:dyDescent="0.25">
      <c r="A2" s="161" t="s">
        <v>257</v>
      </c>
      <c r="B2" s="161"/>
      <c r="C2" s="161"/>
      <c r="D2" s="161"/>
      <c r="E2" s="161"/>
      <c r="F2" s="161"/>
      <c r="G2" s="161"/>
      <c r="H2" s="161"/>
      <c r="I2" s="161"/>
    </row>
    <row r="3" spans="1:9" ht="24.6" x14ac:dyDescent="0.7">
      <c r="A3" s="160" t="s">
        <v>240</v>
      </c>
      <c r="B3" s="160"/>
      <c r="C3" s="160"/>
      <c r="D3" s="160"/>
      <c r="E3" s="160"/>
      <c r="F3" s="160"/>
      <c r="G3" s="160"/>
      <c r="H3" s="160"/>
      <c r="I3" s="160"/>
    </row>
    <row r="4" spans="1:9" ht="24.6" x14ac:dyDescent="0.7">
      <c r="A4" s="160" t="s">
        <v>241</v>
      </c>
      <c r="B4" s="160"/>
      <c r="C4" s="160"/>
      <c r="D4" s="160"/>
      <c r="E4" s="160"/>
      <c r="F4" s="160"/>
      <c r="G4" s="160"/>
      <c r="H4" s="160"/>
      <c r="I4" s="160"/>
    </row>
    <row r="5" spans="1:9" ht="24.6" x14ac:dyDescent="0.7">
      <c r="A5" s="160" t="s">
        <v>313</v>
      </c>
      <c r="B5" s="160"/>
      <c r="C5" s="160"/>
      <c r="D5" s="160"/>
      <c r="E5" s="160"/>
      <c r="F5" s="160"/>
      <c r="G5" s="160"/>
      <c r="H5" s="160"/>
      <c r="I5" s="160"/>
    </row>
    <row r="6" spans="1:9" ht="24.6" x14ac:dyDescent="0.7">
      <c r="A6" s="162" t="s">
        <v>192</v>
      </c>
      <c r="B6" s="163" t="s">
        <v>230</v>
      </c>
      <c r="C6" s="163" t="s">
        <v>231</v>
      </c>
      <c r="D6" s="165" t="s">
        <v>232</v>
      </c>
      <c r="E6" s="165"/>
      <c r="F6" s="165"/>
      <c r="G6" s="165"/>
      <c r="H6" s="165"/>
      <c r="I6" s="165"/>
    </row>
    <row r="7" spans="1:9" ht="49.2" x14ac:dyDescent="0.25">
      <c r="A7" s="162"/>
      <c r="B7" s="164"/>
      <c r="C7" s="164"/>
      <c r="D7" s="7" t="s">
        <v>233</v>
      </c>
      <c r="E7" s="8" t="s">
        <v>187</v>
      </c>
      <c r="F7" s="21" t="s">
        <v>234</v>
      </c>
      <c r="G7" s="22" t="s">
        <v>187</v>
      </c>
      <c r="H7" s="8" t="s">
        <v>235</v>
      </c>
      <c r="I7" s="8" t="s">
        <v>236</v>
      </c>
    </row>
    <row r="8" spans="1:9" ht="24.6" x14ac:dyDescent="0.7">
      <c r="A8" s="9">
        <v>8</v>
      </c>
      <c r="B8" s="13" t="s">
        <v>172</v>
      </c>
      <c r="C8" s="9">
        <v>12</v>
      </c>
      <c r="D8" s="9">
        <v>7</v>
      </c>
      <c r="E8" s="10">
        <f>D8/H8*100</f>
        <v>58.333333333333336</v>
      </c>
      <c r="F8" s="19">
        <f>C8-D8</f>
        <v>5</v>
      </c>
      <c r="G8" s="20">
        <f>F8/H8*100</f>
        <v>41.666666666666671</v>
      </c>
      <c r="H8" s="9">
        <f t="shared" ref="H8:H15" si="0">SUM(D8+F8)</f>
        <v>12</v>
      </c>
      <c r="I8" s="9">
        <v>0</v>
      </c>
    </row>
    <row r="9" spans="1:9" ht="24.6" x14ac:dyDescent="0.7">
      <c r="A9" s="9">
        <v>8</v>
      </c>
      <c r="B9" s="13" t="s">
        <v>90</v>
      </c>
      <c r="C9" s="9">
        <v>8</v>
      </c>
      <c r="D9" s="9">
        <v>6</v>
      </c>
      <c r="E9" s="10">
        <f t="shared" ref="E9:E15" si="1">D9/H9*100</f>
        <v>75</v>
      </c>
      <c r="F9" s="19">
        <f t="shared" ref="F9:F14" si="2">C9-D9</f>
        <v>2</v>
      </c>
      <c r="G9" s="20">
        <f t="shared" ref="G9:G14" si="3">F9/H9*100</f>
        <v>25</v>
      </c>
      <c r="H9" s="9">
        <f t="shared" si="0"/>
        <v>8</v>
      </c>
      <c r="I9" s="9">
        <v>0</v>
      </c>
    </row>
    <row r="10" spans="1:9" ht="24.6" x14ac:dyDescent="0.7">
      <c r="A10" s="9">
        <v>8</v>
      </c>
      <c r="B10" s="13" t="s">
        <v>128</v>
      </c>
      <c r="C10" s="9">
        <v>14</v>
      </c>
      <c r="D10" s="9">
        <v>11</v>
      </c>
      <c r="E10" s="10">
        <f t="shared" si="1"/>
        <v>78.571428571428569</v>
      </c>
      <c r="F10" s="19">
        <f t="shared" si="2"/>
        <v>3</v>
      </c>
      <c r="G10" s="20">
        <f t="shared" si="3"/>
        <v>21.428571428571427</v>
      </c>
      <c r="H10" s="9">
        <f t="shared" si="0"/>
        <v>14</v>
      </c>
      <c r="I10" s="9">
        <v>0</v>
      </c>
    </row>
    <row r="11" spans="1:9" ht="24.6" x14ac:dyDescent="0.7">
      <c r="A11" s="9">
        <v>8</v>
      </c>
      <c r="B11" s="13" t="s">
        <v>153</v>
      </c>
      <c r="C11" s="9">
        <v>18</v>
      </c>
      <c r="D11" s="9">
        <v>17</v>
      </c>
      <c r="E11" s="10">
        <f t="shared" si="1"/>
        <v>94.444444444444443</v>
      </c>
      <c r="F11" s="19">
        <f t="shared" si="2"/>
        <v>1</v>
      </c>
      <c r="G11" s="20">
        <f t="shared" si="3"/>
        <v>5.5555555555555554</v>
      </c>
      <c r="H11" s="9">
        <f t="shared" si="0"/>
        <v>18</v>
      </c>
      <c r="I11" s="9">
        <v>0</v>
      </c>
    </row>
    <row r="12" spans="1:9" s="110" customFormat="1" ht="24.6" x14ac:dyDescent="0.7">
      <c r="A12" s="105">
        <v>8</v>
      </c>
      <c r="B12" s="106" t="s">
        <v>143</v>
      </c>
      <c r="C12" s="105">
        <v>9</v>
      </c>
      <c r="D12" s="105">
        <f>'สรุปUnit Cost และ HGR'!W57+'สรุปUnit Cost และ HGR'!W58+'สรุปUnit Cost และ HGR'!W59+'สรุปUnit Cost และ HGR'!W60+'สรุปUnit Cost และ HGR'!W61+'สรุปUnit Cost และ HGR'!W62+'สรุปUnit Cost และ HGR'!W63+'สรุปUnit Cost และ HGR'!W64+'สรุปUnit Cost และ HGR'!W65</f>
        <v>7</v>
      </c>
      <c r="E12" s="107">
        <f t="shared" si="1"/>
        <v>77.777777777777786</v>
      </c>
      <c r="F12" s="108">
        <f t="shared" si="2"/>
        <v>2</v>
      </c>
      <c r="G12" s="109">
        <f t="shared" si="3"/>
        <v>22.222222222222221</v>
      </c>
      <c r="H12" s="105">
        <f t="shared" si="0"/>
        <v>9</v>
      </c>
      <c r="I12" s="105">
        <v>0</v>
      </c>
    </row>
    <row r="13" spans="1:9" ht="24.6" x14ac:dyDescent="0.7">
      <c r="A13" s="9">
        <v>8</v>
      </c>
      <c r="B13" s="13" t="s">
        <v>99</v>
      </c>
      <c r="C13" s="9">
        <v>6</v>
      </c>
      <c r="D13" s="9">
        <f>'สรุปUnit Cost และ HGR'!W66+'สรุปUnit Cost และ HGR'!W67+'สรุปUnit Cost และ HGR'!W68+'สรุปUnit Cost และ HGR'!W69+'สรุปUnit Cost และ HGR'!W70+'สรุปUnit Cost และ HGR'!W71</f>
        <v>4</v>
      </c>
      <c r="E13" s="10">
        <f t="shared" si="1"/>
        <v>66.666666666666657</v>
      </c>
      <c r="F13" s="19">
        <f t="shared" si="2"/>
        <v>2</v>
      </c>
      <c r="G13" s="20">
        <f t="shared" si="3"/>
        <v>33.333333333333329</v>
      </c>
      <c r="H13" s="9">
        <f t="shared" si="0"/>
        <v>6</v>
      </c>
      <c r="I13" s="9">
        <v>0</v>
      </c>
    </row>
    <row r="14" spans="1:9" ht="24.6" x14ac:dyDescent="0.7">
      <c r="A14" s="9">
        <v>8</v>
      </c>
      <c r="B14" s="13" t="s">
        <v>106</v>
      </c>
      <c r="C14" s="9">
        <v>21</v>
      </c>
      <c r="D14" s="9">
        <f>'สรุปUnit Cost และ HGR'!W72+'สรุปUnit Cost และ HGR'!W73+'สรุปUnit Cost และ HGR'!W74+'สรุปUnit Cost และ HGR'!W75+'สรุปUnit Cost และ HGR'!W76+'สรุปUnit Cost และ HGR'!W77+'สรุปUnit Cost และ HGR'!W78+'สรุปUnit Cost และ HGR'!W79+'สรุปUnit Cost และ HGR'!W80+'สรุปUnit Cost และ HGR'!W81+'สรุปUnit Cost และ HGR'!W82+'สรุปUnit Cost และ HGR'!W83+'สรุปUnit Cost และ HGR'!W84+'สรุปUnit Cost และ HGR'!W85+'สรุปUnit Cost และ HGR'!W86+'สรุปUnit Cost และ HGR'!W87+'สรุปUnit Cost และ HGR'!W88+'สรุปUnit Cost และ HGR'!W89+'สรุปUnit Cost และ HGR'!W90+'สรุปUnit Cost และ HGR'!W91+'สรุปUnit Cost และ HGR'!W92</f>
        <v>20</v>
      </c>
      <c r="E14" s="10">
        <f t="shared" si="1"/>
        <v>95.238095238095227</v>
      </c>
      <c r="F14" s="19">
        <f t="shared" si="2"/>
        <v>1</v>
      </c>
      <c r="G14" s="20">
        <f t="shared" si="3"/>
        <v>4.7619047619047619</v>
      </c>
      <c r="H14" s="9">
        <f t="shared" si="0"/>
        <v>21</v>
      </c>
      <c r="I14" s="9">
        <v>0</v>
      </c>
    </row>
    <row r="15" spans="1:9" ht="24.6" x14ac:dyDescent="0.7">
      <c r="A15" s="156" t="s">
        <v>237</v>
      </c>
      <c r="B15" s="157"/>
      <c r="C15" s="41">
        <f>SUM(C8:C14)</f>
        <v>88</v>
      </c>
      <c r="D15" s="41">
        <f>C15-F15</f>
        <v>72</v>
      </c>
      <c r="E15" s="42">
        <f t="shared" si="1"/>
        <v>81.818181818181827</v>
      </c>
      <c r="F15" s="43">
        <f>SUM(F8:F14)</f>
        <v>16</v>
      </c>
      <c r="G15" s="44">
        <f>F15/H15*100</f>
        <v>18.181818181818183</v>
      </c>
      <c r="H15" s="41">
        <f t="shared" si="0"/>
        <v>88</v>
      </c>
      <c r="I15" s="41">
        <f>SUM(I8:I14)</f>
        <v>0</v>
      </c>
    </row>
    <row r="16" spans="1:9" ht="24.6" x14ac:dyDescent="0.25">
      <c r="A16" s="186" t="s">
        <v>311</v>
      </c>
      <c r="B16" s="186"/>
      <c r="C16" s="186"/>
      <c r="D16" s="186"/>
      <c r="E16" s="186"/>
      <c r="F16" s="186"/>
      <c r="G16" s="186"/>
      <c r="H16" s="186"/>
      <c r="I16" s="186"/>
    </row>
  </sheetData>
  <mergeCells count="10">
    <mergeCell ref="A15:B15"/>
    <mergeCell ref="A16:I16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K22"/>
  <sheetViews>
    <sheetView tabSelected="1" topLeftCell="A10" zoomScale="110" zoomScaleNormal="110" workbookViewId="0">
      <selection activeCell="O20" sqref="O20"/>
    </sheetView>
  </sheetViews>
  <sheetFormatPr defaultColWidth="9" defaultRowHeight="24.6" x14ac:dyDescent="0.7"/>
  <cols>
    <col min="1" max="1" width="9" style="1"/>
    <col min="2" max="2" width="8.3984375" style="1" customWidth="1"/>
    <col min="3" max="3" width="24.09765625" style="1" customWidth="1"/>
    <col min="4" max="11" width="12.3984375" style="1" customWidth="1"/>
    <col min="12" max="16384" width="9" style="1"/>
  </cols>
  <sheetData>
    <row r="2" spans="1:11" x14ac:dyDescent="0.7">
      <c r="B2" s="192" t="s">
        <v>310</v>
      </c>
      <c r="C2" s="192"/>
      <c r="D2" s="192"/>
      <c r="E2" s="192"/>
      <c r="F2" s="192"/>
      <c r="G2" s="192"/>
      <c r="H2" s="192"/>
      <c r="I2" s="192"/>
      <c r="J2" s="192"/>
      <c r="K2" s="192"/>
    </row>
    <row r="3" spans="1:11" x14ac:dyDescent="0.7">
      <c r="A3" s="190" t="s">
        <v>185</v>
      </c>
      <c r="B3" s="190" t="s">
        <v>196</v>
      </c>
      <c r="C3" s="190" t="s">
        <v>200</v>
      </c>
      <c r="D3" s="187" t="s">
        <v>219</v>
      </c>
      <c r="E3" s="188"/>
      <c r="F3" s="188"/>
      <c r="G3" s="189"/>
      <c r="H3" s="187" t="s">
        <v>220</v>
      </c>
      <c r="I3" s="188"/>
      <c r="J3" s="188"/>
      <c r="K3" s="188"/>
    </row>
    <row r="4" spans="1:11" ht="49.2" x14ac:dyDescent="0.7">
      <c r="A4" s="191"/>
      <c r="B4" s="191"/>
      <c r="C4" s="191"/>
      <c r="D4" s="52" t="s">
        <v>218</v>
      </c>
      <c r="E4" s="6" t="s">
        <v>221</v>
      </c>
      <c r="F4" s="6" t="s">
        <v>222</v>
      </c>
      <c r="G4" s="15" t="s">
        <v>223</v>
      </c>
      <c r="H4" s="6" t="s">
        <v>218</v>
      </c>
      <c r="I4" s="6" t="s">
        <v>221</v>
      </c>
      <c r="J4" s="6" t="s">
        <v>222</v>
      </c>
      <c r="K4" s="6" t="s">
        <v>223</v>
      </c>
    </row>
    <row r="5" spans="1:11" x14ac:dyDescent="0.7">
      <c r="A5" s="4">
        <v>2</v>
      </c>
      <c r="B5" s="4">
        <v>2</v>
      </c>
      <c r="C5" s="5" t="s">
        <v>247</v>
      </c>
      <c r="D5" s="4">
        <v>38</v>
      </c>
      <c r="E5" s="53">
        <v>990.46</v>
      </c>
      <c r="F5" s="53">
        <v>240.52</v>
      </c>
      <c r="G5" s="53">
        <v>1230.98</v>
      </c>
      <c r="H5" s="4">
        <v>33</v>
      </c>
      <c r="I5" s="12">
        <v>24013.99</v>
      </c>
      <c r="J5" s="12">
        <v>7274.75</v>
      </c>
      <c r="K5" s="12">
        <v>31288.74</v>
      </c>
    </row>
    <row r="6" spans="1:11" x14ac:dyDescent="0.7">
      <c r="A6" s="54">
        <v>3</v>
      </c>
      <c r="B6" s="4">
        <v>3</v>
      </c>
      <c r="C6" s="5" t="s">
        <v>253</v>
      </c>
      <c r="D6" s="4">
        <v>31</v>
      </c>
      <c r="E6" s="53">
        <v>840.1</v>
      </c>
      <c r="F6" s="53">
        <v>122.12</v>
      </c>
      <c r="G6" s="53">
        <v>962.22</v>
      </c>
      <c r="H6" s="4">
        <v>23</v>
      </c>
      <c r="I6" s="12">
        <v>17524.28</v>
      </c>
      <c r="J6" s="12">
        <v>5650.59</v>
      </c>
      <c r="K6" s="12">
        <v>23174.86</v>
      </c>
    </row>
    <row r="7" spans="1:11" x14ac:dyDescent="0.7">
      <c r="A7" s="4">
        <v>4</v>
      </c>
      <c r="B7" s="4">
        <v>4</v>
      </c>
      <c r="C7" s="5" t="s">
        <v>254</v>
      </c>
      <c r="D7" s="4">
        <v>3</v>
      </c>
      <c r="E7" s="53">
        <v>1099.21</v>
      </c>
      <c r="F7" s="53">
        <v>107.4</v>
      </c>
      <c r="G7" s="53">
        <v>1206.6099999999999</v>
      </c>
      <c r="H7" s="4">
        <v>3</v>
      </c>
      <c r="I7" s="55">
        <v>24672.39</v>
      </c>
      <c r="J7" s="55">
        <v>4635.55</v>
      </c>
      <c r="K7" s="12">
        <v>29307.93</v>
      </c>
    </row>
    <row r="8" spans="1:11" x14ac:dyDescent="0.7">
      <c r="A8" s="54">
        <v>5</v>
      </c>
      <c r="B8" s="4">
        <v>5</v>
      </c>
      <c r="C8" s="5" t="s">
        <v>244</v>
      </c>
      <c r="D8" s="4">
        <v>255</v>
      </c>
      <c r="E8" s="53">
        <v>903.97</v>
      </c>
      <c r="F8" s="53">
        <v>148.12</v>
      </c>
      <c r="G8" s="53">
        <v>1052.08</v>
      </c>
      <c r="H8" s="4">
        <v>251</v>
      </c>
      <c r="I8" s="12">
        <v>19187.830000000002</v>
      </c>
      <c r="J8" s="12">
        <v>4768.6099999999997</v>
      </c>
      <c r="K8" s="12">
        <v>23956.44</v>
      </c>
    </row>
    <row r="9" spans="1:11" x14ac:dyDescent="0.7">
      <c r="A9" s="4">
        <v>6</v>
      </c>
      <c r="B9" s="4">
        <v>6</v>
      </c>
      <c r="C9" s="5" t="s">
        <v>243</v>
      </c>
      <c r="D9" s="4">
        <v>215</v>
      </c>
      <c r="E9" s="53">
        <v>876.74</v>
      </c>
      <c r="F9" s="53">
        <v>138.08000000000001</v>
      </c>
      <c r="G9" s="53">
        <v>1014.82</v>
      </c>
      <c r="H9" s="4">
        <v>214</v>
      </c>
      <c r="I9" s="12">
        <v>16908.75</v>
      </c>
      <c r="J9" s="12">
        <v>4535.0200000000004</v>
      </c>
      <c r="K9" s="12">
        <v>21443.77</v>
      </c>
    </row>
    <row r="10" spans="1:11" x14ac:dyDescent="0.7">
      <c r="A10" s="54">
        <v>7</v>
      </c>
      <c r="B10" s="4">
        <v>7</v>
      </c>
      <c r="C10" s="5" t="s">
        <v>258</v>
      </c>
      <c r="D10" s="4">
        <v>11</v>
      </c>
      <c r="E10" s="56">
        <v>1036.67</v>
      </c>
      <c r="F10" s="53">
        <v>203.09</v>
      </c>
      <c r="G10" s="53">
        <v>1239.77</v>
      </c>
      <c r="H10" s="4">
        <v>11</v>
      </c>
      <c r="I10" s="12">
        <v>24103.25</v>
      </c>
      <c r="J10" s="12">
        <v>8942.02</v>
      </c>
      <c r="K10" s="12">
        <v>33045.269999999997</v>
      </c>
    </row>
    <row r="11" spans="1:11" x14ac:dyDescent="0.7">
      <c r="A11" s="54">
        <v>9</v>
      </c>
      <c r="B11" s="4">
        <v>9</v>
      </c>
      <c r="C11" s="5" t="s">
        <v>251</v>
      </c>
      <c r="D11" s="4">
        <v>36</v>
      </c>
      <c r="E11" s="53">
        <v>888.41</v>
      </c>
      <c r="F11" s="53">
        <v>124.42</v>
      </c>
      <c r="G11" s="53">
        <v>1012.83</v>
      </c>
      <c r="H11" s="4">
        <v>35</v>
      </c>
      <c r="I11" s="12">
        <v>17655.5</v>
      </c>
      <c r="J11" s="12">
        <v>4735.16</v>
      </c>
      <c r="K11" s="12">
        <v>22390.66</v>
      </c>
    </row>
    <row r="12" spans="1:11" x14ac:dyDescent="0.7">
      <c r="A12" s="4">
        <v>10</v>
      </c>
      <c r="B12" s="4">
        <v>10</v>
      </c>
      <c r="C12" s="5" t="s">
        <v>245</v>
      </c>
      <c r="D12" s="4">
        <v>63</v>
      </c>
      <c r="E12" s="57">
        <v>914.76</v>
      </c>
      <c r="F12" s="53">
        <v>125.38</v>
      </c>
      <c r="G12" s="53">
        <v>1040.1500000000001</v>
      </c>
      <c r="H12" s="4">
        <v>60</v>
      </c>
      <c r="I12" s="12">
        <v>15697.44</v>
      </c>
      <c r="J12" s="12">
        <v>4218.38</v>
      </c>
      <c r="K12" s="12">
        <v>19915.810000000001</v>
      </c>
    </row>
    <row r="13" spans="1:11" x14ac:dyDescent="0.7">
      <c r="A13" s="58">
        <v>12</v>
      </c>
      <c r="B13" s="59">
        <v>12</v>
      </c>
      <c r="C13" s="60" t="s">
        <v>249</v>
      </c>
      <c r="D13" s="59">
        <v>21</v>
      </c>
      <c r="E13" s="53">
        <v>941.67</v>
      </c>
      <c r="F13" s="56">
        <v>128.22</v>
      </c>
      <c r="G13" s="56">
        <v>1069.8900000000001</v>
      </c>
      <c r="H13" s="59">
        <v>21</v>
      </c>
      <c r="I13" s="61">
        <v>16849.5</v>
      </c>
      <c r="J13" s="61">
        <v>4824.38</v>
      </c>
      <c r="K13" s="61">
        <v>21673.88</v>
      </c>
    </row>
    <row r="14" spans="1:11" x14ac:dyDescent="0.7">
      <c r="A14" s="4">
        <v>13</v>
      </c>
      <c r="B14" s="4">
        <v>13</v>
      </c>
      <c r="C14" s="5" t="s">
        <v>246</v>
      </c>
      <c r="D14" s="4">
        <v>75</v>
      </c>
      <c r="E14" s="53">
        <v>902.59</v>
      </c>
      <c r="F14" s="53">
        <v>123.42</v>
      </c>
      <c r="G14" s="53">
        <v>1026.01</v>
      </c>
      <c r="H14" s="4">
        <v>67</v>
      </c>
      <c r="I14" s="12">
        <v>15956.54</v>
      </c>
      <c r="J14" s="12">
        <v>2761.57</v>
      </c>
      <c r="K14" s="12">
        <v>18718.11</v>
      </c>
    </row>
    <row r="15" spans="1:11" x14ac:dyDescent="0.7">
      <c r="A15" s="54">
        <v>14</v>
      </c>
      <c r="B15" s="4">
        <v>14</v>
      </c>
      <c r="C15" s="5" t="s">
        <v>256</v>
      </c>
      <c r="D15" s="4">
        <v>6</v>
      </c>
      <c r="E15" s="53">
        <v>1038.8399999999999</v>
      </c>
      <c r="F15" s="53">
        <v>219.86</v>
      </c>
      <c r="G15" s="53">
        <v>1258.7</v>
      </c>
      <c r="H15" s="4">
        <v>6</v>
      </c>
      <c r="I15" s="12">
        <v>23077.919999999998</v>
      </c>
      <c r="J15" s="12">
        <v>6085.44</v>
      </c>
      <c r="K15" s="12">
        <v>29163.360000000001</v>
      </c>
    </row>
    <row r="16" spans="1:11" x14ac:dyDescent="0.7">
      <c r="A16" s="4">
        <v>15</v>
      </c>
      <c r="B16" s="4">
        <v>15</v>
      </c>
      <c r="C16" s="5" t="s">
        <v>252</v>
      </c>
      <c r="D16" s="4">
        <v>31</v>
      </c>
      <c r="E16" s="53">
        <v>969.26</v>
      </c>
      <c r="F16" s="53">
        <v>154.47999999999999</v>
      </c>
      <c r="G16" s="53">
        <v>1123.73</v>
      </c>
      <c r="H16" s="4">
        <v>29</v>
      </c>
      <c r="I16" s="12">
        <v>17245.79</v>
      </c>
      <c r="J16" s="12">
        <v>3478.45</v>
      </c>
      <c r="K16" s="12">
        <v>20724.23</v>
      </c>
    </row>
    <row r="17" spans="1:11" x14ac:dyDescent="0.7">
      <c r="A17" s="54">
        <v>16</v>
      </c>
      <c r="B17" s="4">
        <v>16</v>
      </c>
      <c r="C17" s="5" t="s">
        <v>242</v>
      </c>
      <c r="D17" s="4">
        <v>27</v>
      </c>
      <c r="E17" s="53">
        <v>1027.0999999999999</v>
      </c>
      <c r="F17" s="53">
        <v>189.19</v>
      </c>
      <c r="G17" s="53">
        <v>1216.29</v>
      </c>
      <c r="H17" s="4">
        <v>26</v>
      </c>
      <c r="I17" s="12">
        <v>15982.58</v>
      </c>
      <c r="J17" s="12">
        <v>3046.25</v>
      </c>
      <c r="K17" s="12">
        <v>19028.830000000002</v>
      </c>
    </row>
    <row r="18" spans="1:11" x14ac:dyDescent="0.7">
      <c r="A18" s="4">
        <v>17</v>
      </c>
      <c r="B18" s="4">
        <v>17</v>
      </c>
      <c r="C18" s="5" t="s">
        <v>248</v>
      </c>
      <c r="D18" s="4">
        <v>26</v>
      </c>
      <c r="E18" s="62">
        <v>1037.73</v>
      </c>
      <c r="F18" s="53">
        <v>104.24</v>
      </c>
      <c r="G18" s="53">
        <v>1141.96</v>
      </c>
      <c r="H18" s="4">
        <v>28</v>
      </c>
      <c r="I18" s="12">
        <v>16460.759999999998</v>
      </c>
      <c r="J18" s="12">
        <v>3205.09</v>
      </c>
      <c r="K18" s="12">
        <v>19665.849999999999</v>
      </c>
    </row>
    <row r="19" spans="1:11" x14ac:dyDescent="0.7">
      <c r="A19" s="54">
        <v>18</v>
      </c>
      <c r="B19" s="4">
        <v>18</v>
      </c>
      <c r="C19" s="5" t="s">
        <v>259</v>
      </c>
      <c r="D19" s="4">
        <v>14</v>
      </c>
      <c r="E19" s="3">
        <v>1244.3399999999999</v>
      </c>
      <c r="F19" s="53">
        <v>143.94999999999999</v>
      </c>
      <c r="G19" s="53">
        <v>1388.29</v>
      </c>
      <c r="H19" s="4">
        <v>13</v>
      </c>
      <c r="I19" s="12">
        <v>16431.54</v>
      </c>
      <c r="J19" s="12">
        <v>1640.49</v>
      </c>
      <c r="K19" s="12">
        <v>18072.03</v>
      </c>
    </row>
    <row r="20" spans="1:11" x14ac:dyDescent="0.7">
      <c r="A20" s="4">
        <v>19</v>
      </c>
      <c r="B20" s="4">
        <v>19</v>
      </c>
      <c r="C20" s="5" t="s">
        <v>250</v>
      </c>
      <c r="D20" s="4">
        <v>17</v>
      </c>
      <c r="E20" s="3">
        <v>1334.11</v>
      </c>
      <c r="F20" s="53">
        <v>269.27</v>
      </c>
      <c r="G20" s="53">
        <v>1603.38</v>
      </c>
      <c r="H20" s="4">
        <v>17</v>
      </c>
      <c r="I20" s="12">
        <v>15441.23</v>
      </c>
      <c r="J20" s="12">
        <v>2219.1999999999998</v>
      </c>
      <c r="K20" s="12">
        <v>17660.43</v>
      </c>
    </row>
    <row r="21" spans="1:11" x14ac:dyDescent="0.7">
      <c r="A21" s="54">
        <v>20</v>
      </c>
      <c r="B21" s="4">
        <v>20</v>
      </c>
      <c r="C21" s="5" t="s">
        <v>255</v>
      </c>
      <c r="D21" s="4">
        <v>4</v>
      </c>
      <c r="E21" s="53">
        <v>1434.59</v>
      </c>
      <c r="F21" s="53">
        <v>231.52</v>
      </c>
      <c r="G21" s="53">
        <v>1666.11</v>
      </c>
      <c r="H21" s="4">
        <v>4</v>
      </c>
      <c r="I21" s="12">
        <v>17310.7</v>
      </c>
      <c r="J21" s="12">
        <v>2037.19</v>
      </c>
      <c r="K21" s="12">
        <v>19347.89</v>
      </c>
    </row>
    <row r="22" spans="1:11" ht="27" x14ac:dyDescent="0.75">
      <c r="B22" s="97"/>
      <c r="C22" s="98" t="s">
        <v>201</v>
      </c>
      <c r="D22" s="99">
        <v>873</v>
      </c>
      <c r="E22" s="100">
        <v>466.72</v>
      </c>
      <c r="F22" s="100">
        <v>250.47</v>
      </c>
      <c r="G22" s="100">
        <v>717.19</v>
      </c>
      <c r="H22" s="99">
        <v>841</v>
      </c>
      <c r="I22" s="101">
        <v>30265.94</v>
      </c>
      <c r="J22" s="101">
        <v>23009.7</v>
      </c>
      <c r="K22" s="102">
        <v>53275.63</v>
      </c>
    </row>
  </sheetData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สรุปผลการประเมิน TPS รายเดือน</vt:lpstr>
      <vt:lpstr>สรุปUnit Cost จังหวัด</vt:lpstr>
      <vt:lpstr>สรุปUnit Cost และ HGR</vt:lpstr>
      <vt:lpstr>รายประเทศ</vt:lpstr>
      <vt:lpstr>ไตรมาส 3รายจังหวัด </vt:lpstr>
      <vt:lpstr>ค่ากลางกลุ่ม UnitCost, HGR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2023-10-24T02:59:02Z</dcterms:modified>
</cp:coreProperties>
</file>