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S4C\4s4c พี่ชมแก้21.11.65\"/>
    </mc:Choice>
  </mc:AlternateContent>
  <xr:revisionPtr revIDLastSave="0" documentId="13_ncr:1_{7621D998-0816-408C-A10B-0C26ECC16A2D}" xr6:coauthVersionLast="47" xr6:coauthVersionMax="47" xr10:uidLastSave="{00000000-0000-0000-0000-000000000000}"/>
  <bookViews>
    <workbookView xWindow="-108" yWindow="-108" windowWidth="23256" windowHeight="12456" activeTab="1" xr2:uid="{A0379ADD-7CDA-439A-B574-747FB4A2F0C4}"/>
  </bookViews>
  <sheets>
    <sheet name="กราฟ" sheetId="11" r:id="rId1"/>
    <sheet name="สรุป." sheetId="10" r:id="rId2"/>
    <sheet name="อุดร" sheetId="1" r:id="rId3"/>
    <sheet name="สกล" sheetId="4" r:id="rId4"/>
    <sheet name="เลย" sheetId="5" r:id="rId5"/>
    <sheet name="นครพนม" sheetId="6" r:id="rId6"/>
    <sheet name="หนองคาย" sheetId="7" r:id="rId7"/>
    <sheet name="บึงกาฬ" sheetId="8" r:id="rId8"/>
    <sheet name="หนองบัว" sheetId="9" r:id="rId9"/>
    <sheet name="Sheet4" sheetId="13" r:id="rId10"/>
    <sheet name="Sheet1" sheetId="14" r:id="rId11"/>
  </sheets>
  <externalReferences>
    <externalReference r:id="rId12"/>
    <externalReference r:id="rId13"/>
  </externalReferences>
  <definedNames>
    <definedName name="_xlnm._FilterDatabase" localSheetId="10" hidden="1">Sheet1!$K$5:$L$5</definedName>
    <definedName name="_xlnm._FilterDatabase" localSheetId="0" hidden="1">กราฟ!$C$13:$G$13</definedName>
    <definedName name="_xlnm.Print_Area" localSheetId="7">บึงกาฬ!$A$1:$J$91</definedName>
    <definedName name="_xlnm.Print_Area" localSheetId="3">สกล!$A$1:$U$91</definedName>
    <definedName name="_xlnm.Print_Titles" localSheetId="7">บึงกาฬ!$1:$6</definedName>
    <definedName name="_xlnm.Print_Titles" localSheetId="3">สกล!$A:$B,สกล!$1:$6</definedName>
    <definedName name="_xlnm.Print_Titles" localSheetId="1">สรุป.!$2:$5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0" l="1"/>
  <c r="J91" i="10"/>
  <c r="J92" i="10" s="1"/>
  <c r="J13" i="10"/>
  <c r="B58" i="10"/>
  <c r="B51" i="10"/>
  <c r="B45" i="10"/>
  <c r="B36" i="10"/>
  <c r="B20" i="10"/>
  <c r="I92" i="10"/>
  <c r="I72" i="10"/>
  <c r="I36" i="10"/>
  <c r="I20" i="10"/>
  <c r="L41" i="11"/>
  <c r="D79" i="10"/>
  <c r="C20" i="10"/>
  <c r="L42" i="11"/>
  <c r="L43" i="11"/>
  <c r="L44" i="11"/>
  <c r="L45" i="11"/>
  <c r="L46" i="11"/>
  <c r="L47" i="11"/>
  <c r="L48" i="11"/>
  <c r="L49" i="11"/>
  <c r="L50" i="11"/>
  <c r="I9" i="9"/>
  <c r="I10" i="9"/>
  <c r="I11" i="9"/>
  <c r="I12" i="9"/>
  <c r="I14" i="9"/>
  <c r="I15" i="9"/>
  <c r="I16" i="9"/>
  <c r="I17" i="9"/>
  <c r="I18" i="9"/>
  <c r="I19" i="9"/>
  <c r="C86" i="8" l="1"/>
  <c r="C69" i="8"/>
  <c r="D69" i="8"/>
  <c r="E69" i="8"/>
  <c r="F69" i="8"/>
  <c r="G69" i="8"/>
  <c r="H69" i="8"/>
  <c r="I69" i="8"/>
  <c r="J69" i="8"/>
  <c r="C76" i="8"/>
  <c r="D76" i="8"/>
  <c r="E76" i="8"/>
  <c r="F76" i="8"/>
  <c r="G76" i="8"/>
  <c r="H76" i="8"/>
  <c r="I76" i="8"/>
  <c r="J76" i="8"/>
  <c r="C43" i="8"/>
  <c r="D43" i="8"/>
  <c r="E43" i="8"/>
  <c r="F43" i="8"/>
  <c r="G43" i="8"/>
  <c r="H43" i="8"/>
  <c r="I43" i="8"/>
  <c r="J43" i="8"/>
  <c r="C36" i="8"/>
  <c r="D36" i="8"/>
  <c r="E36" i="8"/>
  <c r="F36" i="8"/>
  <c r="G36" i="8"/>
  <c r="H36" i="8"/>
  <c r="I36" i="8"/>
  <c r="J36" i="8"/>
  <c r="C20" i="8"/>
  <c r="D20" i="8"/>
  <c r="E20" i="8"/>
  <c r="F20" i="8"/>
  <c r="G20" i="8"/>
  <c r="H20" i="8"/>
  <c r="I20" i="8"/>
  <c r="J20" i="8"/>
  <c r="Q38" i="5" l="1"/>
  <c r="Q39" i="5"/>
  <c r="Q41" i="5"/>
  <c r="Q42" i="5"/>
  <c r="X48" i="1" l="1"/>
  <c r="X49" i="1"/>
  <c r="X50" i="1"/>
  <c r="X51" i="1"/>
  <c r="X7" i="1"/>
  <c r="X8" i="1"/>
  <c r="X9" i="1"/>
  <c r="X10" i="1"/>
  <c r="K18" i="1"/>
  <c r="R18" i="1"/>
  <c r="L18" i="1"/>
  <c r="M18" i="1"/>
  <c r="T18" i="1"/>
  <c r="U18" i="1"/>
  <c r="O18" i="1"/>
  <c r="P18" i="1"/>
  <c r="N18" i="1"/>
  <c r="X12" i="1"/>
  <c r="X14" i="1"/>
  <c r="X15" i="1"/>
  <c r="X16" i="1"/>
  <c r="X17" i="1"/>
  <c r="S18" i="1"/>
  <c r="X13" i="1"/>
  <c r="Q18" i="1" l="1"/>
  <c r="G21" i="11" l="1"/>
  <c r="F21" i="11"/>
  <c r="E17" i="11" l="1"/>
  <c r="E18" i="11"/>
  <c r="E19" i="11"/>
  <c r="E15" i="11"/>
  <c r="E14" i="11"/>
  <c r="E21" i="11" s="1"/>
  <c r="D17" i="11" l="1"/>
  <c r="D18" i="11"/>
  <c r="D19" i="11"/>
  <c r="D15" i="11"/>
  <c r="D14" i="11"/>
  <c r="D21" i="11" l="1"/>
  <c r="G92" i="10"/>
  <c r="E89" i="10"/>
  <c r="D89" i="8"/>
  <c r="E89" i="8"/>
  <c r="F89" i="8"/>
  <c r="G89" i="8"/>
  <c r="H89" i="8"/>
  <c r="I89" i="8"/>
  <c r="J89" i="8"/>
  <c r="D86" i="8"/>
  <c r="E86" i="8"/>
  <c r="F86" i="8"/>
  <c r="G86" i="8"/>
  <c r="H86" i="8"/>
  <c r="I86" i="8"/>
  <c r="J86" i="8"/>
  <c r="D82" i="8"/>
  <c r="D90" i="8" s="1"/>
  <c r="E82" i="8"/>
  <c r="F82" i="8"/>
  <c r="G82" i="8"/>
  <c r="H82" i="8"/>
  <c r="H90" i="8" s="1"/>
  <c r="I82" i="8"/>
  <c r="J82" i="8"/>
  <c r="C64" i="10"/>
  <c r="D61" i="8"/>
  <c r="E61" i="8"/>
  <c r="F61" i="8"/>
  <c r="G61" i="8"/>
  <c r="H61" i="8"/>
  <c r="I61" i="8"/>
  <c r="J61" i="8"/>
  <c r="D55" i="8"/>
  <c r="E55" i="8"/>
  <c r="F55" i="8"/>
  <c r="G55" i="8"/>
  <c r="H55" i="8"/>
  <c r="I55" i="8"/>
  <c r="J55" i="8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F52" i="1"/>
  <c r="D49" i="8"/>
  <c r="E49" i="8"/>
  <c r="F49" i="8"/>
  <c r="F62" i="8" s="1"/>
  <c r="G49" i="8"/>
  <c r="G62" i="8" s="1"/>
  <c r="H49" i="8"/>
  <c r="I49" i="8"/>
  <c r="I62" i="8" s="1"/>
  <c r="J49" i="8"/>
  <c r="J62" i="8" s="1"/>
  <c r="Q43" i="5"/>
  <c r="I20" i="9"/>
  <c r="X18" i="1"/>
  <c r="J86" i="9"/>
  <c r="I22" i="9"/>
  <c r="I24" i="9"/>
  <c r="I25" i="9"/>
  <c r="I26" i="9"/>
  <c r="I27" i="9"/>
  <c r="I28" i="9"/>
  <c r="I29" i="9"/>
  <c r="I32" i="9"/>
  <c r="I33" i="9"/>
  <c r="I34" i="9"/>
  <c r="I38" i="9"/>
  <c r="I39" i="9"/>
  <c r="I41" i="9"/>
  <c r="I42" i="9"/>
  <c r="I45" i="9"/>
  <c r="I46" i="9"/>
  <c r="I47" i="9"/>
  <c r="I48" i="9"/>
  <c r="I51" i="9"/>
  <c r="I58" i="10" s="1"/>
  <c r="I52" i="9"/>
  <c r="I53" i="9"/>
  <c r="I54" i="9"/>
  <c r="I57" i="9"/>
  <c r="I64" i="10" s="1"/>
  <c r="I58" i="9"/>
  <c r="I59" i="9"/>
  <c r="I60" i="9"/>
  <c r="I66" i="9"/>
  <c r="I69" i="9" s="1"/>
  <c r="I67" i="9"/>
  <c r="I68" i="9"/>
  <c r="I72" i="9"/>
  <c r="I73" i="9"/>
  <c r="I74" i="9"/>
  <c r="I75" i="9"/>
  <c r="I78" i="9"/>
  <c r="I79" i="9"/>
  <c r="I80" i="9"/>
  <c r="I81" i="9"/>
  <c r="I84" i="9"/>
  <c r="I85" i="9"/>
  <c r="I88" i="9"/>
  <c r="I89" i="9" s="1"/>
  <c r="K22" i="8"/>
  <c r="K24" i="8"/>
  <c r="K25" i="8"/>
  <c r="K26" i="8"/>
  <c r="K27" i="8"/>
  <c r="K28" i="8"/>
  <c r="K29" i="8"/>
  <c r="K32" i="8"/>
  <c r="K33" i="8"/>
  <c r="K34" i="8"/>
  <c r="K38" i="8"/>
  <c r="K39" i="8"/>
  <c r="K41" i="8"/>
  <c r="K42" i="8"/>
  <c r="K45" i="8"/>
  <c r="K46" i="8"/>
  <c r="K47" i="8"/>
  <c r="H51" i="10" s="1"/>
  <c r="K48" i="8"/>
  <c r="K51" i="8"/>
  <c r="K55" i="8" s="1"/>
  <c r="K52" i="8"/>
  <c r="K53" i="8"/>
  <c r="K54" i="8"/>
  <c r="K57" i="8"/>
  <c r="K58" i="8"/>
  <c r="K59" i="8"/>
  <c r="K60" i="8"/>
  <c r="H64" i="10" s="1"/>
  <c r="K66" i="8"/>
  <c r="H72" i="10" s="1"/>
  <c r="K67" i="8"/>
  <c r="K68" i="8"/>
  <c r="K72" i="8"/>
  <c r="K73" i="8"/>
  <c r="K74" i="8"/>
  <c r="K75" i="8"/>
  <c r="K78" i="8"/>
  <c r="H85" i="10" s="1"/>
  <c r="K79" i="8"/>
  <c r="K80" i="8"/>
  <c r="K81" i="8"/>
  <c r="K84" i="8"/>
  <c r="H89" i="10" s="1"/>
  <c r="K85" i="8"/>
  <c r="K88" i="8"/>
  <c r="K89" i="8" s="1"/>
  <c r="K10" i="8"/>
  <c r="K11" i="8"/>
  <c r="K12" i="8"/>
  <c r="K14" i="8"/>
  <c r="K15" i="8"/>
  <c r="K16" i="8"/>
  <c r="K17" i="8"/>
  <c r="K18" i="8"/>
  <c r="K19" i="8"/>
  <c r="K9" i="8"/>
  <c r="L10" i="7"/>
  <c r="L11" i="7"/>
  <c r="L12" i="7"/>
  <c r="L14" i="7"/>
  <c r="L15" i="7"/>
  <c r="L16" i="7"/>
  <c r="L17" i="7"/>
  <c r="L18" i="7"/>
  <c r="L19" i="7"/>
  <c r="L22" i="7"/>
  <c r="L24" i="7"/>
  <c r="L25" i="7"/>
  <c r="L26" i="7"/>
  <c r="L27" i="7"/>
  <c r="L28" i="7"/>
  <c r="L29" i="7"/>
  <c r="L32" i="7"/>
  <c r="L33" i="7"/>
  <c r="L34" i="7"/>
  <c r="L38" i="7"/>
  <c r="L39" i="7"/>
  <c r="L41" i="7"/>
  <c r="L42" i="7"/>
  <c r="L45" i="7"/>
  <c r="L46" i="7"/>
  <c r="L47" i="7"/>
  <c r="L48" i="7"/>
  <c r="L51" i="7"/>
  <c r="G58" i="10" s="1"/>
  <c r="L52" i="7"/>
  <c r="L53" i="7"/>
  <c r="L54" i="7"/>
  <c r="L57" i="7"/>
  <c r="L58" i="7"/>
  <c r="L59" i="7"/>
  <c r="L60" i="7"/>
  <c r="L66" i="7"/>
  <c r="G72" i="10" s="1"/>
  <c r="L67" i="7"/>
  <c r="L68" i="7"/>
  <c r="L72" i="7"/>
  <c r="L73" i="7"/>
  <c r="L74" i="7"/>
  <c r="L75" i="7"/>
  <c r="L78" i="7"/>
  <c r="L79" i="7"/>
  <c r="L80" i="7"/>
  <c r="L81" i="7"/>
  <c r="L84" i="7"/>
  <c r="L86" i="7" s="1"/>
  <c r="L85" i="7"/>
  <c r="G89" i="10" s="1"/>
  <c r="L88" i="7"/>
  <c r="L89" i="7" s="1"/>
  <c r="L9" i="7"/>
  <c r="O10" i="6"/>
  <c r="O11" i="6"/>
  <c r="O12" i="6"/>
  <c r="O14" i="6"/>
  <c r="O15" i="6"/>
  <c r="O16" i="6"/>
  <c r="O17" i="6"/>
  <c r="O18" i="6"/>
  <c r="O19" i="6"/>
  <c r="O22" i="6"/>
  <c r="O24" i="6"/>
  <c r="O25" i="6"/>
  <c r="O26" i="6"/>
  <c r="O27" i="6"/>
  <c r="O28" i="6"/>
  <c r="O29" i="6"/>
  <c r="O32" i="6"/>
  <c r="O33" i="6"/>
  <c r="O34" i="6"/>
  <c r="O38" i="6"/>
  <c r="O43" i="6" s="1"/>
  <c r="O39" i="6"/>
  <c r="O41" i="6"/>
  <c r="O42" i="6"/>
  <c r="O45" i="6"/>
  <c r="O46" i="6"/>
  <c r="O47" i="6"/>
  <c r="O48" i="6"/>
  <c r="O51" i="6"/>
  <c r="F58" i="10" s="1"/>
  <c r="O52" i="6"/>
  <c r="O53" i="6"/>
  <c r="O54" i="6"/>
  <c r="O57" i="6"/>
  <c r="F64" i="10" s="1"/>
  <c r="O58" i="6"/>
  <c r="O59" i="6"/>
  <c r="O60" i="6"/>
  <c r="O66" i="6"/>
  <c r="O67" i="6"/>
  <c r="O68" i="6"/>
  <c r="F72" i="10" s="1"/>
  <c r="O72" i="6"/>
  <c r="O76" i="6" s="1"/>
  <c r="O73" i="6"/>
  <c r="O74" i="6"/>
  <c r="O75" i="6"/>
  <c r="O78" i="6"/>
  <c r="O79" i="6"/>
  <c r="O80" i="6"/>
  <c r="O81" i="6"/>
  <c r="O84" i="6"/>
  <c r="F89" i="10" s="1"/>
  <c r="O85" i="6"/>
  <c r="O88" i="6"/>
  <c r="F92" i="10" s="1"/>
  <c r="O9" i="6"/>
  <c r="Q88" i="5"/>
  <c r="E92" i="10" s="1"/>
  <c r="Q85" i="5"/>
  <c r="Q84" i="5"/>
  <c r="Q86" i="5" s="1"/>
  <c r="Q81" i="5"/>
  <c r="Q80" i="5"/>
  <c r="Q79" i="5"/>
  <c r="Q78" i="5"/>
  <c r="Q82" i="5" s="1"/>
  <c r="Q75" i="5"/>
  <c r="Q74" i="5"/>
  <c r="Q73" i="5"/>
  <c r="Q72" i="5"/>
  <c r="Q66" i="5"/>
  <c r="Q68" i="5"/>
  <c r="Q67" i="5"/>
  <c r="Q58" i="5"/>
  <c r="Q59" i="5"/>
  <c r="Q60" i="5"/>
  <c r="Q57" i="5"/>
  <c r="Q61" i="5" s="1"/>
  <c r="Q52" i="5"/>
  <c r="Q53" i="5"/>
  <c r="Q54" i="5"/>
  <c r="Q51" i="5"/>
  <c r="Q55" i="5" s="1"/>
  <c r="Q46" i="5"/>
  <c r="Q47" i="5"/>
  <c r="Q48" i="5"/>
  <c r="Q45" i="5"/>
  <c r="Q49" i="5" s="1"/>
  <c r="Q24" i="5"/>
  <c r="Q25" i="5"/>
  <c r="Q26" i="5"/>
  <c r="Q27" i="5"/>
  <c r="Q28" i="5"/>
  <c r="Q29" i="5"/>
  <c r="Q32" i="5"/>
  <c r="Q33" i="5"/>
  <c r="Q34" i="5"/>
  <c r="Q22" i="5"/>
  <c r="Q10" i="5"/>
  <c r="Q11" i="5"/>
  <c r="Q12" i="5"/>
  <c r="Q14" i="5"/>
  <c r="Q15" i="5"/>
  <c r="Q16" i="5"/>
  <c r="Q17" i="5"/>
  <c r="Q18" i="5"/>
  <c r="Q19" i="5"/>
  <c r="Q9" i="5"/>
  <c r="X85" i="1"/>
  <c r="C92" i="10" s="1"/>
  <c r="X82" i="1"/>
  <c r="X81" i="1"/>
  <c r="X83" i="1" s="1"/>
  <c r="X76" i="1"/>
  <c r="X77" i="1"/>
  <c r="X78" i="1"/>
  <c r="X75" i="1"/>
  <c r="C85" i="10" s="1"/>
  <c r="X70" i="1"/>
  <c r="X71" i="1"/>
  <c r="X72" i="1"/>
  <c r="X69" i="1"/>
  <c r="X64" i="1"/>
  <c r="X65" i="1"/>
  <c r="X63" i="1"/>
  <c r="X55" i="1"/>
  <c r="X56" i="1"/>
  <c r="X57" i="1"/>
  <c r="X54" i="1"/>
  <c r="X43" i="1"/>
  <c r="X44" i="1"/>
  <c r="X45" i="1"/>
  <c r="X42" i="1"/>
  <c r="X37" i="1"/>
  <c r="C40" i="10" s="1"/>
  <c r="X38" i="1"/>
  <c r="C43" i="10" s="1"/>
  <c r="C45" i="10" s="1"/>
  <c r="X39" i="1"/>
  <c r="C44" i="10" s="1"/>
  <c r="X36" i="1"/>
  <c r="C39" i="10" s="1"/>
  <c r="X22" i="1"/>
  <c r="X23" i="1"/>
  <c r="X24" i="1"/>
  <c r="X25" i="1"/>
  <c r="X26" i="1"/>
  <c r="X27" i="1"/>
  <c r="X30" i="1"/>
  <c r="X31" i="1"/>
  <c r="X32" i="1"/>
  <c r="X20" i="1"/>
  <c r="H89" i="9"/>
  <c r="G89" i="9"/>
  <c r="F89" i="9"/>
  <c r="E89" i="9"/>
  <c r="D89" i="9"/>
  <c r="C89" i="9"/>
  <c r="J89" i="9" s="1"/>
  <c r="K51" i="11" s="1"/>
  <c r="L51" i="11" s="1"/>
  <c r="B89" i="9"/>
  <c r="H86" i="9"/>
  <c r="G86" i="9"/>
  <c r="F86" i="9"/>
  <c r="E86" i="9"/>
  <c r="D86" i="9"/>
  <c r="C86" i="9"/>
  <c r="B86" i="9"/>
  <c r="H82" i="9"/>
  <c r="G82" i="9"/>
  <c r="F82" i="9"/>
  <c r="E82" i="9"/>
  <c r="D82" i="9"/>
  <c r="C82" i="9"/>
  <c r="J82" i="9" s="1"/>
  <c r="B82" i="9"/>
  <c r="H76" i="9"/>
  <c r="G76" i="9"/>
  <c r="F76" i="9"/>
  <c r="E76" i="9"/>
  <c r="D76" i="9"/>
  <c r="C76" i="9"/>
  <c r="J76" i="9" s="1"/>
  <c r="B76" i="9"/>
  <c r="H69" i="9"/>
  <c r="G69" i="9"/>
  <c r="F69" i="9"/>
  <c r="E69" i="9"/>
  <c r="D69" i="9"/>
  <c r="C69" i="9"/>
  <c r="J69" i="9" s="1"/>
  <c r="B69" i="9"/>
  <c r="H61" i="9"/>
  <c r="G61" i="9"/>
  <c r="F61" i="9"/>
  <c r="E61" i="9"/>
  <c r="D61" i="9"/>
  <c r="J61" i="9" s="1"/>
  <c r="C61" i="9"/>
  <c r="B61" i="9"/>
  <c r="H55" i="9"/>
  <c r="G55" i="9"/>
  <c r="F55" i="9"/>
  <c r="E55" i="9"/>
  <c r="D55" i="9"/>
  <c r="C55" i="9"/>
  <c r="J55" i="9" s="1"/>
  <c r="B55" i="9"/>
  <c r="H49" i="9"/>
  <c r="G49" i="9"/>
  <c r="F49" i="9"/>
  <c r="E49" i="9"/>
  <c r="D49" i="9"/>
  <c r="C49" i="9"/>
  <c r="J49" i="9" s="1"/>
  <c r="B49" i="9"/>
  <c r="H43" i="9"/>
  <c r="G43" i="9"/>
  <c r="F43" i="9"/>
  <c r="E43" i="9"/>
  <c r="D43" i="9"/>
  <c r="C43" i="9"/>
  <c r="J43" i="9" s="1"/>
  <c r="B43" i="9"/>
  <c r="H36" i="9"/>
  <c r="G36" i="9"/>
  <c r="F36" i="9"/>
  <c r="E36" i="9"/>
  <c r="D36" i="9"/>
  <c r="C36" i="9"/>
  <c r="J36" i="9" s="1"/>
  <c r="B36" i="9"/>
  <c r="H20" i="9"/>
  <c r="G20" i="9"/>
  <c r="J20" i="9" s="1"/>
  <c r="F20" i="9"/>
  <c r="E20" i="9"/>
  <c r="D20" i="9"/>
  <c r="C20" i="9"/>
  <c r="B20" i="9"/>
  <c r="I36" i="9" l="1"/>
  <c r="I91" i="8"/>
  <c r="G90" i="8"/>
  <c r="G91" i="8" s="1"/>
  <c r="Q76" i="5"/>
  <c r="I86" i="9"/>
  <c r="I76" i="9"/>
  <c r="I43" i="9"/>
  <c r="H62" i="8"/>
  <c r="H91" i="8" s="1"/>
  <c r="F90" i="8"/>
  <c r="F91" i="8" s="1"/>
  <c r="L82" i="7"/>
  <c r="X86" i="1"/>
  <c r="E90" i="8"/>
  <c r="L20" i="7"/>
  <c r="L36" i="7"/>
  <c r="K43" i="8"/>
  <c r="E62" i="8"/>
  <c r="O89" i="6"/>
  <c r="K49" i="8"/>
  <c r="I49" i="9"/>
  <c r="X66" i="1"/>
  <c r="L61" i="7"/>
  <c r="X40" i="1"/>
  <c r="D62" i="8"/>
  <c r="D91" i="8" s="1"/>
  <c r="J90" i="8"/>
  <c r="J91" i="8" s="1"/>
  <c r="I90" i="8"/>
  <c r="C89" i="10"/>
  <c r="X79" i="1"/>
  <c r="C79" i="10"/>
  <c r="X73" i="1"/>
  <c r="C72" i="10"/>
  <c r="I89" i="10"/>
  <c r="I85" i="10"/>
  <c r="I82" i="9"/>
  <c r="I79" i="10"/>
  <c r="I61" i="9"/>
  <c r="I55" i="9"/>
  <c r="I51" i="10"/>
  <c r="H92" i="10"/>
  <c r="K86" i="8"/>
  <c r="K82" i="8"/>
  <c r="H79" i="10"/>
  <c r="H93" i="10" s="1"/>
  <c r="K76" i="8"/>
  <c r="K69" i="8"/>
  <c r="K36" i="8"/>
  <c r="K61" i="8"/>
  <c r="H58" i="10"/>
  <c r="H45" i="10"/>
  <c r="K20" i="8"/>
  <c r="H36" i="10"/>
  <c r="H20" i="10"/>
  <c r="G85" i="10"/>
  <c r="G93" i="10" s="1"/>
  <c r="G79" i="10"/>
  <c r="L76" i="7"/>
  <c r="L69" i="7"/>
  <c r="G64" i="10"/>
  <c r="L55" i="7"/>
  <c r="G51" i="10"/>
  <c r="L49" i="7"/>
  <c r="L43" i="7"/>
  <c r="G36" i="10"/>
  <c r="G20" i="10"/>
  <c r="O86" i="6"/>
  <c r="F85" i="10"/>
  <c r="O82" i="6"/>
  <c r="F79" i="10"/>
  <c r="O69" i="6"/>
  <c r="O61" i="6"/>
  <c r="O55" i="6"/>
  <c r="O49" i="6"/>
  <c r="F45" i="10"/>
  <c r="F36" i="10"/>
  <c r="O36" i="6"/>
  <c r="O20" i="6"/>
  <c r="F20" i="10"/>
  <c r="Q89" i="5"/>
  <c r="E85" i="10"/>
  <c r="E79" i="10"/>
  <c r="E72" i="10"/>
  <c r="E93" i="10" s="1"/>
  <c r="Q69" i="5"/>
  <c r="E64" i="10"/>
  <c r="E58" i="10"/>
  <c r="E51" i="10"/>
  <c r="E45" i="10"/>
  <c r="Q36" i="5"/>
  <c r="E36" i="10"/>
  <c r="E20" i="10"/>
  <c r="Q20" i="5"/>
  <c r="X58" i="1"/>
  <c r="C58" i="10"/>
  <c r="C51" i="10"/>
  <c r="X46" i="1"/>
  <c r="G45" i="10"/>
  <c r="C36" i="10"/>
  <c r="F51" i="10"/>
  <c r="I45" i="10"/>
  <c r="I65" i="10" s="1"/>
  <c r="F90" i="9"/>
  <c r="H62" i="9"/>
  <c r="G90" i="9"/>
  <c r="C90" i="9"/>
  <c r="B62" i="9"/>
  <c r="H90" i="9"/>
  <c r="C62" i="9"/>
  <c r="D62" i="9"/>
  <c r="E62" i="9"/>
  <c r="B90" i="9"/>
  <c r="F62" i="9"/>
  <c r="D90" i="9"/>
  <c r="G62" i="9"/>
  <c r="E90" i="9"/>
  <c r="X87" i="1" l="1"/>
  <c r="F93" i="10"/>
  <c r="C93" i="10"/>
  <c r="E91" i="8"/>
  <c r="G91" i="9"/>
  <c r="B91" i="9"/>
  <c r="I93" i="10"/>
  <c r="I94" i="10" s="1"/>
  <c r="H91" i="9"/>
  <c r="E91" i="9"/>
  <c r="C91" i="9"/>
  <c r="J91" i="9" s="1"/>
  <c r="I95" i="10" s="1"/>
  <c r="H65" i="10"/>
  <c r="H94" i="10" s="1"/>
  <c r="G65" i="10"/>
  <c r="F65" i="10"/>
  <c r="E65" i="10"/>
  <c r="C65" i="10"/>
  <c r="C94" i="10" s="1"/>
  <c r="F91" i="9"/>
  <c r="D91" i="9"/>
  <c r="G94" i="10" l="1"/>
  <c r="F94" i="10"/>
  <c r="E94" i="10"/>
  <c r="C89" i="8"/>
  <c r="L89" i="8" s="1"/>
  <c r="B89" i="8"/>
  <c r="L86" i="8"/>
  <c r="B86" i="8"/>
  <c r="C82" i="8"/>
  <c r="B82" i="8"/>
  <c r="L76" i="8"/>
  <c r="B76" i="8"/>
  <c r="B69" i="8"/>
  <c r="C61" i="8"/>
  <c r="B61" i="8"/>
  <c r="C55" i="8"/>
  <c r="L55" i="8" s="1"/>
  <c r="B55" i="8"/>
  <c r="C49" i="8"/>
  <c r="B49" i="8"/>
  <c r="L43" i="8"/>
  <c r="B43" i="8"/>
  <c r="B36" i="8"/>
  <c r="L20" i="8"/>
  <c r="B20" i="8"/>
  <c r="B62" i="8" s="1"/>
  <c r="L82" i="8" l="1"/>
  <c r="C90" i="8"/>
  <c r="B90" i="8"/>
  <c r="B91" i="8" s="1"/>
  <c r="L49" i="8"/>
  <c r="C62" i="8"/>
  <c r="C91" i="8" s="1"/>
  <c r="L91" i="8" s="1"/>
  <c r="L69" i="8"/>
  <c r="L36" i="8"/>
  <c r="L61" i="8"/>
  <c r="H95" i="10" l="1"/>
  <c r="K89" i="7"/>
  <c r="J89" i="7"/>
  <c r="I89" i="7"/>
  <c r="H89" i="7"/>
  <c r="G89" i="7"/>
  <c r="F89" i="7"/>
  <c r="E89" i="7"/>
  <c r="D89" i="7"/>
  <c r="B89" i="7"/>
  <c r="K86" i="7"/>
  <c r="J86" i="7"/>
  <c r="I86" i="7"/>
  <c r="H86" i="7"/>
  <c r="G86" i="7"/>
  <c r="F86" i="7"/>
  <c r="E86" i="7"/>
  <c r="D86" i="7"/>
  <c r="B86" i="7"/>
  <c r="K82" i="7"/>
  <c r="J82" i="7"/>
  <c r="I82" i="7"/>
  <c r="H82" i="7"/>
  <c r="G82" i="7"/>
  <c r="F82" i="7"/>
  <c r="E82" i="7"/>
  <c r="D82" i="7"/>
  <c r="B82" i="7"/>
  <c r="K76" i="7"/>
  <c r="J76" i="7"/>
  <c r="I76" i="7"/>
  <c r="H76" i="7"/>
  <c r="G76" i="7"/>
  <c r="F76" i="7"/>
  <c r="E76" i="7"/>
  <c r="D76" i="7"/>
  <c r="B76" i="7"/>
  <c r="K69" i="7"/>
  <c r="J69" i="7"/>
  <c r="J90" i="7" s="1"/>
  <c r="I69" i="7"/>
  <c r="I90" i="7" s="1"/>
  <c r="H69" i="7"/>
  <c r="G69" i="7"/>
  <c r="F69" i="7"/>
  <c r="E69" i="7"/>
  <c r="D69" i="7"/>
  <c r="B69" i="7"/>
  <c r="B90" i="7" s="1"/>
  <c r="K61" i="7"/>
  <c r="J61" i="7"/>
  <c r="I61" i="7"/>
  <c r="H61" i="7"/>
  <c r="G61" i="7"/>
  <c r="F61" i="7"/>
  <c r="E61" i="7"/>
  <c r="D61" i="7"/>
  <c r="C61" i="7"/>
  <c r="B61" i="7"/>
  <c r="K55" i="7"/>
  <c r="J55" i="7"/>
  <c r="I55" i="7"/>
  <c r="H55" i="7"/>
  <c r="G55" i="7"/>
  <c r="F55" i="7"/>
  <c r="E55" i="7"/>
  <c r="D55" i="7"/>
  <c r="C55" i="7"/>
  <c r="B55" i="7"/>
  <c r="K49" i="7"/>
  <c r="J49" i="7"/>
  <c r="I49" i="7"/>
  <c r="H49" i="7"/>
  <c r="G49" i="7"/>
  <c r="F49" i="7"/>
  <c r="E49" i="7"/>
  <c r="D49" i="7"/>
  <c r="C49" i="7"/>
  <c r="B49" i="7"/>
  <c r="K43" i="7"/>
  <c r="J43" i="7"/>
  <c r="I43" i="7"/>
  <c r="H43" i="7"/>
  <c r="G43" i="7"/>
  <c r="F43" i="7"/>
  <c r="E43" i="7"/>
  <c r="D43" i="7"/>
  <c r="C43" i="7"/>
  <c r="B43" i="7"/>
  <c r="K36" i="7"/>
  <c r="J36" i="7"/>
  <c r="I36" i="7"/>
  <c r="H36" i="7"/>
  <c r="G36" i="7"/>
  <c r="F36" i="7"/>
  <c r="E36" i="7"/>
  <c r="D36" i="7"/>
  <c r="C36" i="7"/>
  <c r="B36" i="7"/>
  <c r="K20" i="7"/>
  <c r="J20" i="7"/>
  <c r="I20" i="7"/>
  <c r="H20" i="7"/>
  <c r="G20" i="7"/>
  <c r="F20" i="7"/>
  <c r="E20" i="7"/>
  <c r="E62" i="7" s="1"/>
  <c r="D20" i="7"/>
  <c r="C20" i="7"/>
  <c r="B20" i="7"/>
  <c r="M43" i="7" l="1"/>
  <c r="M36" i="7"/>
  <c r="M49" i="7"/>
  <c r="M82" i="7"/>
  <c r="M61" i="7"/>
  <c r="M69" i="7"/>
  <c r="M20" i="7"/>
  <c r="M55" i="7"/>
  <c r="M89" i="7"/>
  <c r="M86" i="7"/>
  <c r="M76" i="7"/>
  <c r="I62" i="7"/>
  <c r="I91" i="7" s="1"/>
  <c r="K90" i="7"/>
  <c r="J62" i="7"/>
  <c r="J91" i="7" s="1"/>
  <c r="G62" i="7"/>
  <c r="H62" i="7"/>
  <c r="E90" i="7"/>
  <c r="E91" i="7" s="1"/>
  <c r="B62" i="7"/>
  <c r="B91" i="7" s="1"/>
  <c r="F62" i="7"/>
  <c r="G90" i="7"/>
  <c r="D62" i="7"/>
  <c r="C62" i="7"/>
  <c r="C91" i="7" s="1"/>
  <c r="K62" i="7"/>
  <c r="H90" i="7"/>
  <c r="F90" i="7"/>
  <c r="D90" i="7"/>
  <c r="F91" i="7" l="1"/>
  <c r="G91" i="7"/>
  <c r="K91" i="7"/>
  <c r="H91" i="7"/>
  <c r="D91" i="7"/>
  <c r="M91" i="7" s="1"/>
  <c r="N89" i="6"/>
  <c r="M89" i="6"/>
  <c r="L89" i="6"/>
  <c r="K89" i="6"/>
  <c r="I89" i="6"/>
  <c r="G89" i="6"/>
  <c r="F89" i="6"/>
  <c r="E89" i="6"/>
  <c r="D89" i="6"/>
  <c r="C89" i="6"/>
  <c r="P89" i="6" s="1"/>
  <c r="B89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P55" i="6" l="1"/>
  <c r="P43" i="6"/>
  <c r="P36" i="6"/>
  <c r="P49" i="6"/>
  <c r="P20" i="6"/>
  <c r="P82" i="6"/>
  <c r="P61" i="6"/>
  <c r="G95" i="10"/>
  <c r="P86" i="6"/>
  <c r="P76" i="6"/>
  <c r="P69" i="6"/>
  <c r="I90" i="6"/>
  <c r="L62" i="6"/>
  <c r="D62" i="6"/>
  <c r="E62" i="6"/>
  <c r="M62" i="6"/>
  <c r="C62" i="6"/>
  <c r="K62" i="6"/>
  <c r="F62" i="6"/>
  <c r="N62" i="6"/>
  <c r="G62" i="6"/>
  <c r="B62" i="6"/>
  <c r="J62" i="6"/>
  <c r="E90" i="6"/>
  <c r="M90" i="6"/>
  <c r="H62" i="6"/>
  <c r="H90" i="6"/>
  <c r="C90" i="6"/>
  <c r="K90" i="6"/>
  <c r="F90" i="6"/>
  <c r="N90" i="6"/>
  <c r="I62" i="6"/>
  <c r="D90" i="6"/>
  <c r="L90" i="6"/>
  <c r="G90" i="6"/>
  <c r="B90" i="6"/>
  <c r="J90" i="6"/>
  <c r="G91" i="6" l="1"/>
  <c r="K91" i="6"/>
  <c r="H91" i="6"/>
  <c r="C91" i="6"/>
  <c r="I91" i="6"/>
  <c r="J91" i="6"/>
  <c r="E91" i="6"/>
  <c r="L91" i="6"/>
  <c r="M91" i="6"/>
  <c r="D91" i="6"/>
  <c r="B91" i="6"/>
  <c r="N91" i="6"/>
  <c r="F91" i="6"/>
  <c r="P89" i="5"/>
  <c r="O89" i="5"/>
  <c r="N89" i="5"/>
  <c r="M89" i="5"/>
  <c r="L89" i="5"/>
  <c r="K89" i="5"/>
  <c r="J89" i="5"/>
  <c r="I89" i="5"/>
  <c r="H89" i="5"/>
  <c r="G89" i="5"/>
  <c r="F89" i="5"/>
  <c r="E89" i="5"/>
  <c r="C89" i="5"/>
  <c r="B89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R82" i="5" s="1"/>
  <c r="B82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B62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R76" i="5" l="1"/>
  <c r="R55" i="5"/>
  <c r="R61" i="5"/>
  <c r="P91" i="6"/>
  <c r="J62" i="5"/>
  <c r="J91" i="5" s="1"/>
  <c r="R36" i="5"/>
  <c r="R43" i="5"/>
  <c r="G90" i="5"/>
  <c r="O90" i="5"/>
  <c r="R89" i="5"/>
  <c r="B90" i="5"/>
  <c r="B91" i="5" s="1"/>
  <c r="R86" i="5"/>
  <c r="F95" i="10"/>
  <c r="J90" i="5"/>
  <c r="M90" i="5"/>
  <c r="E90" i="5"/>
  <c r="I90" i="5"/>
  <c r="K90" i="5"/>
  <c r="P90" i="5"/>
  <c r="D90" i="5"/>
  <c r="L90" i="5"/>
  <c r="F90" i="5"/>
  <c r="N90" i="5"/>
  <c r="H90" i="5"/>
  <c r="C90" i="5"/>
  <c r="R69" i="5"/>
  <c r="K62" i="5"/>
  <c r="K91" i="5" s="1"/>
  <c r="L62" i="5"/>
  <c r="E62" i="5"/>
  <c r="E91" i="5" s="1"/>
  <c r="M62" i="5"/>
  <c r="M91" i="5" s="1"/>
  <c r="F62" i="5"/>
  <c r="N62" i="5"/>
  <c r="D62" i="5"/>
  <c r="H62" i="5"/>
  <c r="P62" i="5"/>
  <c r="P91" i="5" s="1"/>
  <c r="I62" i="5"/>
  <c r="I91" i="5" s="1"/>
  <c r="G62" i="5"/>
  <c r="G91" i="5" s="1"/>
  <c r="O62" i="5"/>
  <c r="O91" i="5" s="1"/>
  <c r="R20" i="5"/>
  <c r="C62" i="5"/>
  <c r="R49" i="5"/>
  <c r="F91" i="5" l="1"/>
  <c r="D91" i="5"/>
  <c r="N91" i="5"/>
  <c r="H91" i="5"/>
  <c r="L91" i="5"/>
  <c r="C91" i="5"/>
  <c r="Q91" i="5" l="1"/>
  <c r="E95" i="10" s="1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U88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V86" i="4" s="1"/>
  <c r="B86" i="4"/>
  <c r="U85" i="4"/>
  <c r="U84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U81" i="4"/>
  <c r="J84" i="10" s="1"/>
  <c r="K84" i="10" s="1"/>
  <c r="U80" i="4"/>
  <c r="J83" i="10" s="1"/>
  <c r="K83" i="10" s="1"/>
  <c r="U79" i="4"/>
  <c r="J82" i="10" s="1"/>
  <c r="K82" i="10" s="1"/>
  <c r="U78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U75" i="4"/>
  <c r="J78" i="10" s="1"/>
  <c r="K78" i="10" s="1"/>
  <c r="U74" i="4"/>
  <c r="J77" i="10" s="1"/>
  <c r="K77" i="10" s="1"/>
  <c r="U73" i="4"/>
  <c r="J76" i="10" s="1"/>
  <c r="K76" i="10" s="1"/>
  <c r="U72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U68" i="4"/>
  <c r="J71" i="10" s="1"/>
  <c r="K71" i="10" s="1"/>
  <c r="U67" i="4"/>
  <c r="J70" i="10" s="1"/>
  <c r="K70" i="10" s="1"/>
  <c r="U66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U60" i="4"/>
  <c r="J63" i="10" s="1"/>
  <c r="K63" i="10" s="1"/>
  <c r="U59" i="4"/>
  <c r="J62" i="10" s="1"/>
  <c r="K62" i="10" s="1"/>
  <c r="U58" i="4"/>
  <c r="J61" i="10" s="1"/>
  <c r="K61" i="10" s="1"/>
  <c r="U57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U54" i="4"/>
  <c r="J56" i="10" s="1"/>
  <c r="K56" i="10" s="1"/>
  <c r="U53" i="4"/>
  <c r="J55" i="10" s="1"/>
  <c r="K55" i="10" s="1"/>
  <c r="U52" i="4"/>
  <c r="J54" i="10" s="1"/>
  <c r="K54" i="10" s="1"/>
  <c r="U51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U48" i="4"/>
  <c r="J50" i="10" s="1"/>
  <c r="K50" i="10" s="1"/>
  <c r="U47" i="4"/>
  <c r="J49" i="10" s="1"/>
  <c r="K49" i="10" s="1"/>
  <c r="U46" i="4"/>
  <c r="J48" i="10" s="1"/>
  <c r="K48" i="10" s="1"/>
  <c r="U45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U42" i="4"/>
  <c r="J44" i="10" s="1"/>
  <c r="K44" i="10" s="1"/>
  <c r="U41" i="4"/>
  <c r="J43" i="10" s="1"/>
  <c r="K43" i="10" s="1"/>
  <c r="U39" i="4"/>
  <c r="J40" i="10" s="1"/>
  <c r="K40" i="10" s="1"/>
  <c r="U38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U34" i="4"/>
  <c r="J34" i="10" s="1"/>
  <c r="K34" i="10" s="1"/>
  <c r="U33" i="4"/>
  <c r="J33" i="10" s="1"/>
  <c r="K33" i="10" s="1"/>
  <c r="U32" i="4"/>
  <c r="J32" i="10" s="1"/>
  <c r="K32" i="10" s="1"/>
  <c r="U29" i="4"/>
  <c r="J29" i="10" s="1"/>
  <c r="K29" i="10" s="1"/>
  <c r="U28" i="4"/>
  <c r="J28" i="10" s="1"/>
  <c r="K28" i="10" s="1"/>
  <c r="U27" i="4"/>
  <c r="J27" i="10" s="1"/>
  <c r="K27" i="10" s="1"/>
  <c r="U26" i="4"/>
  <c r="J26" i="10" s="1"/>
  <c r="K26" i="10" s="1"/>
  <c r="U25" i="4"/>
  <c r="J25" i="10" s="1"/>
  <c r="K25" i="10" s="1"/>
  <c r="U24" i="4"/>
  <c r="J24" i="10" s="1"/>
  <c r="K24" i="10" s="1"/>
  <c r="U22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U19" i="4"/>
  <c r="J18" i="10" s="1"/>
  <c r="K18" i="10" s="1"/>
  <c r="U18" i="4"/>
  <c r="J17" i="10" s="1"/>
  <c r="K17" i="10" s="1"/>
  <c r="U17" i="4"/>
  <c r="J16" i="10" s="1"/>
  <c r="K16" i="10" s="1"/>
  <c r="U16" i="4"/>
  <c r="J15" i="10" s="1"/>
  <c r="K15" i="10" s="1"/>
  <c r="U15" i="4"/>
  <c r="J14" i="10" s="1"/>
  <c r="K14" i="10" s="1"/>
  <c r="U14" i="4"/>
  <c r="K13" i="10" s="1"/>
  <c r="U12" i="4"/>
  <c r="J11" i="10" s="1"/>
  <c r="K11" i="10" s="1"/>
  <c r="U11" i="4"/>
  <c r="J10" i="10" s="1"/>
  <c r="K10" i="10" s="1"/>
  <c r="U10" i="4"/>
  <c r="J9" i="10" s="1"/>
  <c r="U9" i="4"/>
  <c r="B90" i="4" l="1"/>
  <c r="V76" i="4"/>
  <c r="V89" i="4"/>
  <c r="V55" i="4"/>
  <c r="V36" i="4"/>
  <c r="E90" i="4"/>
  <c r="M90" i="4"/>
  <c r="K9" i="10"/>
  <c r="J20" i="10"/>
  <c r="K20" i="10" s="1"/>
  <c r="U89" i="4"/>
  <c r="J88" i="10"/>
  <c r="K88" i="10" s="1"/>
  <c r="J90" i="4"/>
  <c r="R90" i="4"/>
  <c r="K90" i="4"/>
  <c r="S90" i="4"/>
  <c r="U86" i="4"/>
  <c r="J87" i="10"/>
  <c r="J89" i="10" s="1"/>
  <c r="K89" i="10" s="1"/>
  <c r="V82" i="4"/>
  <c r="D85" i="10"/>
  <c r="J81" i="10"/>
  <c r="J85" i="10" s="1"/>
  <c r="K85" i="10" s="1"/>
  <c r="N90" i="4"/>
  <c r="G90" i="4"/>
  <c r="F90" i="4"/>
  <c r="O90" i="4"/>
  <c r="J75" i="10"/>
  <c r="J79" i="10" s="1"/>
  <c r="K79" i="10" s="1"/>
  <c r="U69" i="4"/>
  <c r="C90" i="4"/>
  <c r="V69" i="4"/>
  <c r="U61" i="4"/>
  <c r="U55" i="4"/>
  <c r="U49" i="4"/>
  <c r="D45" i="10"/>
  <c r="J39" i="10"/>
  <c r="J45" i="10" s="1"/>
  <c r="K45" i="10" s="1"/>
  <c r="Q62" i="4"/>
  <c r="I62" i="4"/>
  <c r="G62" i="4"/>
  <c r="O62" i="4"/>
  <c r="D36" i="10"/>
  <c r="J22" i="10"/>
  <c r="J36" i="10" s="1"/>
  <c r="K36" i="10" s="1"/>
  <c r="H62" i="4"/>
  <c r="P62" i="4"/>
  <c r="U20" i="4"/>
  <c r="V49" i="4"/>
  <c r="H90" i="4"/>
  <c r="P90" i="4"/>
  <c r="B62" i="4"/>
  <c r="B91" i="4" s="1"/>
  <c r="J62" i="4"/>
  <c r="R62" i="4"/>
  <c r="R91" i="4" s="1"/>
  <c r="U43" i="4"/>
  <c r="I90" i="4"/>
  <c r="Q90" i="4"/>
  <c r="V20" i="4"/>
  <c r="K62" i="4"/>
  <c r="S62" i="4"/>
  <c r="D62" i="4"/>
  <c r="L62" i="4"/>
  <c r="T62" i="4"/>
  <c r="E62" i="4"/>
  <c r="M62" i="4"/>
  <c r="M91" i="4" s="1"/>
  <c r="U36" i="4"/>
  <c r="D90" i="4"/>
  <c r="L90" i="4"/>
  <c r="T90" i="4"/>
  <c r="U82" i="4"/>
  <c r="F62" i="4"/>
  <c r="N62" i="4"/>
  <c r="U76" i="4"/>
  <c r="V43" i="4"/>
  <c r="V61" i="4"/>
  <c r="C62" i="4"/>
  <c r="C91" i="4" s="1"/>
  <c r="N91" i="4" l="1"/>
  <c r="E91" i="4"/>
  <c r="K91" i="4"/>
  <c r="K75" i="10"/>
  <c r="K39" i="10"/>
  <c r="K22" i="10"/>
  <c r="K81" i="10"/>
  <c r="K87" i="10"/>
  <c r="S91" i="4"/>
  <c r="D92" i="10"/>
  <c r="J91" i="4"/>
  <c r="O91" i="4"/>
  <c r="D89" i="10"/>
  <c r="F91" i="4"/>
  <c r="G91" i="4"/>
  <c r="L91" i="4"/>
  <c r="I91" i="4"/>
  <c r="H91" i="4"/>
  <c r="D72" i="10"/>
  <c r="J69" i="10"/>
  <c r="J72" i="10" s="1"/>
  <c r="K72" i="10" s="1"/>
  <c r="D64" i="10"/>
  <c r="J60" i="10"/>
  <c r="J64" i="10" s="1"/>
  <c r="Q91" i="4"/>
  <c r="D58" i="10"/>
  <c r="J53" i="10"/>
  <c r="J58" i="10" s="1"/>
  <c r="D51" i="10"/>
  <c r="J47" i="10"/>
  <c r="J51" i="10" s="1"/>
  <c r="K51" i="10" s="1"/>
  <c r="F14" i="13"/>
  <c r="U62" i="4"/>
  <c r="P91" i="4"/>
  <c r="D20" i="10"/>
  <c r="T91" i="4"/>
  <c r="D91" i="4"/>
  <c r="U91" i="4" s="1"/>
  <c r="D93" i="10" l="1"/>
  <c r="J93" i="10" s="1"/>
  <c r="K8" i="10"/>
  <c r="K47" i="10"/>
  <c r="K69" i="10"/>
  <c r="K91" i="10"/>
  <c r="K92" i="10" s="1"/>
  <c r="K53" i="10"/>
  <c r="K58" i="10" s="1"/>
  <c r="K60" i="10"/>
  <c r="K64" i="10" s="1"/>
  <c r="D95" i="10"/>
  <c r="D65" i="10"/>
  <c r="D94" i="10" s="1"/>
  <c r="J94" i="10" s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C18" i="1"/>
  <c r="D18" i="1"/>
  <c r="E18" i="1"/>
  <c r="F18" i="1"/>
  <c r="G18" i="1"/>
  <c r="H18" i="1"/>
  <c r="I18" i="1"/>
  <c r="J18" i="1"/>
  <c r="V18" i="1"/>
  <c r="W1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C73" i="1"/>
  <c r="Y73" i="1" s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Y58" i="1" l="1"/>
  <c r="Y18" i="1"/>
  <c r="Y46" i="1"/>
  <c r="Y86" i="1"/>
  <c r="I14" i="13"/>
  <c r="G14" i="13"/>
  <c r="Y40" i="1"/>
  <c r="C34" i="1"/>
  <c r="D34" i="1"/>
  <c r="E34" i="1"/>
  <c r="F34" i="1"/>
  <c r="F59" i="1" s="1"/>
  <c r="G34" i="1"/>
  <c r="H34" i="1"/>
  <c r="H59" i="1" s="1"/>
  <c r="I34" i="1"/>
  <c r="J34" i="1"/>
  <c r="J59" i="1" s="1"/>
  <c r="K34" i="1"/>
  <c r="L34" i="1"/>
  <c r="M34" i="1"/>
  <c r="N34" i="1"/>
  <c r="N59" i="1" s="1"/>
  <c r="O34" i="1"/>
  <c r="P34" i="1"/>
  <c r="P59" i="1" s="1"/>
  <c r="Q34" i="1"/>
  <c r="Q59" i="1" s="1"/>
  <c r="R34" i="1"/>
  <c r="S34" i="1"/>
  <c r="S59" i="1" s="1"/>
  <c r="T34" i="1"/>
  <c r="T59" i="1" s="1"/>
  <c r="U34" i="1"/>
  <c r="U59" i="1" s="1"/>
  <c r="V34" i="1"/>
  <c r="W34" i="1"/>
  <c r="W59" i="1" s="1"/>
  <c r="D14" i="13" l="1"/>
  <c r="R59" i="1"/>
  <c r="X34" i="1"/>
  <c r="X59" i="1" s="1"/>
  <c r="Y34" i="1"/>
  <c r="C66" i="1"/>
  <c r="D66" i="1"/>
  <c r="G66" i="1"/>
  <c r="H66" i="1"/>
  <c r="I66" i="1"/>
  <c r="J66" i="1"/>
  <c r="K66" i="1"/>
  <c r="M66" i="1"/>
  <c r="N66" i="1"/>
  <c r="P66" i="1"/>
  <c r="R66" i="1"/>
  <c r="S66" i="1"/>
  <c r="T66" i="1"/>
  <c r="U66" i="1"/>
  <c r="V66" i="1"/>
  <c r="W66" i="1"/>
  <c r="O87" i="1"/>
  <c r="C79" i="1"/>
  <c r="D79" i="1"/>
  <c r="G79" i="1"/>
  <c r="H79" i="1"/>
  <c r="I79" i="1"/>
  <c r="J79" i="1"/>
  <c r="K79" i="1"/>
  <c r="M79" i="1"/>
  <c r="N79" i="1"/>
  <c r="P79" i="1"/>
  <c r="R79" i="1"/>
  <c r="S79" i="1"/>
  <c r="T79" i="1"/>
  <c r="U79" i="1"/>
  <c r="V79" i="1"/>
  <c r="W79" i="1"/>
  <c r="C83" i="1"/>
  <c r="D83" i="1"/>
  <c r="G83" i="1"/>
  <c r="H83" i="1"/>
  <c r="I83" i="1"/>
  <c r="J83" i="1"/>
  <c r="K83" i="1"/>
  <c r="M83" i="1"/>
  <c r="N83" i="1"/>
  <c r="P83" i="1"/>
  <c r="R83" i="1"/>
  <c r="S83" i="1"/>
  <c r="T83" i="1"/>
  <c r="U83" i="1"/>
  <c r="V83" i="1"/>
  <c r="W83" i="1"/>
  <c r="W87" i="1" s="1"/>
  <c r="W88" i="1" s="1"/>
  <c r="Y66" i="1" l="1"/>
  <c r="Y83" i="1"/>
  <c r="C87" i="1"/>
  <c r="Y79" i="1"/>
  <c r="E14" i="13"/>
  <c r="N87" i="1"/>
  <c r="N88" i="1" s="1"/>
  <c r="H87" i="1"/>
  <c r="H88" i="1" s="1"/>
  <c r="I87" i="1"/>
  <c r="T87" i="1"/>
  <c r="T88" i="1" s="1"/>
  <c r="L87" i="1"/>
  <c r="U87" i="1"/>
  <c r="U88" i="1" s="1"/>
  <c r="J87" i="1"/>
  <c r="J88" i="1" s="1"/>
  <c r="R87" i="1"/>
  <c r="R88" i="1" s="1"/>
  <c r="F87" i="1"/>
  <c r="F88" i="1" s="1"/>
  <c r="Q87" i="1"/>
  <c r="Q88" i="1" s="1"/>
  <c r="E87" i="1"/>
  <c r="P87" i="1"/>
  <c r="P88" i="1" s="1"/>
  <c r="D87" i="1"/>
  <c r="K87" i="1"/>
  <c r="D52" i="1"/>
  <c r="D59" i="1" s="1"/>
  <c r="S87" i="1"/>
  <c r="S88" i="1" s="1"/>
  <c r="V87" i="1"/>
  <c r="D88" i="1" l="1"/>
  <c r="G87" i="1"/>
  <c r="V59" i="1" l="1"/>
  <c r="V88" i="1" s="1"/>
  <c r="L59" i="1" l="1"/>
  <c r="L88" i="1" s="1"/>
  <c r="I59" i="1" l="1"/>
  <c r="I88" i="1" s="1"/>
  <c r="G59" i="1"/>
  <c r="G88" i="1" s="1"/>
  <c r="M87" i="1" l="1"/>
  <c r="M88" i="1" s="1"/>
  <c r="M59" i="1"/>
  <c r="E59" i="1" l="1"/>
  <c r="E88" i="1" s="1"/>
  <c r="O59" i="1" l="1"/>
  <c r="O88" i="1" s="1"/>
  <c r="K59" i="1" l="1"/>
  <c r="K88" i="1" s="1"/>
  <c r="C52" i="1"/>
  <c r="Y52" i="1" s="1"/>
  <c r="H14" i="13" l="1"/>
  <c r="C59" i="1"/>
  <c r="C88" i="1" s="1"/>
  <c r="X88" i="1" s="1"/>
  <c r="C95" i="10" s="1"/>
  <c r="J95" i="10" s="1"/>
  <c r="B86" i="1"/>
  <c r="B83" i="1"/>
  <c r="B79" i="1"/>
  <c r="B73" i="1"/>
  <c r="B66" i="1"/>
  <c r="B58" i="1"/>
  <c r="B52" i="1"/>
  <c r="B46" i="1"/>
  <c r="B40" i="1"/>
  <c r="B34" i="1"/>
  <c r="B18" i="1"/>
  <c r="B87" i="1" l="1"/>
  <c r="B59" i="1"/>
  <c r="B88" i="1" l="1"/>
</calcChain>
</file>

<file path=xl/sharedStrings.xml><?xml version="1.0" encoding="utf-8"?>
<sst xmlns="http://schemas.openxmlformats.org/spreadsheetml/2006/main" count="1169" uniqueCount="299">
  <si>
    <t>แนวทางการตรวจราชการกระทรวงสาธารณสุข ประจำปีงบประมาณ พ.ศ. 2565 (Inspection Guideline)
ประเด็นที่ 6 : ระบบธรรมาภิบาล
หัวข้อ การบริหารจัดการด้านการเงินการคลังสุขภาพ</t>
  </si>
  <si>
    <t>แนวทางในการประเมินระบบจัดเก็บรายได้คุณภาพ(4S4C)</t>
  </si>
  <si>
    <t>คะแนน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</si>
  <si>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</si>
  <si>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</si>
  <si>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</si>
  <si>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</si>
  <si>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</si>
  <si>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</si>
  <si>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</si>
  <si>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</si>
  <si>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</si>
  <si>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</si>
  <si>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</si>
  <si>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</si>
  <si>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</si>
  <si>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</si>
  <si>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</si>
  <si>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</si>
  <si>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</si>
  <si>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</si>
  <si>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รพ.บ้านดุง</t>
  </si>
  <si>
    <t>รพ.กู่แก้ว</t>
  </si>
  <si>
    <t>รพ.ประจักษ์ฯ</t>
  </si>
  <si>
    <t>เกณฑ์การประเมิน</t>
  </si>
  <si>
    <t xml:space="preserve">1. มีโครงสร้างศูนย์จัดเก็บรายได้ (Structure) 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</si>
  <si>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</si>
  <si>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</si>
  <si>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</si>
  <si>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</si>
  <si>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</si>
  <si>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</si>
  <si>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</si>
  <si>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</si>
  <si>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</si>
  <si>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</si>
  <si>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</si>
  <si>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</si>
  <si>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>รวม</t>
  </si>
  <si>
    <t xml:space="preserve">2. ระบบงานจัดเก็บในการเรียกเก็บทุกกองทุน (System) 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</si>
  <si>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</si>
  <si>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</si>
  <si>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>2.3 มีการใช้ Software ในการจัดเก็บรายได้</t>
  </si>
  <si>
    <t xml:space="preserve">    (Software ที่ใช้ ......................................................</t>
  </si>
  <si>
    <t xml:space="preserve">2.4 มีประสิทธิภาพในการเรียกเก็บทุกกองทุน </t>
  </si>
  <si>
    <r>
      <t xml:space="preserve">1) UC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</si>
  <si>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2) ขรก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</si>
  <si>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  3) ปกส.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120 วัน</t>
    </r>
  </si>
  <si>
    <t>*ผลงาน 7 plus efficiency ไตรมาสที่ผ่านมา มิ.ย.65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</si>
  <si>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</si>
  <si>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</si>
  <si>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</si>
  <si>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</si>
  <si>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</si>
  <si>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 xml:space="preserve">4. มีการบันทึกข้อมูลกิจกรรมการรักษา ครบถ้วน (Care)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</si>
  <si>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</si>
  <si>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</si>
  <si>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</si>
  <si>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>4.4 การส่งข้อมูลการรักษาเพื่อบันทึกบัญชีก่อนวันที่ 10 ของเดือนถัดไป</t>
  </si>
  <si>
    <t xml:space="preserve">5. มีการบันทึกรหัส การรักษาพยาบาล ครบถ้วน และถูกต้อง (Code) 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</si>
  <si>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</si>
  <si>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</si>
  <si>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   30 วัน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</si>
  <si>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</si>
  <si>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6.ระบบเบิกจ่าย (Claim) ของแต่ละกองทุน </t>
  </si>
  <si>
    <t>6.1 มีรายชื่อบุคลากรใน Flow chart ของการเบิกจ่าย (Claim) ในทุกกองทุนย่อย</t>
  </si>
  <si>
    <t>6.2 การบริหารจัดการข้อมูลติด C ของกองทุนสปสช.</t>
  </si>
  <si>
    <t>6.3 การบริหารจัดการข้อมูลติด Deny ของกองทุนสปสช.</t>
  </si>
  <si>
    <t xml:space="preserve">6.4 ไม่ได้รับการหัก 5 % เนื่องจากส่งเบิกจ่ายล่าช้า </t>
  </si>
  <si>
    <t>รวม 4S4C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</si>
  <si>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 
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</si>
  <si>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</si>
  <si>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2)มีผลการตรวจสอบคุณภาพข้อมูลก่อนการเรียกเก็บค่ารักษาพยาบาล</t>
  </si>
  <si>
    <t>2.1 การบันทึกข้อมูลผู้ป่วยนอกและผู้ป่วยในจำแนกตามรายสิทธิ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</si>
  <si>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</si>
  <si>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</si>
  <si>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</si>
  <si>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</si>
  <si>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 xml:space="preserve">3. มีการบันทึกข้อมูลกิจกรรมการรักษา ครบถ้วน (Care) </t>
  </si>
  <si>
    <t>3.2 ผู้ป่วยนอก มีการบันทึกข้อมูลการรักษาในผู้รับบริการ เฉพาะกองทุนครบถ้วน</t>
  </si>
  <si>
    <t>3.3 ผู้ป่วยใน มีการบันทึกข้อมูลการรักษาในผู้รับบริการ เฉพาะกองทุนครบถ้วน</t>
  </si>
  <si>
    <t xml:space="preserve">4. มีการบันทึกรหัส การรักษาพยาบาล ครบถ้วน และถูกต้อง (Code) 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</si>
  <si>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</si>
  <si>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   30 วัน</t>
  </si>
  <si>
    <t xml:space="preserve">5.ระบบเบิกจ่าย (Claim) ของแต่ละกองทุน </t>
  </si>
  <si>
    <t>รวมคะแนนทั้งสิ้น</t>
  </si>
  <si>
    <t xml:space="preserve">    1)มีผลการตรวจสอบความถูกต้องของการให้สิทธิ</t>
  </si>
  <si>
    <t xml:space="preserve">    3)มีผลรวมของลูกหนี้สุทธิในทุกเดือน</t>
  </si>
  <si>
    <t>5.1 มีการทบทวนและแก้ไขข้อมูลที่ไม่ผ่านการอนุมัติการเบิกจ่าย ภายใน 5 วันทำการ</t>
  </si>
  <si>
    <t>3.4 การส่งข้อมูลการรักษาเพื่อบันทึกบัญชีก่อนวันที่ 10 ของเดือนถัดไป</t>
  </si>
  <si>
    <t>3.1 มีคำสั่งมอบหมายงานหรือคณะทำงานตรวจสุขภาพในกลุ่มข้าราชการภายในพื้นที่</t>
  </si>
  <si>
    <t>รวม สิทธิเบิกจ่ายตรงกรมบัญชีกลาง (On Site Survey)</t>
  </si>
  <si>
    <t>แนวทางการตรวจราชการกระทรวงสาธารณสุข ประจำปีงบประมาณ พ.ศ. 2565
(Inspection Guideline)
ประเด็นที่ 6 : ระบบธรรมาภิบาล
หัวข้อ การบริหารจัดการด้านการเงินการคลังสุขภาพ</t>
  </si>
  <si>
    <t>แนวทางในการประเมินระบบจัดเก็บรายได้คุณภาพ( 4 S 4 C )</t>
  </si>
  <si>
    <t>สกลนคร</t>
  </si>
  <si>
    <t>กุสุมาลย์</t>
  </si>
  <si>
    <t>กุดบาก</t>
  </si>
  <si>
    <t>พระอาจารย์ฝั้น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</si>
  <si>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</si>
  <si>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</si>
  <si>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</si>
  <si>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</si>
  <si>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</si>
  <si>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</si>
  <si>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</si>
  <si>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</si>
  <si>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</si>
  <si>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</si>
  <si>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</si>
  <si>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</si>
  <si>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สว่างแดนดิน</t>
  </si>
  <si>
    <t xml:space="preserve">พระอาจารย์แบน </t>
  </si>
  <si>
    <t xml:space="preserve">    (โปรดระบุชื่อ Software ที่ใช้) </t>
  </si>
  <si>
    <t>HosXP/I-claim/E-claim/RCM/BMS-CHI(SSOP)/SIP09</t>
  </si>
  <si>
    <t xml:space="preserve"> HosXP/I-claim/E-claim/RCM/BMS-CHI(SSOP)/SIP09</t>
  </si>
  <si>
    <t>HosXP/I-claim/E-claim/DATAAUDIT/CCMS/SIP09</t>
  </si>
  <si>
    <t>E-Claim,Hos-xp</t>
  </si>
  <si>
    <t xml:space="preserve"> HosXP/I-claim/E-claim/BMSHOSxPEClaimExport*</t>
  </si>
  <si>
    <t>E-Claim,Hos-xp, I-Claim,EMSHOSxPeclaimExport,SSOP,SSIP</t>
  </si>
  <si>
    <t>Hshooter</t>
  </si>
  <si>
    <t>HosXp,I-claim,E-claim,BMS-CHI(SSOP),SIP09,CCMS</t>
  </si>
  <si>
    <t>HosXP/I-claim/E-claim/H-shooter/SSOP/SIP09</t>
  </si>
  <si>
    <t>E-Claim,Hos-xp,SSIP09</t>
  </si>
  <si>
    <t>HOSxP</t>
  </si>
  <si>
    <t>โปรแกรม RCM</t>
  </si>
  <si>
    <t>*ผลงาน 7 plus efficiency ไตรมาสที่ผ่านมา (รอบ 2/2565)</t>
  </si>
  <si>
    <t>โปรดระบุ จำนวนบุคลากร</t>
  </si>
  <si>
    <t>26คน</t>
  </si>
  <si>
    <t>6คน</t>
  </si>
  <si>
    <t>4 คน</t>
  </si>
  <si>
    <t xml:space="preserve"> 7 คน</t>
  </si>
  <si>
    <t>6 คน</t>
  </si>
  <si>
    <t>5 คน</t>
  </si>
  <si>
    <t>3 คน</t>
  </si>
  <si>
    <t>9 คน</t>
  </si>
  <si>
    <t>7 คน</t>
  </si>
  <si>
    <t xml:space="preserve"> 5 คน</t>
  </si>
  <si>
    <t>11 คน</t>
  </si>
  <si>
    <t xml:space="preserve"> 6 คน</t>
  </si>
  <si>
    <t>5.3 มีการบันทึกรหัส การรักษาพยาบาลผู้ป่วยใน ภายใน 30 วัน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</si>
  <si>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
</t>
  </si>
  <si>
    <t>4.2 มีการบันทึกรหัส การรักษาพยาบาลผู้ป่วยใน ภายใน 30 วัน</t>
  </si>
  <si>
    <t>5.1 มีคำสั่ง/มอบหมายหน้าที่ผู้รับผิดชอบในการให้รหัสการรักษาพยาบาล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</si>
  <si>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ต่อ 1 ครั้ง ต่อ 1 ปี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</si>
  <si>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 (On Site Survey)</t>
  </si>
  <si>
    <t xml:space="preserve">3.1 มีคำสั่งมอบหมายหน้าที่ผู้รับผิดชอบกองทุนย่อย ในการบันทึกข้อมูลการรักษาพยาบาล </t>
  </si>
  <si>
    <t>เลย</t>
  </si>
  <si>
    <t>นาด้วง</t>
  </si>
  <si>
    <t>เชียงคาน</t>
  </si>
  <si>
    <t>ปากชม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</si>
  <si>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</si>
  <si>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</si>
  <si>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</si>
  <si>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</si>
  <si>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</si>
  <si>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</si>
  <si>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</si>
  <si>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ด่านซ้าย</t>
  </si>
  <si>
    <t>เอราวัณ</t>
  </si>
  <si>
    <t>หนองหิน</t>
  </si>
  <si>
    <t>JJM</t>
  </si>
  <si>
    <t>DATA AUDIT/</t>
  </si>
  <si>
    <t xml:space="preserve">    RCM    (ตค 65)</t>
  </si>
  <si>
    <t>RCM</t>
  </si>
  <si>
    <t>KTN</t>
  </si>
  <si>
    <t>CCMS</t>
  </si>
  <si>
    <t>*ผลงาน 7 plus efficiency ไตรมาสที่ผ่านมา (รอบ 1 Q4/64)</t>
  </si>
  <si>
    <t>15 คน</t>
  </si>
  <si>
    <t>8 คน</t>
  </si>
  <si>
    <t>2  คน</t>
  </si>
  <si>
    <t>7คน</t>
  </si>
  <si>
    <t>3.1 มีคำสั่งมอบหมายหน้าที่ผู้รับผิดชอบกองทุนย่อย ในการบันทึกข้อมูลการรักษาพยาบาล</t>
  </si>
  <si>
    <r>
      <t xml:space="preserve">1) UC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60 วัน</t>
    </r>
  </si>
  <si>
    <r>
      <t xml:space="preserve">2) ขรก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60 วัน</t>
    </r>
  </si>
  <si>
    <r>
      <t xml:space="preserve">  3) ปกส.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120 วัน</t>
    </r>
  </si>
  <si>
    <t>รายงานผลการประเมินศูนย์จัดเก็บรายได้คุณภาพ (4S4C) จังหวัดนครพนม ไตรมาสที่ 3 ปีงบประมาณ 2565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</si>
  <si>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</si>
  <si>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</si>
  <si>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</si>
  <si>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</si>
  <si>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</si>
  <si>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</si>
  <si>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</si>
  <si>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</si>
  <si>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</si>
  <si>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</si>
  <si>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</si>
  <si>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</si>
  <si>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รพ.วังยาง</t>
  </si>
  <si>
    <t>HosXP</t>
  </si>
  <si>
    <t>RCM,Dataaudit</t>
  </si>
  <si>
    <t>Data Audit</t>
  </si>
  <si>
    <t>hos xp</t>
  </si>
  <si>
    <t>RCM,  DATA AUDIT</t>
  </si>
  <si>
    <t>RCM /DataAudit</t>
  </si>
  <si>
    <r>
      <t xml:space="preserve">    1) UC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</si>
  <si>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    2) ขรก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60 วัน</t>
    </r>
  </si>
  <si>
    <r>
      <t xml:space="preserve">    3) ปกส. </t>
    </r>
    <r>
      <rPr>
        <u/>
        <sz val="14"/>
        <color theme="1"/>
        <rFont val="TH SarabunPSK"/>
        <family val="2"/>
      </rPr>
      <t>&lt;</t>
    </r>
    <r>
      <rPr>
        <sz val="14"/>
        <color theme="1"/>
        <rFont val="TH SarabunPSK"/>
        <family val="2"/>
      </rPr>
      <t xml:space="preserve"> 120 วัน</t>
    </r>
  </si>
  <si>
    <t>*ผลงาน 7 plus efficiency ไตรมาสที่ผ่านมา (รอบ 1 Q2/65)</t>
  </si>
  <si>
    <t>18 คน</t>
  </si>
  <si>
    <t>2คน</t>
  </si>
  <si>
    <t>5.2 มีการตรวจสอบ (Audit) การบันทึกข้อมูลผู้ป่วยนอกและผู้ป่วยใน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</si>
  <si>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ต่อ 1 ครั้งต่อ 1 ปี</t>
  </si>
  <si>
    <t>4.1 มีการตรวจสอบ(Audit) การบันทึกข้อมูลผู้ป่วยนอกและผู้ป่วยใน</t>
  </si>
  <si>
    <t>จังหวัดหนองคาย  สังกัดสำนักงานปลัดกระทรวงสาธารณสุข</t>
  </si>
  <si>
    <t>รพร.ท่าบ่อ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</si>
  <si>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</si>
  <si>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</si>
  <si>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</si>
  <si>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</si>
  <si>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</si>
  <si>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</si>
  <si>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รพ.โพธิ์ตาก</t>
  </si>
  <si>
    <t>rcm</t>
  </si>
  <si>
    <t>3.2 มีบุคลากรที่ผู้รับผิดชอบศูนย์จัดเก็บรายได้ ตามFlowchartไม่น้อยกว่า 5 คน ใน รพช. 10 คน ใน รพท. และ 15 คน ใน รพศ.</t>
  </si>
  <si>
    <t>รพ.หนองคาย</t>
  </si>
  <si>
    <t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</t>
  </si>
  <si>
    <t>3.1 มีรายชื่อตาม Flow chart ของกระบวนงานเรียกเก็บรายได้ผู้ป่วยนอกและผู้ป่วยในทุกสิทธิ</t>
  </si>
  <si>
    <t>4.1 มีคำสั่งมอบหมายหน้าที่ผู้รับผิดชอบกองทุนย่อย ในการบันทึกข้อมูลการรักษาพยาบาล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</si>
  <si>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ของผู้ป่วยนอd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</si>
  <si>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</si>
  <si>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</si>
  <si>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</si>
  <si>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</si>
  <si>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</si>
  <si>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</si>
  <si>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</si>
  <si>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</si>
  <si>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*ผลงาน 7 plus efficiency ไตรมาสที่ผ่านมา (รอบ 3 Q3/65)</t>
  </si>
  <si>
    <t>รพ.หนองบัวฯ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</si>
  <si>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</si>
  <si>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</si>
  <si>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</si>
  <si>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</si>
  <si>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รพ.นาวังฯ</t>
  </si>
  <si>
    <t>*ผลงาน 7 plus efficiency ไตรมาสที่ผ่านมา (รอบ 2 Q2/65)</t>
  </si>
  <si>
    <t>เป้าหมายหน่วยบริการที่มีระบบจัดเก็บรายได้คุณภาพ ( 4 S )</t>
  </si>
  <si>
    <t>คะแนนภาพรวมจังหวัด</t>
  </si>
  <si>
    <t>ภาพรวมเขต 8</t>
  </si>
  <si>
    <t>อุดรธานี</t>
  </si>
  <si>
    <t>นครพนม</t>
  </si>
  <si>
    <t>หนองคาย</t>
  </si>
  <si>
    <t>บึงกาฬ</t>
  </si>
  <si>
    <t>หนองบัวลำภู</t>
  </si>
  <si>
    <t>จำนวนหน่วยบริการ</t>
  </si>
  <si>
    <t>ผ่าน</t>
  </si>
  <si>
    <t>ไม่ผ่าน</t>
  </si>
  <si>
    <t>1.4 คณะกรรมการจัดเก็บรายได้ทำการประชุมวิเคราะห์รายได้</t>
  </si>
  <si>
    <t xml:space="preserve">     ค่ารักษาพยาบาลทุกสิทธิ เพื่อเสนอผลการดำเนินงานให้ผู้บริหารทราบ </t>
  </si>
  <si>
    <t xml:space="preserve">3. มีระบบบุคลากรในศูนย์จัดเก็บรายได้ (Staff &amp; skill) มีจำนวน และ </t>
  </si>
  <si>
    <t xml:space="preserve">   ทักษะความสามารถของบุคลากรเหมาะสมตามระดับของ รพช. รพท. รพศ. </t>
  </si>
  <si>
    <t xml:space="preserve"> ใน รพท. และ 15 คน ใน รพศ.</t>
  </si>
  <si>
    <t xml:space="preserve">5.4 บุคลากรที่ปฏิบัติหน้าที่บันทึกรหัส การรักษาพยาบาลได้รับการอบรมหรือพัฒนาศักยภาพ </t>
  </si>
  <si>
    <t>อย่างน้อย 1 คน ต่อ 1 ครั้งต่อ 1 ปี</t>
  </si>
  <si>
    <t xml:space="preserve">    1)มีผลการตรวจสอบความถูกต้องของการให้สิทธิ
</t>
  </si>
  <si>
    <t xml:space="preserve">    3)มีผลรวมของลูกหนี้สุทธิในทุกเดือน
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</si>
  <si>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</si>
  <si>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 xml:space="preserve">3.4 การส่งข้อมูลการรักษาเพื่อบันทึกบัญชีก่อนวันที่ 10 ของเดือนถัดไป
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</si>
  <si>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</si>
  <si>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รวม สิทธิเบิกจ่ายตรงกรมบัญชีกลาง (On Site Survey)
</t>
  </si>
  <si>
    <t>Q1Y65</t>
  </si>
  <si>
    <t>Q2Y65</t>
  </si>
  <si>
    <t>ค่าเฉลี่ย เขต 8</t>
  </si>
  <si>
    <t xml:space="preserve">Structure </t>
  </si>
  <si>
    <t>System</t>
  </si>
  <si>
    <t xml:space="preserve">Staff &amp; Skill </t>
  </si>
  <si>
    <t>Care</t>
  </si>
  <si>
    <t>Code</t>
  </si>
  <si>
    <t>Claim</t>
  </si>
  <si>
    <t>Structure (on site surway)</t>
  </si>
  <si>
    <t>System (on site surway)</t>
  </si>
  <si>
    <t>Care (on site surway)</t>
  </si>
  <si>
    <t>Code (on site surway)</t>
  </si>
  <si>
    <t>Claim (on site surway)</t>
  </si>
  <si>
    <t>อุดร</t>
  </si>
  <si>
    <t>หนองบัว</t>
  </si>
  <si>
    <t>Q3Y65</t>
  </si>
  <si>
    <t>จำนวน รพ ผ่านเกณฑ์ทุกข้อรายหมวด</t>
  </si>
  <si>
    <t>จังหวัด</t>
  </si>
  <si>
    <t>หนองบัวฯ</t>
  </si>
  <si>
    <t>Q4Y65</t>
  </si>
  <si>
    <t>สำนักงานสาธารณสุขจังหวัดอุดรธานี    จังหวัด อุดรธานี   ไตรมาส 4/2565  ( กรกฎาคม ถึง กันยายน 2565)</t>
  </si>
  <si>
    <t xml:space="preserve"> จังหวัด ...สกลนคร.......ไตรมาส4 (ผลงาน ณ กันยายน 2565) </t>
  </si>
  <si>
    <t xml:space="preserve"> จังหวัด เลย 4/65</t>
  </si>
  <si>
    <t>ผลการดำเนินงาน ณ วันที่ 30 กันยายน 2565</t>
  </si>
  <si>
    <t>5คน</t>
  </si>
  <si>
    <t xml:space="preserve"> จังหวัดบึงกาฬ 4/65</t>
  </si>
  <si>
    <t>RCM/HOS xp</t>
  </si>
  <si>
    <t>E-claim, RCM</t>
  </si>
  <si>
    <t xml:space="preserve">1.โปรแกรม e-claim 2.โปรแกรม RCM 3.โปรแกรม SSIP 4.โปรแกรม CSMBS </t>
  </si>
  <si>
    <t>Eclaim,SSIP,RCM,New Eclaim,Data Audit</t>
  </si>
  <si>
    <t xml:space="preserve"> จังหวัดหนองบัวลำภู ไตรมาส 4/65</t>
  </si>
  <si>
    <t>จำนวน รพ ผ่านเกณฑ์ทุกข้อรายหมวด Q4Y2565</t>
  </si>
  <si>
    <t>ผลการประเมินระบบจัดเก็บรายได้คุณภาพ( 4S 4C ) ข้อมูลไตรมาสที่ 4/2565</t>
  </si>
  <si>
    <t>การตรวจราชการกระทรวงสาธารณสุข ประจำปีงบประมาณ พ.ศ. 2565
(Inspection Guideline)
ประเด็นที่ 6 : ระบบธรรมาภิบาล
หัวข้อ การบริหารจัดการด้านการเงินการคลังสุขภาพ ข้อมูลไตรมาสที่ 4/2565</t>
  </si>
  <si>
    <t>คะแนนเฉลี่ยเขต 8 (ร้อยละ)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</si>
  <si>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2)การบันทึกลูกหนี้จากใบเสร็จค่าใช้จ่ายของผู้รับบริการของผู้ป่วยในและผู้ป่วยนอกในแต่ละสิทธิ</t>
  </si>
  <si>
    <t>3.2 มีบุคลากรที่ผู้รับผิดชอบศูนย์จัดเก็บรายได้ ตามFlowchartไม่น้อยกว่า. 5 คน ใน รพช. 10 คน</t>
  </si>
  <si>
    <t xml:space="preserve">   1) มีผลการตรวจสอบและการยืนยันการเสร็จสิ้นกระบวนการรักษาพยาบาล (ปิด Visit)        ของผู้ป่วยนอก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</si>
</sst>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  <numFmt numFmtId="189" formatCode="_(* #,##0_);_(* \(#,##0\);_(* &quot;-&quot;??_);_(@_)"/>
  </numFmts>
  <fonts count="2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color theme="1"/>
      <name val="TH SarabunPSK"/>
      <family val="2"/>
    </font>
    <font>
      <i/>
      <sz val="14"/>
      <color theme="1"/>
      <name val="TH SarabunPSK"/>
      <family val="2"/>
    </font>
    <font>
      <u/>
      <sz val="14"/>
      <name val="TH SarabunPSK"/>
      <family val="2"/>
    </font>
    <font>
      <b/>
      <u val="double"/>
      <sz val="14"/>
      <color theme="1"/>
      <name val="TH SarabunPSK"/>
      <family val="2"/>
    </font>
    <font>
      <b/>
      <u/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4"/>
      <color theme="1"/>
      <name val="TH SarabunPSK"/>
      <family val="2"/>
    </font>
    <font>
      <i/>
      <sz val="14"/>
      <name val="TH SarabunPSK"/>
      <family val="2"/>
    </font>
    <font>
      <b/>
      <u val="double"/>
      <sz val="14"/>
      <name val="TH SarabunPSK"/>
      <family val="2"/>
    </font>
    <font>
      <b/>
      <sz val="12"/>
      <color theme="1"/>
      <name val="TH SarabunPSK"/>
      <family val="2"/>
    </font>
    <font>
      <b/>
      <sz val="12"/>
      <color theme="1"/>
      <name val="TH Niramit AS"/>
    </font>
    <font>
      <b/>
      <sz val="12"/>
      <color rgb="FF00B050"/>
      <name val="TH Niramit AS"/>
    </font>
    <font>
      <sz val="8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2"/>
      <name val="TH Niramit AS"/>
    </font>
    <font>
      <b/>
      <u/>
      <sz val="14"/>
      <color rgb="FFFF000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color theme="1"/>
      <name val="TH SarabunPSK"/>
      <family val="2"/>
    </font>
    <font>
      <b/>
      <sz val="11"/>
      <name val="TH SarabunPSK"/>
      <family val="2"/>
    </font>
    <font>
      <b/>
      <sz val="11"/>
      <color rgb="FFFF0000"/>
      <name val="TH SarabunPSK"/>
      <family val="2"/>
    </font>
    <font>
      <sz val="13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9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/>
    <xf numFmtId="0" fontId="4" fillId="0" borderId="7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9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16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horizontal="left" vertical="center" wrapText="1" indent="3"/>
    </xf>
    <xf numFmtId="0" fontId="3" fillId="0" borderId="16" xfId="0" applyFont="1" applyBorder="1" applyAlignment="1">
      <alignment horizontal="left" vertical="center" wrapText="1" indent="2"/>
    </xf>
    <xf numFmtId="0" fontId="12" fillId="0" borderId="17" xfId="0" applyFont="1" applyBorder="1" applyAlignment="1">
      <alignment horizontal="left" vertical="center" wrapText="1" indent="2"/>
    </xf>
    <xf numFmtId="0" fontId="3" fillId="0" borderId="18" xfId="0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/>
    </xf>
    <xf numFmtId="0" fontId="3" fillId="0" borderId="17" xfId="0" applyFont="1" applyBorder="1" applyAlignment="1">
      <alignment vertical="center" wrapText="1"/>
    </xf>
    <xf numFmtId="0" fontId="3" fillId="0" borderId="16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/>
    <xf numFmtId="0" fontId="13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/>
    </xf>
    <xf numFmtId="0" fontId="3" fillId="0" borderId="17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horizontal="left" vertical="center" wrapText="1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0" borderId="0" xfId="1" applyFont="1" applyFill="1"/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3"/>
    </xf>
    <xf numFmtId="0" fontId="3" fillId="0" borderId="14" xfId="0" applyFont="1" applyBorder="1" applyAlignment="1">
      <alignment horizontal="left" vertical="center" wrapText="1" indent="2"/>
    </xf>
    <xf numFmtId="0" fontId="12" fillId="0" borderId="18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7" fillId="0" borderId="14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4" xfId="0" applyFont="1" applyBorder="1" applyAlignment="1">
      <alignment horizontal="center" shrinkToFi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2"/>
    </xf>
    <xf numFmtId="0" fontId="6" fillId="0" borderId="18" xfId="0" applyFont="1" applyBorder="1" applyAlignment="1">
      <alignment horizontal="left" vertical="center" wrapText="1" indent="2"/>
    </xf>
    <xf numFmtId="0" fontId="2" fillId="0" borderId="14" xfId="0" applyFont="1" applyBorder="1"/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28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36" xfId="0" applyFont="1" applyBorder="1" applyAlignment="1">
      <alignment horizontal="center"/>
    </xf>
    <xf numFmtId="0" fontId="8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6" borderId="24" xfId="0" applyFont="1" applyFill="1" applyBorder="1"/>
    <xf numFmtId="0" fontId="3" fillId="6" borderId="14" xfId="0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6" borderId="14" xfId="0" applyNumberFormat="1" applyFont="1" applyFill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1" fontId="3" fillId="6" borderId="24" xfId="0" applyNumberFormat="1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4" fillId="0" borderId="24" xfId="0" applyFont="1" applyBorder="1" applyAlignment="1">
      <alignment vertical="center" wrapText="1"/>
    </xf>
    <xf numFmtId="0" fontId="4" fillId="6" borderId="24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22" xfId="0" applyFont="1" applyBorder="1" applyAlignment="1">
      <alignment vertical="center" wrapText="1"/>
    </xf>
    <xf numFmtId="0" fontId="4" fillId="7" borderId="3" xfId="0" applyFont="1" applyFill="1" applyBorder="1" applyAlignment="1">
      <alignment horizontal="center" vertical="center" wrapText="1"/>
    </xf>
    <xf numFmtId="188" fontId="4" fillId="7" borderId="3" xfId="1" applyNumberFormat="1" applyFont="1" applyFill="1" applyBorder="1" applyAlignment="1"/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24" xfId="0" applyFont="1" applyBorder="1"/>
    <xf numFmtId="1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wrapText="1"/>
    </xf>
    <xf numFmtId="2" fontId="2" fillId="4" borderId="1" xfId="0" applyNumberFormat="1" applyFont="1" applyFill="1" applyBorder="1"/>
    <xf numFmtId="0" fontId="3" fillId="0" borderId="23" xfId="0" applyFont="1" applyBorder="1" applyAlignment="1">
      <alignment vertical="center" wrapText="1"/>
    </xf>
    <xf numFmtId="0" fontId="1" fillId="2" borderId="38" xfId="0" applyFont="1" applyFill="1" applyBorder="1"/>
    <xf numFmtId="0" fontId="2" fillId="3" borderId="38" xfId="0" applyFont="1" applyFill="1" applyBorder="1"/>
    <xf numFmtId="0" fontId="1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2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37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top" wrapText="1"/>
    </xf>
    <xf numFmtId="0" fontId="3" fillId="0" borderId="22" xfId="0" applyFont="1" applyBorder="1" applyAlignment="1">
      <alignment vertical="top" wrapText="1"/>
    </xf>
    <xf numFmtId="0" fontId="3" fillId="0" borderId="37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4" fillId="2" borderId="1" xfId="0" applyFont="1" applyFill="1" applyBorder="1"/>
    <xf numFmtId="2" fontId="4" fillId="4" borderId="1" xfId="0" applyNumberFormat="1" applyFont="1" applyFill="1" applyBorder="1"/>
    <xf numFmtId="0" fontId="4" fillId="4" borderId="6" xfId="0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1" fontId="2" fillId="0" borderId="0" xfId="0" applyNumberFormat="1" applyFont="1"/>
    <xf numFmtId="1" fontId="2" fillId="3" borderId="0" xfId="0" applyNumberFormat="1" applyFont="1" applyFill="1"/>
    <xf numFmtId="1" fontId="2" fillId="3" borderId="1" xfId="0" applyNumberFormat="1" applyFont="1" applyFill="1" applyBorder="1"/>
    <xf numFmtId="1" fontId="2" fillId="4" borderId="1" xfId="0" applyNumberFormat="1" applyFont="1" applyFill="1" applyBorder="1"/>
    <xf numFmtId="187" fontId="0" fillId="0" borderId="0" xfId="0" applyNumberFormat="1"/>
    <xf numFmtId="2" fontId="0" fillId="0" borderId="0" xfId="0" applyNumberFormat="1"/>
    <xf numFmtId="43" fontId="10" fillId="0" borderId="0" xfId="1" applyFont="1"/>
    <xf numFmtId="0" fontId="0" fillId="0" borderId="0" xfId="0" applyAlignment="1">
      <alignment horizontal="center"/>
    </xf>
    <xf numFmtId="188" fontId="10" fillId="0" borderId="0" xfId="1" applyNumberFormat="1" applyFont="1"/>
    <xf numFmtId="2" fontId="0" fillId="8" borderId="0" xfId="0" applyNumberFormat="1" applyFill="1"/>
    <xf numFmtId="0" fontId="0" fillId="8" borderId="0" xfId="0" applyFill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5" fillId="9" borderId="1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10" borderId="9" xfId="0" applyFont="1" applyFill="1" applyBorder="1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/>
    <xf numFmtId="0" fontId="19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vertical="top"/>
    </xf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 vertical="top"/>
    </xf>
    <xf numFmtId="0" fontId="19" fillId="0" borderId="34" xfId="0" applyFont="1" applyBorder="1" applyAlignment="1">
      <alignment horizontal="center"/>
    </xf>
    <xf numFmtId="0" fontId="19" fillId="0" borderId="15" xfId="0" applyFont="1" applyBorder="1"/>
    <xf numFmtId="0" fontId="19" fillId="0" borderId="14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9" fillId="0" borderId="1" xfId="0" applyFont="1" applyBorder="1" applyAlignment="1">
      <alignment vertical="top"/>
    </xf>
    <xf numFmtId="0" fontId="19" fillId="0" borderId="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4" xfId="0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88" fontId="2" fillId="3" borderId="1" xfId="1" applyNumberFormat="1" applyFont="1" applyFill="1" applyBorder="1" applyAlignment="1">
      <alignment horizontal="center"/>
    </xf>
    <xf numFmtId="187" fontId="1" fillId="4" borderId="1" xfId="1" applyNumberFormat="1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1" fontId="19" fillId="0" borderId="24" xfId="0" applyNumberFormat="1" applyFont="1" applyBorder="1" applyAlignment="1">
      <alignment horizontal="center"/>
    </xf>
    <xf numFmtId="2" fontId="19" fillId="0" borderId="12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1" xfId="0" applyFont="1" applyBorder="1"/>
    <xf numFmtId="2" fontId="19" fillId="0" borderId="6" xfId="0" applyNumberFormat="1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2" borderId="38" xfId="0" applyFont="1" applyFill="1" applyBorder="1"/>
    <xf numFmtId="0" fontId="3" fillId="3" borderId="38" xfId="0" applyFont="1" applyFill="1" applyBorder="1"/>
    <xf numFmtId="0" fontId="4" fillId="4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2" fontId="4" fillId="4" borderId="38" xfId="0" applyNumberFormat="1" applyFont="1" applyFill="1" applyBorder="1"/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/>
    <xf numFmtId="0" fontId="19" fillId="0" borderId="8" xfId="0" applyFont="1" applyBorder="1"/>
    <xf numFmtId="0" fontId="19" fillId="4" borderId="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19" fillId="0" borderId="6" xfId="0" applyFont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4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23" fillId="0" borderId="0" xfId="0" applyFont="1"/>
    <xf numFmtId="1" fontId="23" fillId="0" borderId="0" xfId="0" applyNumberFormat="1" applyFont="1"/>
    <xf numFmtId="0" fontId="19" fillId="0" borderId="12" xfId="0" applyFont="1" applyBorder="1"/>
    <xf numFmtId="1" fontId="19" fillId="0" borderId="22" xfId="0" applyNumberFormat="1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3" fillId="0" borderId="14" xfId="1" applyNumberFormat="1" applyFont="1" applyFill="1" applyBorder="1" applyAlignment="1">
      <alignment horizontal="center"/>
    </xf>
    <xf numFmtId="1" fontId="3" fillId="0" borderId="14" xfId="1" applyNumberFormat="1" applyFont="1" applyFill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3" fillId="6" borderId="12" xfId="0" applyFont="1" applyFill="1" applyBorder="1"/>
    <xf numFmtId="0" fontId="3" fillId="6" borderId="14" xfId="0" applyFont="1" applyFill="1" applyBorder="1"/>
    <xf numFmtId="187" fontId="0" fillId="8" borderId="0" xfId="0" applyNumberFormat="1" applyFill="1"/>
    <xf numFmtId="0" fontId="1" fillId="11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1" fillId="11" borderId="27" xfId="0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0" fontId="4" fillId="0" borderId="28" xfId="0" applyFont="1" applyBorder="1" applyAlignment="1">
      <alignment wrapText="1"/>
    </xf>
    <xf numFmtId="0" fontId="4" fillId="4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8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7" xfId="0" applyFont="1" applyBorder="1"/>
    <xf numFmtId="0" fontId="4" fillId="0" borderId="5" xfId="0" applyFont="1" applyBorder="1" applyAlignment="1">
      <alignment vertical="center"/>
    </xf>
    <xf numFmtId="0" fontId="24" fillId="11" borderId="1" xfId="0" applyFont="1" applyFill="1" applyBorder="1"/>
    <xf numFmtId="0" fontId="25" fillId="0" borderId="1" xfId="0" applyFont="1" applyBorder="1"/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4" fillId="12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vertical="center"/>
    </xf>
    <xf numFmtId="0" fontId="4" fillId="12" borderId="1" xfId="0" applyFont="1" applyFill="1" applyBorder="1"/>
    <xf numFmtId="0" fontId="4" fillId="12" borderId="3" xfId="0" applyFont="1" applyFill="1" applyBorder="1" applyAlignment="1">
      <alignment vertical="center" wrapText="1"/>
    </xf>
    <xf numFmtId="0" fontId="4" fillId="12" borderId="3" xfId="0" applyFont="1" applyFill="1" applyBorder="1" applyAlignment="1">
      <alignment vertical="center"/>
    </xf>
    <xf numFmtId="0" fontId="4" fillId="12" borderId="28" xfId="0" applyFont="1" applyFill="1" applyBorder="1" applyAlignment="1">
      <alignment vertical="center"/>
    </xf>
    <xf numFmtId="0" fontId="4" fillId="12" borderId="28" xfId="0" applyFont="1" applyFill="1" applyBorder="1" applyAlignment="1">
      <alignment wrapText="1"/>
    </xf>
    <xf numFmtId="0" fontId="4" fillId="12" borderId="28" xfId="0" applyFont="1" applyFill="1" applyBorder="1" applyAlignment="1">
      <alignment vertical="center" wrapText="1"/>
    </xf>
    <xf numFmtId="0" fontId="4" fillId="12" borderId="28" xfId="0" applyFont="1" applyFill="1" applyBorder="1"/>
    <xf numFmtId="0" fontId="4" fillId="12" borderId="3" xfId="0" applyFont="1" applyFill="1" applyBorder="1" applyAlignment="1">
      <alignment wrapText="1"/>
    </xf>
    <xf numFmtId="0" fontId="4" fillId="12" borderId="3" xfId="0" applyFont="1" applyFill="1" applyBorder="1"/>
    <xf numFmtId="0" fontId="4" fillId="12" borderId="1" xfId="0" applyFont="1" applyFill="1" applyBorder="1" applyAlignment="1">
      <alignment wrapText="1"/>
    </xf>
    <xf numFmtId="0" fontId="8" fillId="0" borderId="11" xfId="0" applyFont="1" applyBorder="1" applyAlignment="1">
      <alignment horizontal="left" vertical="top" wrapText="1"/>
    </xf>
    <xf numFmtId="1" fontId="4" fillId="4" borderId="6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/>
    </xf>
    <xf numFmtId="189" fontId="4" fillId="7" borderId="5" xfId="1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 vertical="top" wrapText="1"/>
    </xf>
    <xf numFmtId="0" fontId="19" fillId="0" borderId="18" xfId="0" applyFont="1" applyBorder="1" applyAlignment="1">
      <alignment horizontal="center"/>
    </xf>
    <xf numFmtId="1" fontId="19" fillId="0" borderId="18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14" xfId="0" applyFont="1" applyBorder="1" applyAlignment="1">
      <alignment vertical="center" wrapText="1"/>
    </xf>
    <xf numFmtId="1" fontId="19" fillId="0" borderId="12" xfId="0" applyNumberFormat="1" applyFont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0" borderId="18" xfId="0" applyFont="1" applyBorder="1"/>
    <xf numFmtId="0" fontId="19" fillId="0" borderId="36" xfId="0" applyFont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1" fontId="4" fillId="7" borderId="5" xfId="0" applyNumberFormat="1" applyFont="1" applyFill="1" applyBorder="1" applyAlignment="1">
      <alignment horizontal="center"/>
    </xf>
    <xf numFmtId="0" fontId="3" fillId="0" borderId="18" xfId="1" applyNumberFormat="1" applyFont="1" applyFill="1" applyBorder="1" applyAlignment="1">
      <alignment horizontal="center"/>
    </xf>
    <xf numFmtId="1" fontId="3" fillId="0" borderId="18" xfId="1" applyNumberFormat="1" applyFont="1" applyFill="1" applyBorder="1" applyAlignment="1">
      <alignment horizontal="center"/>
    </xf>
    <xf numFmtId="1" fontId="3" fillId="6" borderId="18" xfId="0" applyNumberFormat="1" applyFont="1" applyFill="1" applyBorder="1" applyAlignment="1">
      <alignment horizontal="center"/>
    </xf>
    <xf numFmtId="189" fontId="4" fillId="4" borderId="6" xfId="1" applyNumberFormat="1" applyFont="1" applyFill="1" applyBorder="1" applyAlignment="1">
      <alignment horizontal="center" vertical="center"/>
    </xf>
    <xf numFmtId="189" fontId="4" fillId="4" borderId="1" xfId="1" applyNumberFormat="1" applyFont="1" applyFill="1" applyBorder="1" applyAlignment="1">
      <alignment horizontal="center"/>
    </xf>
    <xf numFmtId="189" fontId="4" fillId="7" borderId="5" xfId="1" applyNumberFormat="1" applyFont="1" applyFill="1" applyBorder="1" applyAlignment="1"/>
    <xf numFmtId="0" fontId="4" fillId="7" borderId="2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187" fontId="4" fillId="13" borderId="1" xfId="0" applyNumberFormat="1" applyFont="1" applyFill="1" applyBorder="1" applyAlignment="1">
      <alignment horizontal="right"/>
    </xf>
    <xf numFmtId="187" fontId="4" fillId="13" borderId="1" xfId="0" applyNumberFormat="1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189" fontId="4" fillId="14" borderId="1" xfId="1" applyNumberFormat="1" applyFont="1" applyFill="1" applyBorder="1" applyAlignment="1"/>
    <xf numFmtId="189" fontId="4" fillId="14" borderId="1" xfId="1" applyNumberFormat="1" applyFont="1" applyFill="1" applyBorder="1" applyAlignment="1">
      <alignment horizontal="center"/>
    </xf>
    <xf numFmtId="188" fontId="4" fillId="14" borderId="1" xfId="0" applyNumberFormat="1" applyFont="1" applyFill="1" applyBorder="1" applyAlignment="1">
      <alignment horizontal="center"/>
    </xf>
    <xf numFmtId="187" fontId="4" fillId="13" borderId="1" xfId="0" applyNumberFormat="1" applyFont="1" applyFill="1" applyBorder="1"/>
    <xf numFmtId="0" fontId="27" fillId="0" borderId="14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wrapText="1"/>
    </xf>
    <xf numFmtId="0" fontId="2" fillId="0" borderId="0" xfId="0" applyFont="1"/>
    <xf numFmtId="0" fontId="1" fillId="0" borderId="27" xfId="0" applyFont="1" applyBorder="1" applyAlignment="1">
      <alignment horizontal="center" vertical="center"/>
    </xf>
    <xf numFmtId="0" fontId="3" fillId="0" borderId="28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F00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r>
              <a:rPr lang="th-TH" sz="1800" b="1"/>
              <a:t>ผลการประเมินศูนย์จัดเก็บรายได้ที่มีคุณภาพ ไตรมาสที่ </a:t>
            </a:r>
            <a:r>
              <a:rPr lang="en-US" sz="1800" b="1"/>
              <a:t>4</a:t>
            </a:r>
            <a:r>
              <a:rPr lang="th-TH" sz="1800" b="1"/>
              <a:t> ประจำปี </a:t>
            </a:r>
            <a:r>
              <a:rPr lang="en-US" sz="1800" b="1"/>
              <a:t>2565</a:t>
            </a:r>
            <a:endParaRPr lang="th-TH" sz="1800" b="1"/>
          </a:p>
        </c:rich>
      </c:tx>
      <c:layout>
        <c:manualLayout>
          <c:xMode val="edge"/>
          <c:yMode val="edge"/>
          <c:x val="0.28484578778431702"/>
          <c:y val="8.5536663110983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974518629981796E-2"/>
          <c:y val="0.18835666375036453"/>
          <c:w val="0.92102548137001816"/>
          <c:h val="0.3628875036453776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กราฟ!$D$13</c:f>
              <c:strCache>
                <c:ptCount val="1"/>
                <c:pt idx="0">
                  <c:v>Q1Y65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อุดรธานี</c:v>
                </c:pt>
                <c:pt idx="1">
                  <c:v>สกลนคร</c:v>
                </c:pt>
                <c:pt idx="2">
                  <c:v>หนองคาย</c:v>
                </c:pt>
                <c:pt idx="3">
                  <c:v>นครพนม</c:v>
                </c:pt>
                <c:pt idx="4">
                  <c:v>เลย</c:v>
                </c:pt>
                <c:pt idx="5">
                  <c:v>หนองบัวลำภู</c:v>
                </c:pt>
                <c:pt idx="6">
                  <c:v>บึงกาฬ</c:v>
                </c:pt>
                <c:pt idx="7">
                  <c:v>ค่าเฉลี่ย เขต 8</c:v>
                </c:pt>
              </c:strCache>
            </c:strRef>
          </c:cat>
          <c:val>
            <c:numRef>
              <c:f>กราฟ!$D$14:$D$21</c:f>
              <c:numCache>
                <c:formatCode>0.00</c:formatCode>
                <c:ptCount val="8"/>
                <c:pt idx="0">
                  <c:v>90.952380952380949</c:v>
                </c:pt>
                <c:pt idx="1">
                  <c:v>93.166666666666671</c:v>
                </c:pt>
                <c:pt idx="2">
                  <c:v>90.44</c:v>
                </c:pt>
                <c:pt idx="3">
                  <c:v>91.5</c:v>
                </c:pt>
                <c:pt idx="4" formatCode="General">
                  <c:v>89.32</c:v>
                </c:pt>
                <c:pt idx="5" formatCode="General">
                  <c:v>89.67</c:v>
                </c:pt>
                <c:pt idx="6" formatCode="General">
                  <c:v>89.63</c:v>
                </c:pt>
                <c:pt idx="7">
                  <c:v>90.668435374149666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4-4440-9D81-DD4FF4D2A5F8}"/>
            </c:ext>
          </c:extLst>
        </c:ser>
        <c:ser>
          <c:idx val="2"/>
          <c:order val="1"/>
          <c:tx>
            <c:strRef>
              <c:f>กราฟ!$E$13</c:f>
              <c:strCache>
                <c:ptCount val="1"/>
                <c:pt idx="0">
                  <c:v>Q2Y65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อุดรธานี</c:v>
                </c:pt>
                <c:pt idx="1">
                  <c:v>สกลนคร</c:v>
                </c:pt>
                <c:pt idx="2">
                  <c:v>หนองคาย</c:v>
                </c:pt>
                <c:pt idx="3">
                  <c:v>นครพนม</c:v>
                </c:pt>
                <c:pt idx="4">
                  <c:v>เลย</c:v>
                </c:pt>
                <c:pt idx="5">
                  <c:v>หนองบัวลำภู</c:v>
                </c:pt>
                <c:pt idx="6">
                  <c:v>บึงกาฬ</c:v>
                </c:pt>
                <c:pt idx="7">
                  <c:v>ค่าเฉลี่ย เขต 8</c:v>
                </c:pt>
              </c:strCache>
            </c:strRef>
          </c:cat>
          <c:val>
            <c:numRef>
              <c:f>กราฟ!$E$14:$E$21</c:f>
              <c:numCache>
                <c:formatCode>0.00</c:formatCode>
                <c:ptCount val="8"/>
                <c:pt idx="0">
                  <c:v>91.428571428571431</c:v>
                </c:pt>
                <c:pt idx="1">
                  <c:v>90</c:v>
                </c:pt>
                <c:pt idx="2">
                  <c:v>90.67</c:v>
                </c:pt>
                <c:pt idx="3">
                  <c:v>85.6</c:v>
                </c:pt>
                <c:pt idx="4">
                  <c:v>87.285714285714292</c:v>
                </c:pt>
                <c:pt idx="5">
                  <c:v>88</c:v>
                </c:pt>
                <c:pt idx="6">
                  <c:v>88</c:v>
                </c:pt>
                <c:pt idx="7">
                  <c:v>88.712040816326535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4-4440-9D81-DD4FF4D2A5F8}"/>
            </c:ext>
          </c:extLst>
        </c:ser>
        <c:ser>
          <c:idx val="3"/>
          <c:order val="2"/>
          <c:tx>
            <c:strRef>
              <c:f>กราฟ!$F$13</c:f>
              <c:strCache>
                <c:ptCount val="1"/>
                <c:pt idx="0">
                  <c:v>Q3Y65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อุดรธานี</c:v>
                </c:pt>
                <c:pt idx="1">
                  <c:v>สกลนคร</c:v>
                </c:pt>
                <c:pt idx="2">
                  <c:v>หนองคาย</c:v>
                </c:pt>
                <c:pt idx="3">
                  <c:v>นครพนม</c:v>
                </c:pt>
                <c:pt idx="4">
                  <c:v>เลย</c:v>
                </c:pt>
                <c:pt idx="5">
                  <c:v>หนองบัวลำภู</c:v>
                </c:pt>
                <c:pt idx="6">
                  <c:v>บึงกาฬ</c:v>
                </c:pt>
                <c:pt idx="7">
                  <c:v>ค่าเฉลี่ย เขต 8</c:v>
                </c:pt>
              </c:strCache>
            </c:strRef>
          </c:cat>
          <c:val>
            <c:numRef>
              <c:f>กราฟ!$F$14:$F$21</c:f>
              <c:numCache>
                <c:formatCode>0.00</c:formatCode>
                <c:ptCount val="8"/>
                <c:pt idx="0">
                  <c:v>94.476190476190482</c:v>
                </c:pt>
                <c:pt idx="1">
                  <c:v>91.777777777777771</c:v>
                </c:pt>
                <c:pt idx="2">
                  <c:v>90.444444444444443</c:v>
                </c:pt>
                <c:pt idx="3">
                  <c:v>89.166666666666671</c:v>
                </c:pt>
                <c:pt idx="4">
                  <c:v>88.714285714285708</c:v>
                </c:pt>
                <c:pt idx="5">
                  <c:v>88.333333333333329</c:v>
                </c:pt>
                <c:pt idx="6">
                  <c:v>87</c:v>
                </c:pt>
                <c:pt idx="7">
                  <c:v>89.987528344671205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A-4394-8657-E0D1FDA30992}"/>
            </c:ext>
          </c:extLst>
        </c:ser>
        <c:ser>
          <c:idx val="4"/>
          <c:order val="3"/>
          <c:tx>
            <c:strRef>
              <c:f>กราฟ!$G$13</c:f>
              <c:strCache>
                <c:ptCount val="1"/>
                <c:pt idx="0">
                  <c:v>Q4Y65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cat>
            <c:strRef>
              <c:f>กราฟ!$C$14:$C$21</c:f>
              <c:strCache>
                <c:ptCount val="8"/>
                <c:pt idx="0">
                  <c:v>อุดรธานี</c:v>
                </c:pt>
                <c:pt idx="1">
                  <c:v>สกลนคร</c:v>
                </c:pt>
                <c:pt idx="2">
                  <c:v>หนองคาย</c:v>
                </c:pt>
                <c:pt idx="3">
                  <c:v>นครพนม</c:v>
                </c:pt>
                <c:pt idx="4">
                  <c:v>เลย</c:v>
                </c:pt>
                <c:pt idx="5">
                  <c:v>หนองบัวลำภู</c:v>
                </c:pt>
                <c:pt idx="6">
                  <c:v>บึงกาฬ</c:v>
                </c:pt>
                <c:pt idx="7">
                  <c:v>ค่าเฉลี่ย เขต 8</c:v>
                </c:pt>
              </c:strCache>
            </c:strRef>
          </c:cat>
          <c:val>
            <c:numRef>
              <c:f>กราฟ!$G$14:$G$21</c:f>
              <c:numCache>
                <c:formatCode>_-* #,##0.00_-;\-* #,##0.00_-;_-* "-"??_-;_-@_-</c:formatCode>
                <c:ptCount val="8"/>
                <c:pt idx="0">
                  <c:v>94.666666666666671</c:v>
                </c:pt>
                <c:pt idx="1">
                  <c:v>92.444444444444443</c:v>
                </c:pt>
                <c:pt idx="2">
                  <c:v>91.428571428571431</c:v>
                </c:pt>
                <c:pt idx="3">
                  <c:v>90</c:v>
                </c:pt>
                <c:pt idx="4">
                  <c:v>90.444444444444443</c:v>
                </c:pt>
                <c:pt idx="5">
                  <c:v>93.375</c:v>
                </c:pt>
                <c:pt idx="6">
                  <c:v>89</c:v>
                </c:pt>
                <c:pt idx="7" formatCode="0.00">
                  <c:v>91.622732426303855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2-4B8F-A60D-45455205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4898464"/>
        <c:axId val="1"/>
        <c:axId val="0"/>
      </c:bar3DChart>
      <c:catAx>
        <c:axId val="110489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  <c:crossAx val="1104898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IT๙" panose="020B0500040200020003" pitchFamily="34" charset="-34"/>
          <a:cs typeface="TH SarabunIT๙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974516250193166E-2"/>
          <c:y val="0.12210605100162675"/>
          <c:w val="0.92102548137001816"/>
          <c:h val="0.565590835698383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1-82C6-4351-9467-4FCE627B04E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82C6-4351-9467-4FCE627B04E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82C6-4351-9467-4FCE627B04E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82C6-4351-9467-4FCE627B04E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82C6-4351-9467-4FCE627B04E0}"/>
              </c:ext>
            </c:extLst>
          </c:dPt>
          <c:dPt>
            <c:idx val="10"/>
            <c:invertIfNegative val="0"/>
            <c:bubble3D val="0"/>
            <c:spPr>
              <a:solidFill>
                <a:srgbClr val="CC0000"/>
              </a:solidFill>
            </c:spPr>
            <c:extLst>
              <c:ext xmlns:c16="http://schemas.microsoft.com/office/drawing/2014/chart" uri="{C3380CC4-5D6E-409C-BE32-E72D297353CC}">
                <c16:uniqueId val="{0000000E-82C6-4351-9467-4FCE627B04E0}"/>
              </c:ext>
            </c:extLst>
          </c:dPt>
          <c:cat>
            <c:strRef>
              <c:f>กราฟ!$C$56:$C$66</c:f>
              <c:strCache>
                <c:ptCount val="11"/>
                <c:pt idx="0">
                  <c:v>Structure </c:v>
                </c:pt>
                <c:pt idx="1">
                  <c:v>System</c:v>
                </c:pt>
                <c:pt idx="2">
                  <c:v>Staff &amp; Skill </c:v>
                </c:pt>
                <c:pt idx="3">
                  <c:v>Care</c:v>
                </c:pt>
                <c:pt idx="4">
                  <c:v>Code</c:v>
                </c:pt>
                <c:pt idx="5">
                  <c:v>Claim</c:v>
                </c:pt>
                <c:pt idx="6">
                  <c:v>Structure (on site surway)</c:v>
                </c:pt>
                <c:pt idx="7">
                  <c:v>System (on site surway)</c:v>
                </c:pt>
                <c:pt idx="8">
                  <c:v>Care (on site surway)</c:v>
                </c:pt>
                <c:pt idx="9">
                  <c:v>Code (on site surway)</c:v>
                </c:pt>
                <c:pt idx="10">
                  <c:v>Claim (on site surway)</c:v>
                </c:pt>
              </c:strCache>
            </c:strRef>
          </c:cat>
          <c:val>
            <c:numRef>
              <c:f>กราฟ!$D$56:$D$66</c:f>
              <c:numCache>
                <c:formatCode>General</c:formatCode>
                <c:ptCount val="11"/>
                <c:pt idx="0">
                  <c:v>64</c:v>
                </c:pt>
                <c:pt idx="1">
                  <c:v>14</c:v>
                </c:pt>
                <c:pt idx="2">
                  <c:v>68</c:v>
                </c:pt>
                <c:pt idx="3">
                  <c:v>73</c:v>
                </c:pt>
                <c:pt idx="4">
                  <c:v>73</c:v>
                </c:pt>
                <c:pt idx="5">
                  <c:v>67</c:v>
                </c:pt>
                <c:pt idx="6">
                  <c:v>82</c:v>
                </c:pt>
                <c:pt idx="7">
                  <c:v>67</c:v>
                </c:pt>
                <c:pt idx="8">
                  <c:v>72</c:v>
                </c:pt>
                <c:pt idx="9">
                  <c:v>73</c:v>
                </c:pt>
                <c:pt idx="1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2C6-4351-9467-4FCE627B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4901376"/>
        <c:axId val="1"/>
        <c:axId val="0"/>
      </c:bar3DChart>
      <c:catAx>
        <c:axId val="110490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#,##0_ ;[Red]\-#,##0\ 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H SarabunIT๙" panose="020B0500040200020003" pitchFamily="34" charset="-34"/>
                <a:ea typeface="TH SarabunPSK"/>
                <a:cs typeface="TH SarabunIT๙" panose="020B0500040200020003" pitchFamily="34" charset="-34"/>
              </a:defRPr>
            </a:pPr>
            <a:endParaRPr lang="th-TH"/>
          </a:p>
        </c:txPr>
        <c:crossAx val="1104901376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1600" b="1" i="0" u="none" strike="noStrike" baseline="0">
                <a:solidFill>
                  <a:srgbClr val="000000"/>
                </a:solidFill>
                <a:latin typeface="TH SarabunIT๙" panose="020B0500040200020003" pitchFamily="34" charset="-34"/>
                <a:ea typeface="TH SarabunPSK"/>
                <a:cs typeface="TH SarabunIT๙" panose="020B0500040200020003" pitchFamily="34" charset="-34"/>
              </a:defRPr>
            </a:pPr>
            <a:endParaRPr lang="th-TH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 b="1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640077</xdr:colOff>
      <xdr:row>0</xdr:row>
      <xdr:rowOff>106679</xdr:rowOff>
    </xdr:from>
    <xdr:to>
      <xdr:col>23</xdr:col>
      <xdr:colOff>466725</xdr:colOff>
      <xdr:row>20</xdr:row>
      <xdr:rowOff>76200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AEA6A76B-9013-4B43-A647-2380B29EC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28574</xdr:colOff>
      <xdr:row>34</xdr:row>
      <xdr:rowOff>136525</xdr:rowOff>
    </xdr:from>
    <xdr:to>
      <xdr:col>30</xdr:col>
      <xdr:colOff>419100</xdr:colOff>
      <xdr:row>56</xdr:row>
      <xdr:rowOff>19050</xdr:rowOff>
    </xdr:to>
    <xdr:graphicFrame macro="">
      <xdr:nvGraphicFramePr>
        <xdr:cNvPr id="3" name="แผนภูมิ 1">
          <a:extLst>
            <a:ext uri="{FF2B5EF4-FFF2-40B4-BE49-F238E27FC236}">
              <a16:creationId xmlns:a16="http://schemas.microsoft.com/office/drawing/2014/main" id="{9C855CD3-E421-4217-B2AA-043EF8B10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57;&#3617;&#3650;&#3629;/9.%204s4c%202565/1.&#3612;&#3621;&#3585;&#3634;&#3619;&#3611;&#3619;&#3632;&#3648;&#3617;&#3636;&#3609;%20&#3652;&#3605;&#3619;&#3617;&#3634;&#3626;1.65/3.&#3626;&#3619;&#3640;&#3611;&#3612;&#3621;&#3585;&#3634;&#3619;&#3611;&#3619;&#3632;&#3648;&#3617;&#3636;&#3609;&#3624;&#3641;&#3609;&#3618;&#3660;&#3592;&#3633;&#3604;&#3648;&#3585;&#3655;&#3610;&#3619;&#3634;&#3618;&#3652;&#3604;&#3657;&#3588;&#3640;&#3603;&#3616;&#3634;&#3614;%204S4C%20&#3648;&#3586;&#3605;%208%20&#3652;&#3605;&#3619;&#3617;&#3634;&#3626;%201.6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57;&#3617;&#3650;&#3629;/9.%204s4c%202565/2.&#3612;&#3621;&#3585;&#3634;&#3619;&#3611;&#3619;&#3632;&#3648;&#3617;&#3636;&#3609;%20&#3652;&#3605;&#3619;&#3617;&#3634;&#3626;%202.65/3.&#3626;&#3619;&#3640;&#3611;&#3612;&#3621;&#3585;&#3634;&#3619;&#3611;&#3619;&#3632;&#3648;&#3617;&#3636;&#3609;&#3624;&#3641;&#3609;&#3618;&#3660;&#3592;&#3633;&#3604;&#3648;&#3585;&#3655;&#3610;&#3619;&#3634;&#3618;&#3652;&#3604;&#3657;&#3588;&#3640;&#3603;&#3616;&#3634;&#3614;%204S4C%20&#3648;&#3586;&#3605;%208%20&#3652;&#3605;&#3619;&#3617;&#3634;&#3626;%202.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าฟ"/>
      <sheetName val="สรุป"/>
      <sheetName val="Sheet1"/>
      <sheetName val="อุดร"/>
      <sheetName val="สกลนคร"/>
      <sheetName val="เลย"/>
      <sheetName val="นครพนม"/>
      <sheetName val="หนองคาย"/>
      <sheetName val="บึงกาฬ"/>
      <sheetName val="หนองบัวลำภู"/>
    </sheetNames>
    <sheetDataSet>
      <sheetData sheetId="0"/>
      <sheetData sheetId="1">
        <row r="96">
          <cell r="B96">
            <v>90.952380952380949</v>
          </cell>
          <cell r="C96">
            <v>93.166666666666671</v>
          </cell>
          <cell r="D96">
            <v>89.32</v>
          </cell>
          <cell r="E96">
            <v>91.5</v>
          </cell>
          <cell r="H96">
            <v>89.67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าฟ"/>
      <sheetName val="สรุป"/>
      <sheetName val="Sheet1"/>
      <sheetName val="อุดร"/>
      <sheetName val="สกล"/>
      <sheetName val="เลย"/>
      <sheetName val="นครพนม"/>
      <sheetName val="หนองคาย"/>
      <sheetName val="บึงกาฬ"/>
      <sheetName val="หนองบัว"/>
      <sheetName val="note บึง"/>
      <sheetName val="note สกล"/>
      <sheetName val="note หนองคาย"/>
      <sheetName val="note นครพนม"/>
    </sheetNames>
    <sheetDataSet>
      <sheetData sheetId="0"/>
      <sheetData sheetId="1">
        <row r="96">
          <cell r="B96">
            <v>91.428571428571431</v>
          </cell>
          <cell r="C96">
            <v>90</v>
          </cell>
          <cell r="D96">
            <v>87.285714285714292</v>
          </cell>
          <cell r="E96">
            <v>85.6</v>
          </cell>
          <cell r="H96">
            <v>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33AF-B7B6-4E53-B34A-F2584CDDA388}">
  <sheetPr>
    <tabColor rgb="FFFF0000"/>
  </sheetPr>
  <dimension ref="B4:L66"/>
  <sheetViews>
    <sheetView zoomScale="80" zoomScaleNormal="80" workbookViewId="0">
      <selection activeCell="U26" sqref="U26"/>
    </sheetView>
  </sheetViews>
  <sheetFormatPr defaultRowHeight="13.8" x14ac:dyDescent="0.25"/>
  <cols>
    <col min="3" max="3" width="22.19921875" customWidth="1"/>
    <col min="260" max="260" width="18.59765625" customWidth="1"/>
    <col min="516" max="516" width="18.59765625" customWidth="1"/>
    <col min="772" max="772" width="18.59765625" customWidth="1"/>
    <col min="1028" max="1028" width="18.59765625" customWidth="1"/>
    <col min="1284" max="1284" width="18.59765625" customWidth="1"/>
    <col min="1540" max="1540" width="18.59765625" customWidth="1"/>
    <col min="1796" max="1796" width="18.59765625" customWidth="1"/>
    <col min="2052" max="2052" width="18.59765625" customWidth="1"/>
    <col min="2308" max="2308" width="18.59765625" customWidth="1"/>
    <col min="2564" max="2564" width="18.59765625" customWidth="1"/>
    <col min="2820" max="2820" width="18.59765625" customWidth="1"/>
    <col min="3076" max="3076" width="18.59765625" customWidth="1"/>
    <col min="3332" max="3332" width="18.59765625" customWidth="1"/>
    <col min="3588" max="3588" width="18.59765625" customWidth="1"/>
    <col min="3844" max="3844" width="18.59765625" customWidth="1"/>
    <col min="4100" max="4100" width="18.59765625" customWidth="1"/>
    <col min="4356" max="4356" width="18.59765625" customWidth="1"/>
    <col min="4612" max="4612" width="18.59765625" customWidth="1"/>
    <col min="4868" max="4868" width="18.59765625" customWidth="1"/>
    <col min="5124" max="5124" width="18.59765625" customWidth="1"/>
    <col min="5380" max="5380" width="18.59765625" customWidth="1"/>
    <col min="5636" max="5636" width="18.59765625" customWidth="1"/>
    <col min="5892" max="5892" width="18.59765625" customWidth="1"/>
    <col min="6148" max="6148" width="18.59765625" customWidth="1"/>
    <col min="6404" max="6404" width="18.59765625" customWidth="1"/>
    <col min="6660" max="6660" width="18.59765625" customWidth="1"/>
    <col min="6916" max="6916" width="18.59765625" customWidth="1"/>
    <col min="7172" max="7172" width="18.59765625" customWidth="1"/>
    <col min="7428" max="7428" width="18.59765625" customWidth="1"/>
    <col min="7684" max="7684" width="18.59765625" customWidth="1"/>
    <col min="7940" max="7940" width="18.59765625" customWidth="1"/>
    <col min="8196" max="8196" width="18.59765625" customWidth="1"/>
    <col min="8452" max="8452" width="18.59765625" customWidth="1"/>
    <col min="8708" max="8708" width="18.59765625" customWidth="1"/>
    <col min="8964" max="8964" width="18.59765625" customWidth="1"/>
    <col min="9220" max="9220" width="18.59765625" customWidth="1"/>
    <col min="9476" max="9476" width="18.59765625" customWidth="1"/>
    <col min="9732" max="9732" width="18.59765625" customWidth="1"/>
    <col min="9988" max="9988" width="18.59765625" customWidth="1"/>
    <col min="10244" max="10244" width="18.59765625" customWidth="1"/>
    <col min="10500" max="10500" width="18.59765625" customWidth="1"/>
    <col min="10756" max="10756" width="18.59765625" customWidth="1"/>
    <col min="11012" max="11012" width="18.59765625" customWidth="1"/>
    <col min="11268" max="11268" width="18.59765625" customWidth="1"/>
    <col min="11524" max="11524" width="18.59765625" customWidth="1"/>
    <col min="11780" max="11780" width="18.59765625" customWidth="1"/>
    <col min="12036" max="12036" width="18.59765625" customWidth="1"/>
    <col min="12292" max="12292" width="18.59765625" customWidth="1"/>
    <col min="12548" max="12548" width="18.59765625" customWidth="1"/>
    <col min="12804" max="12804" width="18.59765625" customWidth="1"/>
    <col min="13060" max="13060" width="18.59765625" customWidth="1"/>
    <col min="13316" max="13316" width="18.59765625" customWidth="1"/>
    <col min="13572" max="13572" width="18.59765625" customWidth="1"/>
    <col min="13828" max="13828" width="18.59765625" customWidth="1"/>
    <col min="14084" max="14084" width="18.59765625" customWidth="1"/>
    <col min="14340" max="14340" width="18.59765625" customWidth="1"/>
    <col min="14596" max="14596" width="18.59765625" customWidth="1"/>
    <col min="14852" max="14852" width="18.59765625" customWidth="1"/>
    <col min="15108" max="15108" width="18.59765625" customWidth="1"/>
    <col min="15364" max="15364" width="18.59765625" customWidth="1"/>
    <col min="15620" max="15620" width="18.59765625" customWidth="1"/>
    <col min="15876" max="15876" width="18.59765625" customWidth="1"/>
    <col min="16132" max="16132" width="18.59765625" customWidth="1"/>
  </cols>
  <sheetData>
    <row r="4" spans="3:7" x14ac:dyDescent="0.25">
      <c r="D4" s="248"/>
    </row>
    <row r="5" spans="3:7" x14ac:dyDescent="0.25">
      <c r="D5" s="248"/>
      <c r="E5" s="249"/>
    </row>
    <row r="6" spans="3:7" x14ac:dyDescent="0.25">
      <c r="D6" s="248"/>
    </row>
    <row r="7" spans="3:7" x14ac:dyDescent="0.25">
      <c r="D7" s="248"/>
      <c r="E7" s="249"/>
    </row>
    <row r="8" spans="3:7" x14ac:dyDescent="0.25">
      <c r="D8" s="248"/>
    </row>
    <row r="9" spans="3:7" x14ac:dyDescent="0.25">
      <c r="D9" s="248"/>
    </row>
    <row r="10" spans="3:7" x14ac:dyDescent="0.25">
      <c r="D10" s="248"/>
    </row>
    <row r="11" spans="3:7" x14ac:dyDescent="0.25">
      <c r="D11" s="248"/>
      <c r="E11" s="248"/>
    </row>
    <row r="13" spans="3:7" x14ac:dyDescent="0.25">
      <c r="D13" t="s">
        <v>260</v>
      </c>
      <c r="E13" t="s">
        <v>261</v>
      </c>
      <c r="F13" t="s">
        <v>276</v>
      </c>
      <c r="G13" t="s">
        <v>280</v>
      </c>
    </row>
    <row r="14" spans="3:7" x14ac:dyDescent="0.25">
      <c r="C14" t="s">
        <v>239</v>
      </c>
      <c r="D14" s="253">
        <f>[1]สรุป!B96</f>
        <v>90.952380952380949</v>
      </c>
      <c r="E14" s="253">
        <f>[2]สรุป!B96</f>
        <v>91.428571428571431</v>
      </c>
      <c r="F14" s="253">
        <v>94.476190476190482</v>
      </c>
      <c r="G14" s="382">
        <v>94.666666666666671</v>
      </c>
    </row>
    <row r="15" spans="3:7" x14ac:dyDescent="0.25">
      <c r="C15" t="s">
        <v>94</v>
      </c>
      <c r="D15" s="253">
        <f>[1]สรุป!C96</f>
        <v>93.166666666666671</v>
      </c>
      <c r="E15" s="253">
        <f>[2]สรุป!C96</f>
        <v>90</v>
      </c>
      <c r="F15" s="253">
        <v>91.777777777777771</v>
      </c>
      <c r="G15" s="382">
        <v>92.444444444444443</v>
      </c>
    </row>
    <row r="16" spans="3:7" x14ac:dyDescent="0.25">
      <c r="C16" t="s">
        <v>241</v>
      </c>
      <c r="D16" s="253">
        <v>90.44</v>
      </c>
      <c r="E16" s="253">
        <v>90.67</v>
      </c>
      <c r="F16" s="253">
        <v>90.444444444444443</v>
      </c>
      <c r="G16" s="382">
        <v>91.428571428571431</v>
      </c>
    </row>
    <row r="17" spans="3:7" x14ac:dyDescent="0.25">
      <c r="C17" t="s">
        <v>240</v>
      </c>
      <c r="D17" s="253">
        <f>[1]สรุป!E96</f>
        <v>91.5</v>
      </c>
      <c r="E17" s="253">
        <f>[2]สรุป!E96</f>
        <v>85.6</v>
      </c>
      <c r="F17" s="253">
        <v>89.166666666666671</v>
      </c>
      <c r="G17" s="382">
        <v>90</v>
      </c>
    </row>
    <row r="18" spans="3:7" x14ac:dyDescent="0.25">
      <c r="C18" t="s">
        <v>146</v>
      </c>
      <c r="D18" s="254">
        <f>[1]สรุป!D96</f>
        <v>89.32</v>
      </c>
      <c r="E18" s="253">
        <f>[2]สรุป!D96</f>
        <v>87.285714285714292</v>
      </c>
      <c r="F18" s="253">
        <v>88.714285714285708</v>
      </c>
      <c r="G18" s="382">
        <v>90.444444444444443</v>
      </c>
    </row>
    <row r="19" spans="3:7" x14ac:dyDescent="0.25">
      <c r="C19" t="s">
        <v>243</v>
      </c>
      <c r="D19" s="254">
        <f>[1]สรุป!H96</f>
        <v>89.67</v>
      </c>
      <c r="E19" s="253">
        <f>[2]สรุป!H96</f>
        <v>88</v>
      </c>
      <c r="F19" s="253">
        <v>88.333333333333329</v>
      </c>
      <c r="G19" s="382">
        <v>93.375</v>
      </c>
    </row>
    <row r="20" spans="3:7" x14ac:dyDescent="0.25">
      <c r="C20" t="s">
        <v>242</v>
      </c>
      <c r="D20" s="254">
        <v>89.63</v>
      </c>
      <c r="E20" s="253">
        <v>88</v>
      </c>
      <c r="F20" s="253">
        <v>87</v>
      </c>
      <c r="G20" s="382">
        <v>89</v>
      </c>
    </row>
    <row r="21" spans="3:7" x14ac:dyDescent="0.25">
      <c r="C21" t="s">
        <v>262</v>
      </c>
      <c r="D21" s="249">
        <f t="shared" ref="D21:G21" si="0">AVERAGE(D14:D20)</f>
        <v>90.668435374149666</v>
      </c>
      <c r="E21" s="249">
        <f t="shared" si="0"/>
        <v>88.712040816326535</v>
      </c>
      <c r="F21" s="249">
        <f t="shared" si="0"/>
        <v>89.987528344671205</v>
      </c>
      <c r="G21" s="249">
        <f t="shared" si="0"/>
        <v>91.622732426303855</v>
      </c>
    </row>
    <row r="25" spans="3:7" x14ac:dyDescent="0.25">
      <c r="D25" s="250"/>
      <c r="E25" s="250"/>
      <c r="F25" s="250"/>
    </row>
    <row r="26" spans="3:7" x14ac:dyDescent="0.25">
      <c r="C26" s="251"/>
      <c r="D26" s="250"/>
      <c r="E26" s="250"/>
      <c r="F26" s="250"/>
    </row>
    <row r="27" spans="3:7" x14ac:dyDescent="0.25">
      <c r="D27" s="252"/>
      <c r="E27" s="250"/>
      <c r="F27" s="250"/>
    </row>
    <row r="28" spans="3:7" x14ac:dyDescent="0.25">
      <c r="D28" s="252"/>
      <c r="E28" s="250"/>
      <c r="F28" s="250"/>
    </row>
    <row r="29" spans="3:7" x14ac:dyDescent="0.25">
      <c r="D29" s="252"/>
      <c r="E29" s="250"/>
      <c r="F29" s="250"/>
    </row>
    <row r="30" spans="3:7" x14ac:dyDescent="0.25">
      <c r="D30" s="252"/>
      <c r="E30" s="250"/>
      <c r="F30" s="250"/>
    </row>
    <row r="31" spans="3:7" x14ac:dyDescent="0.25">
      <c r="D31" s="252"/>
      <c r="E31" s="250"/>
      <c r="F31" s="250"/>
    </row>
    <row r="32" spans="3:7" x14ac:dyDescent="0.25">
      <c r="D32" s="252"/>
      <c r="E32" s="250"/>
      <c r="F32" s="250"/>
    </row>
    <row r="33" spans="2:12" x14ac:dyDescent="0.25">
      <c r="D33" s="252"/>
    </row>
    <row r="34" spans="2:12" x14ac:dyDescent="0.25">
      <c r="D34" s="252"/>
    </row>
    <row r="35" spans="2:12" x14ac:dyDescent="0.25">
      <c r="D35" s="252"/>
    </row>
    <row r="36" spans="2:12" x14ac:dyDescent="0.25">
      <c r="D36" s="252"/>
    </row>
    <row r="37" spans="2:12" x14ac:dyDescent="0.25">
      <c r="D37" s="252"/>
    </row>
    <row r="40" spans="2:12" x14ac:dyDescent="0.25">
      <c r="D40" s="251" t="s">
        <v>274</v>
      </c>
      <c r="E40" s="251" t="s">
        <v>94</v>
      </c>
      <c r="F40" s="251" t="s">
        <v>146</v>
      </c>
      <c r="G40" s="251" t="s">
        <v>240</v>
      </c>
      <c r="H40" s="251"/>
      <c r="I40" s="251" t="s">
        <v>241</v>
      </c>
      <c r="J40" s="251" t="s">
        <v>242</v>
      </c>
      <c r="K40" s="251" t="s">
        <v>275</v>
      </c>
    </row>
    <row r="41" spans="2:12" x14ac:dyDescent="0.25">
      <c r="B41">
        <v>1</v>
      </c>
      <c r="C41" t="s">
        <v>263</v>
      </c>
      <c r="D41" s="367">
        <v>17</v>
      </c>
      <c r="E41" s="368">
        <v>16</v>
      </c>
      <c r="F41" s="367">
        <v>4</v>
      </c>
      <c r="G41" s="367">
        <v>12</v>
      </c>
      <c r="H41" s="366"/>
      <c r="I41" s="367">
        <v>8</v>
      </c>
      <c r="J41" s="367">
        <v>1</v>
      </c>
      <c r="K41" s="367">
        <v>6</v>
      </c>
      <c r="L41" s="366">
        <f t="shared" ref="L41:L51" si="1">SUM(D41:K41)</f>
        <v>64</v>
      </c>
    </row>
    <row r="42" spans="2:12" x14ac:dyDescent="0.25">
      <c r="B42">
        <v>2</v>
      </c>
      <c r="C42" t="s">
        <v>264</v>
      </c>
      <c r="D42" s="367">
        <v>8</v>
      </c>
      <c r="E42" s="368">
        <v>3</v>
      </c>
      <c r="F42" s="367">
        <v>2</v>
      </c>
      <c r="G42" s="367">
        <v>0</v>
      </c>
      <c r="H42" s="366"/>
      <c r="I42" s="367">
        <v>0</v>
      </c>
      <c r="J42" s="367">
        <v>1</v>
      </c>
      <c r="K42" s="367">
        <v>0</v>
      </c>
      <c r="L42" s="366">
        <f t="shared" si="1"/>
        <v>14</v>
      </c>
    </row>
    <row r="43" spans="2:12" x14ac:dyDescent="0.25">
      <c r="B43">
        <v>3</v>
      </c>
      <c r="C43" t="s">
        <v>265</v>
      </c>
      <c r="D43" s="367">
        <v>21</v>
      </c>
      <c r="E43" s="368">
        <v>13</v>
      </c>
      <c r="F43" s="367">
        <v>13</v>
      </c>
      <c r="G43" s="367">
        <v>7</v>
      </c>
      <c r="H43" s="366"/>
      <c r="I43" s="367">
        <v>8</v>
      </c>
      <c r="J43" s="367">
        <v>0</v>
      </c>
      <c r="K43" s="367">
        <v>6</v>
      </c>
      <c r="L43" s="366">
        <f t="shared" si="1"/>
        <v>68</v>
      </c>
    </row>
    <row r="44" spans="2:12" x14ac:dyDescent="0.25">
      <c r="B44">
        <v>4</v>
      </c>
      <c r="C44" t="s">
        <v>266</v>
      </c>
      <c r="D44" s="367">
        <v>20</v>
      </c>
      <c r="E44" s="368">
        <v>16</v>
      </c>
      <c r="F44" s="367">
        <v>8</v>
      </c>
      <c r="G44" s="367">
        <v>12</v>
      </c>
      <c r="H44" s="366"/>
      <c r="I44" s="367">
        <v>7</v>
      </c>
      <c r="J44" s="367">
        <v>6</v>
      </c>
      <c r="K44" s="367">
        <v>4</v>
      </c>
      <c r="L44" s="366">
        <f t="shared" si="1"/>
        <v>73</v>
      </c>
    </row>
    <row r="45" spans="2:12" x14ac:dyDescent="0.25">
      <c r="B45">
        <v>5</v>
      </c>
      <c r="C45" t="s">
        <v>267</v>
      </c>
      <c r="D45" s="367">
        <v>20</v>
      </c>
      <c r="E45" s="368">
        <v>18</v>
      </c>
      <c r="F45" s="367">
        <v>14</v>
      </c>
      <c r="G45" s="367">
        <v>8</v>
      </c>
      <c r="H45" s="366"/>
      <c r="I45" s="367">
        <v>8</v>
      </c>
      <c r="J45" s="367">
        <v>4</v>
      </c>
      <c r="K45" s="367">
        <v>1</v>
      </c>
      <c r="L45" s="366">
        <f t="shared" si="1"/>
        <v>73</v>
      </c>
    </row>
    <row r="46" spans="2:12" x14ac:dyDescent="0.25">
      <c r="B46">
        <v>6</v>
      </c>
      <c r="C46" t="s">
        <v>268</v>
      </c>
      <c r="D46" s="367">
        <v>10</v>
      </c>
      <c r="E46" s="368">
        <v>13</v>
      </c>
      <c r="F46" s="367">
        <v>12</v>
      </c>
      <c r="G46" s="367">
        <v>12</v>
      </c>
      <c r="H46" s="366"/>
      <c r="I46" s="367">
        <v>9</v>
      </c>
      <c r="J46" s="367">
        <v>5</v>
      </c>
      <c r="K46" s="367">
        <v>6</v>
      </c>
      <c r="L46" s="366">
        <f t="shared" si="1"/>
        <v>67</v>
      </c>
    </row>
    <row r="47" spans="2:12" x14ac:dyDescent="0.25">
      <c r="B47">
        <v>1</v>
      </c>
      <c r="C47" t="s">
        <v>269</v>
      </c>
      <c r="D47" s="367">
        <v>18</v>
      </c>
      <c r="E47" s="368">
        <v>17</v>
      </c>
      <c r="F47" s="367">
        <v>13</v>
      </c>
      <c r="G47" s="367">
        <v>12</v>
      </c>
      <c r="H47" s="366"/>
      <c r="I47" s="367">
        <v>8</v>
      </c>
      <c r="J47" s="367">
        <v>8</v>
      </c>
      <c r="K47" s="367">
        <v>6</v>
      </c>
      <c r="L47" s="366">
        <f t="shared" si="1"/>
        <v>82</v>
      </c>
    </row>
    <row r="48" spans="2:12" x14ac:dyDescent="0.25">
      <c r="B48">
        <v>2</v>
      </c>
      <c r="C48" t="s">
        <v>270</v>
      </c>
      <c r="D48" s="367">
        <v>20</v>
      </c>
      <c r="E48" s="368">
        <v>13</v>
      </c>
      <c r="F48" s="367">
        <v>13</v>
      </c>
      <c r="G48" s="367">
        <v>7</v>
      </c>
      <c r="H48" s="366"/>
      <c r="I48" s="367">
        <v>6</v>
      </c>
      <c r="J48" s="367">
        <v>3</v>
      </c>
      <c r="K48" s="367">
        <v>5</v>
      </c>
      <c r="L48" s="366">
        <f t="shared" si="1"/>
        <v>67</v>
      </c>
    </row>
    <row r="49" spans="2:12" x14ac:dyDescent="0.25">
      <c r="B49">
        <v>3</v>
      </c>
      <c r="C49" t="s">
        <v>271</v>
      </c>
      <c r="D49" s="367">
        <v>20</v>
      </c>
      <c r="E49" s="368">
        <v>16</v>
      </c>
      <c r="F49" s="367">
        <v>10</v>
      </c>
      <c r="G49" s="367">
        <v>12</v>
      </c>
      <c r="H49" s="366"/>
      <c r="I49" s="367">
        <v>6</v>
      </c>
      <c r="J49" s="367">
        <v>6</v>
      </c>
      <c r="K49" s="367">
        <v>2</v>
      </c>
      <c r="L49" s="366">
        <f t="shared" si="1"/>
        <v>72</v>
      </c>
    </row>
    <row r="50" spans="2:12" x14ac:dyDescent="0.25">
      <c r="B50">
        <v>4</v>
      </c>
      <c r="C50" t="s">
        <v>272</v>
      </c>
      <c r="D50" s="367">
        <v>21</v>
      </c>
      <c r="E50" s="368">
        <v>17</v>
      </c>
      <c r="F50" s="367">
        <v>14</v>
      </c>
      <c r="G50" s="367">
        <v>5</v>
      </c>
      <c r="H50" s="366"/>
      <c r="I50" s="367">
        <v>8</v>
      </c>
      <c r="J50" s="367">
        <v>6</v>
      </c>
      <c r="K50" s="367">
        <v>2</v>
      </c>
      <c r="L50" s="366">
        <f t="shared" si="1"/>
        <v>73</v>
      </c>
    </row>
    <row r="51" spans="2:12" x14ac:dyDescent="0.25">
      <c r="B51">
        <v>5</v>
      </c>
      <c r="C51" t="s">
        <v>273</v>
      </c>
      <c r="D51" s="367">
        <v>16</v>
      </c>
      <c r="E51" s="368">
        <v>7</v>
      </c>
      <c r="F51" s="367">
        <v>8</v>
      </c>
      <c r="G51" s="367">
        <v>5</v>
      </c>
      <c r="H51" s="366"/>
      <c r="I51" s="367">
        <v>6</v>
      </c>
      <c r="J51" s="367">
        <v>3</v>
      </c>
      <c r="K51" s="367">
        <f>หนองบัว!J89</f>
        <v>0</v>
      </c>
      <c r="L51" s="366">
        <f t="shared" si="1"/>
        <v>45</v>
      </c>
    </row>
    <row r="56" spans="2:12" x14ac:dyDescent="0.25">
      <c r="C56" t="s">
        <v>263</v>
      </c>
      <c r="D56">
        <v>64</v>
      </c>
    </row>
    <row r="57" spans="2:12" x14ac:dyDescent="0.25">
      <c r="C57" t="s">
        <v>264</v>
      </c>
      <c r="D57">
        <v>14</v>
      </c>
    </row>
    <row r="58" spans="2:12" x14ac:dyDescent="0.25">
      <c r="C58" t="s">
        <v>265</v>
      </c>
      <c r="D58">
        <v>68</v>
      </c>
    </row>
    <row r="59" spans="2:12" x14ac:dyDescent="0.25">
      <c r="C59" t="s">
        <v>266</v>
      </c>
      <c r="D59">
        <v>73</v>
      </c>
    </row>
    <row r="60" spans="2:12" x14ac:dyDescent="0.25">
      <c r="C60" t="s">
        <v>267</v>
      </c>
      <c r="D60">
        <v>73</v>
      </c>
    </row>
    <row r="61" spans="2:12" x14ac:dyDescent="0.25">
      <c r="C61" t="s">
        <v>268</v>
      </c>
      <c r="D61">
        <v>67</v>
      </c>
    </row>
    <row r="62" spans="2:12" x14ac:dyDescent="0.25">
      <c r="C62" t="s">
        <v>269</v>
      </c>
      <c r="D62">
        <v>82</v>
      </c>
    </row>
    <row r="63" spans="2:12" x14ac:dyDescent="0.25">
      <c r="C63" t="s">
        <v>270</v>
      </c>
      <c r="D63">
        <v>67</v>
      </c>
    </row>
    <row r="64" spans="2:12" x14ac:dyDescent="0.25">
      <c r="C64" t="s">
        <v>271</v>
      </c>
      <c r="D64">
        <v>72</v>
      </c>
    </row>
    <row r="65" spans="3:4" x14ac:dyDescent="0.25">
      <c r="C65" t="s">
        <v>272</v>
      </c>
      <c r="D65">
        <v>73</v>
      </c>
    </row>
    <row r="66" spans="3:4" x14ac:dyDescent="0.25">
      <c r="C66" t="s">
        <v>273</v>
      </c>
      <c r="D66">
        <v>45</v>
      </c>
    </row>
  </sheetData>
  <autoFilter ref="C13:H13" xr:uid="{1C8433AF-B7B6-4E53-B34A-F2584CDDA388}"/>
  <phoneticPr fontId="17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37BD-5F88-49D1-AF72-9FE0992393DE}">
  <dimension ref="C3:I26"/>
  <sheetViews>
    <sheetView workbookViewId="0">
      <selection activeCell="K15" sqref="K15"/>
    </sheetView>
  </sheetViews>
  <sheetFormatPr defaultRowHeight="13.8" x14ac:dyDescent="0.25"/>
  <sheetData>
    <row r="3" spans="3:9" x14ac:dyDescent="0.25">
      <c r="E3" t="s">
        <v>277</v>
      </c>
    </row>
    <row r="5" spans="3:9" ht="18.600000000000001" x14ac:dyDescent="0.55000000000000004">
      <c r="C5" s="495" t="s">
        <v>292</v>
      </c>
      <c r="D5" s="495"/>
      <c r="E5" s="495"/>
      <c r="F5" s="495"/>
      <c r="G5" s="495"/>
      <c r="H5" s="495"/>
      <c r="I5" s="495"/>
    </row>
    <row r="6" spans="3:9" ht="17.399999999999999" customHeight="1" x14ac:dyDescent="0.55000000000000004">
      <c r="C6" s="261" t="s">
        <v>278</v>
      </c>
      <c r="D6" s="261" t="s">
        <v>263</v>
      </c>
      <c r="E6" s="261" t="s">
        <v>264</v>
      </c>
      <c r="F6" s="261" t="s">
        <v>265</v>
      </c>
      <c r="G6" s="261" t="s">
        <v>266</v>
      </c>
      <c r="H6" s="261" t="s">
        <v>267</v>
      </c>
      <c r="I6" s="261" t="s">
        <v>268</v>
      </c>
    </row>
    <row r="7" spans="3:9" ht="17.399999999999999" customHeight="1" x14ac:dyDescent="0.55000000000000004">
      <c r="C7" s="262" t="s">
        <v>239</v>
      </c>
      <c r="D7" s="361">
        <v>17</v>
      </c>
      <c r="E7" s="361">
        <v>8</v>
      </c>
      <c r="F7" s="361">
        <v>21</v>
      </c>
      <c r="G7" s="361">
        <v>20</v>
      </c>
      <c r="H7" s="361">
        <v>20</v>
      </c>
      <c r="I7" s="361">
        <v>10</v>
      </c>
    </row>
    <row r="8" spans="3:9" ht="17.399999999999999" customHeight="1" x14ac:dyDescent="0.55000000000000004">
      <c r="C8" s="263" t="s">
        <v>94</v>
      </c>
      <c r="D8" s="362">
        <v>16</v>
      </c>
      <c r="E8" s="362">
        <v>3</v>
      </c>
      <c r="F8" s="362">
        <v>13</v>
      </c>
      <c r="G8" s="362">
        <v>16</v>
      </c>
      <c r="H8" s="362">
        <v>18</v>
      </c>
      <c r="I8" s="362">
        <v>13</v>
      </c>
    </row>
    <row r="9" spans="3:9" ht="17.399999999999999" customHeight="1" x14ac:dyDescent="0.55000000000000004">
      <c r="C9" s="263" t="s">
        <v>146</v>
      </c>
      <c r="D9" s="363">
        <v>4</v>
      </c>
      <c r="E9" s="363">
        <v>2</v>
      </c>
      <c r="F9" s="363">
        <v>13</v>
      </c>
      <c r="G9" s="363">
        <v>8</v>
      </c>
      <c r="H9" s="363">
        <v>14</v>
      </c>
      <c r="I9" s="363">
        <v>12</v>
      </c>
    </row>
    <row r="10" spans="3:9" ht="17.399999999999999" customHeight="1" x14ac:dyDescent="0.55000000000000004">
      <c r="C10" s="263" t="s">
        <v>240</v>
      </c>
      <c r="D10" s="363">
        <v>12</v>
      </c>
      <c r="E10" s="363">
        <v>0</v>
      </c>
      <c r="F10" s="363">
        <v>7</v>
      </c>
      <c r="G10" s="363">
        <v>12</v>
      </c>
      <c r="H10" s="363">
        <v>8</v>
      </c>
      <c r="I10" s="363">
        <v>12</v>
      </c>
    </row>
    <row r="11" spans="3:9" ht="17.399999999999999" customHeight="1" x14ac:dyDescent="0.55000000000000004">
      <c r="C11" s="263" t="s">
        <v>241</v>
      </c>
      <c r="D11" s="363">
        <v>8</v>
      </c>
      <c r="E11" s="363">
        <v>0</v>
      </c>
      <c r="F11" s="363">
        <v>8</v>
      </c>
      <c r="G11" s="363">
        <v>7</v>
      </c>
      <c r="H11" s="363">
        <v>8</v>
      </c>
      <c r="I11" s="363">
        <v>9</v>
      </c>
    </row>
    <row r="12" spans="3:9" ht="17.399999999999999" customHeight="1" x14ac:dyDescent="0.55000000000000004">
      <c r="C12" s="263" t="s">
        <v>242</v>
      </c>
      <c r="D12" s="363">
        <v>1</v>
      </c>
      <c r="E12" s="363">
        <v>1</v>
      </c>
      <c r="F12" s="363">
        <v>0</v>
      </c>
      <c r="G12" s="363">
        <v>6</v>
      </c>
      <c r="H12" s="363">
        <v>4</v>
      </c>
      <c r="I12" s="363">
        <v>5</v>
      </c>
    </row>
    <row r="13" spans="3:9" ht="17.399999999999999" customHeight="1" x14ac:dyDescent="0.55000000000000004">
      <c r="C13" s="264" t="s">
        <v>279</v>
      </c>
      <c r="D13" s="364">
        <v>6</v>
      </c>
      <c r="E13" s="364">
        <v>0</v>
      </c>
      <c r="F13" s="364">
        <v>6</v>
      </c>
      <c r="G13" s="364">
        <v>4</v>
      </c>
      <c r="H13" s="364">
        <v>1</v>
      </c>
      <c r="I13" s="364">
        <v>6</v>
      </c>
    </row>
    <row r="14" spans="3:9" ht="17.399999999999999" customHeight="1" x14ac:dyDescent="0.55000000000000004">
      <c r="C14" s="261" t="s">
        <v>38</v>
      </c>
      <c r="D14" s="261">
        <f>SUM(D7:D13)</f>
        <v>64</v>
      </c>
      <c r="E14" s="261">
        <f t="shared" ref="E14:I14" si="0">SUM(E7:E13)</f>
        <v>14</v>
      </c>
      <c r="F14" s="261">
        <f t="shared" si="0"/>
        <v>68</v>
      </c>
      <c r="G14" s="261">
        <f t="shared" si="0"/>
        <v>73</v>
      </c>
      <c r="H14" s="261">
        <f t="shared" si="0"/>
        <v>73</v>
      </c>
      <c r="I14" s="261">
        <f t="shared" si="0"/>
        <v>67</v>
      </c>
    </row>
    <row r="19" spans="4:7" x14ac:dyDescent="0.25">
      <c r="E19" s="251"/>
      <c r="F19" s="251"/>
      <c r="G19" s="251"/>
    </row>
    <row r="20" spans="4:7" ht="21" customHeight="1" x14ac:dyDescent="0.25">
      <c r="D20" s="251"/>
    </row>
    <row r="21" spans="4:7" ht="21" customHeight="1" x14ac:dyDescent="0.25">
      <c r="D21" s="251"/>
    </row>
    <row r="22" spans="4:7" x14ac:dyDescent="0.25">
      <c r="D22" s="251"/>
    </row>
    <row r="23" spans="4:7" ht="21" customHeight="1" x14ac:dyDescent="0.25">
      <c r="D23" s="251"/>
    </row>
    <row r="24" spans="4:7" x14ac:dyDescent="0.25">
      <c r="D24" s="251"/>
    </row>
    <row r="25" spans="4:7" x14ac:dyDescent="0.25">
      <c r="D25" s="251"/>
    </row>
    <row r="26" spans="4:7" ht="21" customHeight="1" x14ac:dyDescent="0.25">
      <c r="D26" s="251"/>
    </row>
  </sheetData>
  <mergeCells count="1">
    <mergeCell ref="C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B9401-9BA9-4ACB-AF56-AC543792091E}">
  <dimension ref="H5:L93"/>
  <sheetViews>
    <sheetView workbookViewId="0">
      <selection activeCell="N16" sqref="N16"/>
    </sheetView>
  </sheetViews>
  <sheetFormatPr defaultRowHeight="21" x14ac:dyDescent="0.6"/>
  <cols>
    <col min="8" max="8" width="12.296875" style="401" customWidth="1"/>
    <col min="9" max="9" width="8.796875" style="403"/>
    <col min="10" max="10" width="8.796875" style="401"/>
    <col min="11" max="11" width="12.296875" style="11" customWidth="1"/>
    <col min="12" max="12" width="8.796875" style="402"/>
  </cols>
  <sheetData>
    <row r="5" spans="8:12" x14ac:dyDescent="0.6">
      <c r="H5" s="401">
        <v>1</v>
      </c>
      <c r="I5" s="402">
        <v>1</v>
      </c>
      <c r="K5" s="11">
        <v>1</v>
      </c>
      <c r="L5" s="402">
        <v>1</v>
      </c>
    </row>
    <row r="6" spans="8:12" x14ac:dyDescent="0.5">
      <c r="H6" s="383" t="s">
        <v>3</v>
      </c>
      <c r="I6" s="386">
        <v>94</v>
      </c>
      <c r="K6" s="389" t="s">
        <v>10</v>
      </c>
      <c r="L6" s="413">
        <v>100</v>
      </c>
    </row>
    <row r="7" spans="8:12" x14ac:dyDescent="0.5">
      <c r="H7" s="383" t="s">
        <v>4</v>
      </c>
      <c r="I7" s="386">
        <v>94</v>
      </c>
      <c r="K7" s="389" t="s">
        <v>21</v>
      </c>
      <c r="L7" s="413">
        <v>100</v>
      </c>
    </row>
    <row r="8" spans="8:12" ht="21" customHeight="1" x14ac:dyDescent="0.5">
      <c r="H8" s="383" t="s">
        <v>5</v>
      </c>
      <c r="I8" s="386">
        <v>86</v>
      </c>
      <c r="K8" s="389" t="s">
        <v>3</v>
      </c>
      <c r="L8" s="390">
        <v>98</v>
      </c>
    </row>
    <row r="9" spans="8:12" x14ac:dyDescent="0.5">
      <c r="H9" s="384" t="s">
        <v>6</v>
      </c>
      <c r="I9" s="386">
        <v>96</v>
      </c>
      <c r="K9" s="389" t="s">
        <v>16</v>
      </c>
      <c r="L9" s="390">
        <v>98</v>
      </c>
    </row>
    <row r="10" spans="8:12" x14ac:dyDescent="0.5">
      <c r="H10" s="383" t="s">
        <v>7</v>
      </c>
      <c r="I10" s="386">
        <v>96</v>
      </c>
      <c r="K10" s="389" t="s">
        <v>18</v>
      </c>
      <c r="L10" s="390">
        <v>98</v>
      </c>
    </row>
    <row r="11" spans="8:12" ht="21" customHeight="1" x14ac:dyDescent="0.5">
      <c r="H11" s="383" t="s">
        <v>8</v>
      </c>
      <c r="I11" s="386">
        <v>92</v>
      </c>
      <c r="K11" s="390" t="s">
        <v>6</v>
      </c>
      <c r="L11" s="413">
        <v>96</v>
      </c>
    </row>
    <row r="12" spans="8:12" ht="21" customHeight="1" x14ac:dyDescent="0.5">
      <c r="H12" s="383" t="s">
        <v>9</v>
      </c>
      <c r="I12" s="386">
        <v>94</v>
      </c>
      <c r="K12" s="389" t="s">
        <v>7</v>
      </c>
      <c r="L12" s="413">
        <v>96</v>
      </c>
    </row>
    <row r="13" spans="8:12" x14ac:dyDescent="0.5">
      <c r="H13" s="383" t="s">
        <v>10</v>
      </c>
      <c r="I13" s="386">
        <v>100</v>
      </c>
      <c r="K13" s="389" t="s">
        <v>9</v>
      </c>
      <c r="L13" s="413">
        <v>96</v>
      </c>
    </row>
    <row r="14" spans="8:12" x14ac:dyDescent="0.5">
      <c r="H14" s="383" t="s">
        <v>11</v>
      </c>
      <c r="I14" s="386">
        <v>94</v>
      </c>
      <c r="K14" s="389" t="s">
        <v>11</v>
      </c>
      <c r="L14" s="413">
        <v>96</v>
      </c>
    </row>
    <row r="15" spans="8:12" x14ac:dyDescent="0.5">
      <c r="H15" s="383" t="s">
        <v>12</v>
      </c>
      <c r="I15" s="386">
        <v>96</v>
      </c>
      <c r="K15" s="389" t="s">
        <v>13</v>
      </c>
      <c r="L15" s="413">
        <v>96</v>
      </c>
    </row>
    <row r="16" spans="8:12" ht="21" customHeight="1" x14ac:dyDescent="0.5">
      <c r="H16" s="383" t="s">
        <v>13</v>
      </c>
      <c r="I16" s="386">
        <v>96</v>
      </c>
      <c r="K16" s="389" t="s">
        <v>23</v>
      </c>
      <c r="L16" s="413">
        <v>96</v>
      </c>
    </row>
    <row r="17" spans="8:12" x14ac:dyDescent="0.5">
      <c r="H17" s="383" t="s">
        <v>14</v>
      </c>
      <c r="I17" s="386">
        <v>100</v>
      </c>
      <c r="K17" s="257" t="s">
        <v>157</v>
      </c>
      <c r="L17" s="414">
        <v>96</v>
      </c>
    </row>
    <row r="18" spans="8:12" x14ac:dyDescent="0.5">
      <c r="H18" s="384" t="s">
        <v>15</v>
      </c>
      <c r="I18" s="386">
        <v>84</v>
      </c>
      <c r="K18" s="390" t="s">
        <v>215</v>
      </c>
      <c r="L18" s="413">
        <v>96</v>
      </c>
    </row>
    <row r="19" spans="8:12" x14ac:dyDescent="0.5">
      <c r="H19" s="383" t="s">
        <v>16</v>
      </c>
      <c r="I19" s="386">
        <v>100</v>
      </c>
      <c r="K19" s="390" t="s">
        <v>205</v>
      </c>
      <c r="L19" s="413">
        <v>96</v>
      </c>
    </row>
    <row r="20" spans="8:12" ht="21" customHeight="1" x14ac:dyDescent="0.6">
      <c r="H20" s="383" t="s">
        <v>17</v>
      </c>
      <c r="I20" s="386">
        <v>92</v>
      </c>
      <c r="K20" s="404" t="s">
        <v>99</v>
      </c>
      <c r="L20" s="415">
        <v>96</v>
      </c>
    </row>
    <row r="21" spans="8:12" ht="21" customHeight="1" x14ac:dyDescent="0.6">
      <c r="H21" s="383" t="s">
        <v>18</v>
      </c>
      <c r="I21" s="386">
        <v>98</v>
      </c>
      <c r="K21" s="404" t="s">
        <v>103</v>
      </c>
      <c r="L21" s="415">
        <v>96</v>
      </c>
    </row>
    <row r="22" spans="8:12" x14ac:dyDescent="0.6">
      <c r="H22" s="383" t="s">
        <v>19</v>
      </c>
      <c r="I22" s="386">
        <v>96</v>
      </c>
      <c r="K22" s="404" t="s">
        <v>104</v>
      </c>
      <c r="L22" s="415">
        <v>96</v>
      </c>
    </row>
    <row r="23" spans="8:12" ht="21" customHeight="1" x14ac:dyDescent="0.6">
      <c r="H23" s="383" t="s">
        <v>20</v>
      </c>
      <c r="I23" s="386">
        <v>96</v>
      </c>
      <c r="K23" s="404" t="s">
        <v>109</v>
      </c>
      <c r="L23" s="415">
        <v>96</v>
      </c>
    </row>
    <row r="24" spans="8:12" x14ac:dyDescent="0.5">
      <c r="H24" s="383" t="s">
        <v>21</v>
      </c>
      <c r="I24" s="386">
        <v>96</v>
      </c>
      <c r="K24" s="389" t="s">
        <v>4</v>
      </c>
      <c r="L24" s="390">
        <v>94</v>
      </c>
    </row>
    <row r="25" spans="8:12" x14ac:dyDescent="0.5">
      <c r="H25" s="384" t="s">
        <v>22</v>
      </c>
      <c r="I25" s="386">
        <v>90</v>
      </c>
      <c r="K25" s="389" t="s">
        <v>12</v>
      </c>
      <c r="L25" s="390">
        <v>94</v>
      </c>
    </row>
    <row r="26" spans="8:12" ht="21" customHeight="1" x14ac:dyDescent="0.5">
      <c r="H26" s="383" t="s">
        <v>23</v>
      </c>
      <c r="I26" s="386">
        <v>98</v>
      </c>
      <c r="K26" s="389" t="s">
        <v>14</v>
      </c>
      <c r="L26" s="390">
        <v>94</v>
      </c>
    </row>
    <row r="27" spans="8:12" x14ac:dyDescent="0.5">
      <c r="H27" s="255" t="s">
        <v>146</v>
      </c>
      <c r="I27" s="256">
        <v>88</v>
      </c>
      <c r="K27" s="391" t="s">
        <v>20</v>
      </c>
      <c r="L27" s="258">
        <v>94</v>
      </c>
    </row>
    <row r="28" spans="8:12" x14ac:dyDescent="0.5">
      <c r="H28" s="255" t="s">
        <v>147</v>
      </c>
      <c r="I28" s="256">
        <v>98</v>
      </c>
      <c r="K28" s="255" t="s">
        <v>151</v>
      </c>
      <c r="L28" s="256">
        <v>94</v>
      </c>
    </row>
    <row r="29" spans="8:12" x14ac:dyDescent="0.6">
      <c r="H29" s="255" t="s">
        <v>148</v>
      </c>
      <c r="I29" s="256">
        <v>90</v>
      </c>
      <c r="K29" s="391" t="s">
        <v>177</v>
      </c>
      <c r="L29" s="398">
        <v>94</v>
      </c>
    </row>
    <row r="30" spans="8:12" x14ac:dyDescent="0.6">
      <c r="H30" s="255" t="s">
        <v>149</v>
      </c>
      <c r="I30" s="256">
        <v>90</v>
      </c>
      <c r="K30" s="405" t="s">
        <v>95</v>
      </c>
      <c r="L30" s="400">
        <v>94</v>
      </c>
    </row>
    <row r="31" spans="8:12" x14ac:dyDescent="0.6">
      <c r="H31" s="257" t="s">
        <v>150</v>
      </c>
      <c r="I31" s="257">
        <v>92</v>
      </c>
      <c r="K31" s="404" t="s">
        <v>96</v>
      </c>
      <c r="L31" s="399">
        <v>94</v>
      </c>
    </row>
    <row r="32" spans="8:12" x14ac:dyDescent="0.6">
      <c r="H32" s="255" t="s">
        <v>151</v>
      </c>
      <c r="I32" s="256">
        <v>94</v>
      </c>
      <c r="K32" s="405" t="s">
        <v>97</v>
      </c>
      <c r="L32" s="400">
        <v>94</v>
      </c>
    </row>
    <row r="33" spans="8:12" x14ac:dyDescent="0.6">
      <c r="H33" s="255" t="s">
        <v>152</v>
      </c>
      <c r="I33" s="256">
        <v>88</v>
      </c>
      <c r="K33" s="405" t="s">
        <v>98</v>
      </c>
      <c r="L33" s="400">
        <v>94</v>
      </c>
    </row>
    <row r="34" spans="8:12" x14ac:dyDescent="0.6">
      <c r="H34" s="255" t="s">
        <v>153</v>
      </c>
      <c r="I34" s="256">
        <v>92</v>
      </c>
      <c r="K34" s="405" t="s">
        <v>107</v>
      </c>
      <c r="L34" s="400">
        <v>94</v>
      </c>
    </row>
    <row r="35" spans="8:12" x14ac:dyDescent="0.6">
      <c r="H35" s="255" t="s">
        <v>154</v>
      </c>
      <c r="I35" s="256">
        <v>94</v>
      </c>
      <c r="K35" s="405" t="s">
        <v>108</v>
      </c>
      <c r="L35" s="400">
        <v>94</v>
      </c>
    </row>
    <row r="36" spans="8:12" x14ac:dyDescent="0.6">
      <c r="H36" s="255" t="s">
        <v>155</v>
      </c>
      <c r="I36" s="256">
        <v>92</v>
      </c>
      <c r="K36" s="405" t="s">
        <v>111</v>
      </c>
      <c r="L36" s="400">
        <v>94</v>
      </c>
    </row>
    <row r="37" spans="8:12" x14ac:dyDescent="0.5">
      <c r="H37" s="255" t="s">
        <v>156</v>
      </c>
      <c r="I37" s="256">
        <v>92</v>
      </c>
      <c r="K37" s="391" t="s">
        <v>5</v>
      </c>
      <c r="L37" s="416">
        <v>92</v>
      </c>
    </row>
    <row r="38" spans="8:12" x14ac:dyDescent="0.5">
      <c r="H38" s="255" t="s">
        <v>157</v>
      </c>
      <c r="I38" s="256">
        <v>92</v>
      </c>
      <c r="K38" s="391" t="s">
        <v>17</v>
      </c>
      <c r="L38" s="416">
        <v>92</v>
      </c>
    </row>
    <row r="39" spans="8:12" x14ac:dyDescent="0.5">
      <c r="H39" s="255" t="s">
        <v>158</v>
      </c>
      <c r="I39" s="256">
        <v>86</v>
      </c>
      <c r="K39" s="391" t="s">
        <v>19</v>
      </c>
      <c r="L39" s="416">
        <v>92</v>
      </c>
    </row>
    <row r="40" spans="8:12" x14ac:dyDescent="0.5">
      <c r="H40" s="255" t="s">
        <v>159</v>
      </c>
      <c r="I40" s="256">
        <v>92</v>
      </c>
      <c r="K40" s="255" t="s">
        <v>147</v>
      </c>
      <c r="L40" s="417">
        <v>92</v>
      </c>
    </row>
    <row r="41" spans="8:12" x14ac:dyDescent="0.6">
      <c r="H41" s="385" t="s">
        <v>177</v>
      </c>
      <c r="I41" s="387">
        <v>94</v>
      </c>
      <c r="K41" s="392" t="s">
        <v>155</v>
      </c>
      <c r="L41" s="418">
        <v>92</v>
      </c>
    </row>
    <row r="42" spans="8:12" x14ac:dyDescent="0.6">
      <c r="H42" s="385" t="s">
        <v>178</v>
      </c>
      <c r="I42" s="387">
        <v>90</v>
      </c>
      <c r="K42" s="393" t="s">
        <v>180</v>
      </c>
      <c r="L42" s="419">
        <v>92</v>
      </c>
    </row>
    <row r="43" spans="8:12" x14ac:dyDescent="0.6">
      <c r="H43" s="385" t="s">
        <v>179</v>
      </c>
      <c r="I43" s="387">
        <v>90</v>
      </c>
      <c r="K43" s="393" t="s">
        <v>185</v>
      </c>
      <c r="L43" s="419">
        <v>92</v>
      </c>
    </row>
    <row r="44" spans="8:12" x14ac:dyDescent="0.6">
      <c r="H44" s="385" t="s">
        <v>180</v>
      </c>
      <c r="I44" s="387">
        <v>94</v>
      </c>
      <c r="K44" s="394" t="s">
        <v>206</v>
      </c>
      <c r="L44" s="420">
        <v>92</v>
      </c>
    </row>
    <row r="45" spans="8:12" x14ac:dyDescent="0.6">
      <c r="H45" s="385" t="s">
        <v>181</v>
      </c>
      <c r="I45" s="387">
        <v>88</v>
      </c>
      <c r="K45" s="394" t="s">
        <v>207</v>
      </c>
      <c r="L45" s="420">
        <v>92</v>
      </c>
    </row>
    <row r="46" spans="8:12" x14ac:dyDescent="0.6">
      <c r="H46" s="385" t="s">
        <v>182</v>
      </c>
      <c r="I46" s="387">
        <v>92</v>
      </c>
      <c r="K46" s="394" t="s">
        <v>209</v>
      </c>
      <c r="L46" s="420">
        <v>92</v>
      </c>
    </row>
    <row r="47" spans="8:12" x14ac:dyDescent="0.6">
      <c r="H47" s="385" t="s">
        <v>183</v>
      </c>
      <c r="I47" s="387">
        <v>92</v>
      </c>
      <c r="K47" s="393" t="s">
        <v>224</v>
      </c>
      <c r="L47" s="420">
        <v>92</v>
      </c>
    </row>
    <row r="48" spans="8:12" x14ac:dyDescent="0.6">
      <c r="H48" s="385" t="s">
        <v>184</v>
      </c>
      <c r="I48" s="387">
        <v>84</v>
      </c>
      <c r="K48" s="393" t="s">
        <v>225</v>
      </c>
      <c r="L48" s="420">
        <v>92</v>
      </c>
    </row>
    <row r="49" spans="8:12" x14ac:dyDescent="0.6">
      <c r="H49" s="385" t="s">
        <v>185</v>
      </c>
      <c r="I49" s="387">
        <v>88</v>
      </c>
      <c r="K49" s="395" t="s">
        <v>229</v>
      </c>
      <c r="L49" s="418">
        <v>92</v>
      </c>
    </row>
    <row r="50" spans="8:12" x14ac:dyDescent="0.6">
      <c r="H50" s="385" t="s">
        <v>186</v>
      </c>
      <c r="I50" s="387">
        <v>90</v>
      </c>
      <c r="K50" s="406" t="s">
        <v>102</v>
      </c>
      <c r="L50" s="421">
        <v>92</v>
      </c>
    </row>
    <row r="51" spans="8:12" x14ac:dyDescent="0.6">
      <c r="H51" s="385" t="s">
        <v>187</v>
      </c>
      <c r="I51" s="387">
        <v>88</v>
      </c>
      <c r="K51" s="406" t="s">
        <v>106</v>
      </c>
      <c r="L51" s="421">
        <v>92</v>
      </c>
    </row>
    <row r="52" spans="8:12" x14ac:dyDescent="0.6">
      <c r="H52" s="385" t="s">
        <v>188</v>
      </c>
      <c r="I52" s="387">
        <v>90</v>
      </c>
      <c r="K52" s="394" t="s">
        <v>15</v>
      </c>
      <c r="L52" s="397">
        <v>90</v>
      </c>
    </row>
    <row r="53" spans="8:12" x14ac:dyDescent="0.5">
      <c r="H53" s="5" t="s">
        <v>215</v>
      </c>
      <c r="I53" s="258">
        <v>96</v>
      </c>
      <c r="K53" s="255" t="s">
        <v>148</v>
      </c>
      <c r="L53" s="256">
        <v>90</v>
      </c>
    </row>
    <row r="54" spans="8:12" x14ac:dyDescent="0.5">
      <c r="H54" s="5" t="s">
        <v>205</v>
      </c>
      <c r="I54" s="258">
        <v>92</v>
      </c>
      <c r="K54" s="255" t="s">
        <v>149</v>
      </c>
      <c r="L54" s="256">
        <v>90</v>
      </c>
    </row>
    <row r="55" spans="8:12" x14ac:dyDescent="0.5">
      <c r="H55" s="5" t="s">
        <v>206</v>
      </c>
      <c r="I55" s="258">
        <v>92</v>
      </c>
      <c r="K55" s="255" t="s">
        <v>156</v>
      </c>
      <c r="L55" s="256">
        <v>90</v>
      </c>
    </row>
    <row r="56" spans="8:12" x14ac:dyDescent="0.6">
      <c r="H56" s="5" t="s">
        <v>207</v>
      </c>
      <c r="I56" s="258">
        <v>88</v>
      </c>
      <c r="K56" s="391" t="s">
        <v>179</v>
      </c>
      <c r="L56" s="398">
        <v>90</v>
      </c>
    </row>
    <row r="57" spans="8:12" x14ac:dyDescent="0.6">
      <c r="H57" s="5" t="s">
        <v>208</v>
      </c>
      <c r="I57" s="258">
        <v>96</v>
      </c>
      <c r="K57" s="391" t="s">
        <v>181</v>
      </c>
      <c r="L57" s="398">
        <v>90</v>
      </c>
    </row>
    <row r="58" spans="8:12" x14ac:dyDescent="0.6">
      <c r="H58" s="5" t="s">
        <v>209</v>
      </c>
      <c r="I58" s="258">
        <v>92</v>
      </c>
      <c r="K58" s="391" t="s">
        <v>183</v>
      </c>
      <c r="L58" s="398">
        <v>90</v>
      </c>
    </row>
    <row r="59" spans="8:12" x14ac:dyDescent="0.6">
      <c r="H59" s="5" t="s">
        <v>210</v>
      </c>
      <c r="I59" s="258">
        <v>86</v>
      </c>
      <c r="K59" s="391" t="s">
        <v>186</v>
      </c>
      <c r="L59" s="398">
        <v>90</v>
      </c>
    </row>
    <row r="60" spans="8:12" x14ac:dyDescent="0.6">
      <c r="H60" s="5" t="s">
        <v>211</v>
      </c>
      <c r="I60" s="258">
        <v>82</v>
      </c>
      <c r="K60" s="391" t="s">
        <v>187</v>
      </c>
      <c r="L60" s="398">
        <v>90</v>
      </c>
    </row>
    <row r="61" spans="8:12" x14ac:dyDescent="0.5">
      <c r="H61" s="5" t="s">
        <v>212</v>
      </c>
      <c r="I61" s="258">
        <v>90</v>
      </c>
      <c r="K61" s="5" t="s">
        <v>211</v>
      </c>
      <c r="L61" s="258">
        <v>90</v>
      </c>
    </row>
    <row r="62" spans="8:12" x14ac:dyDescent="0.5">
      <c r="H62" s="259" t="s">
        <v>220</v>
      </c>
      <c r="I62" s="388">
        <v>100</v>
      </c>
      <c r="K62" s="391" t="s">
        <v>220</v>
      </c>
      <c r="L62" s="258">
        <v>90</v>
      </c>
    </row>
    <row r="63" spans="8:12" x14ac:dyDescent="0.5">
      <c r="H63" s="259" t="s">
        <v>221</v>
      </c>
      <c r="I63" s="388">
        <v>89</v>
      </c>
      <c r="K63" s="260" t="s">
        <v>230</v>
      </c>
      <c r="L63" s="256">
        <v>90</v>
      </c>
    </row>
    <row r="64" spans="8:12" x14ac:dyDescent="0.6">
      <c r="H64" s="259" t="s">
        <v>222</v>
      </c>
      <c r="I64" s="388">
        <v>95</v>
      </c>
      <c r="K64" s="405" t="s">
        <v>101</v>
      </c>
      <c r="L64" s="400">
        <v>90</v>
      </c>
    </row>
    <row r="65" spans="8:12" x14ac:dyDescent="0.5">
      <c r="H65" s="259" t="s">
        <v>223</v>
      </c>
      <c r="I65" s="388">
        <v>82</v>
      </c>
      <c r="K65" s="391" t="s">
        <v>8</v>
      </c>
      <c r="L65" s="416">
        <v>88</v>
      </c>
    </row>
    <row r="66" spans="8:12" x14ac:dyDescent="0.5">
      <c r="H66" s="259" t="s">
        <v>224</v>
      </c>
      <c r="I66" s="388">
        <v>99</v>
      </c>
      <c r="K66" s="255" t="s">
        <v>146</v>
      </c>
      <c r="L66" s="417">
        <v>88</v>
      </c>
    </row>
    <row r="67" spans="8:12" x14ac:dyDescent="0.5">
      <c r="H67" s="259" t="s">
        <v>225</v>
      </c>
      <c r="I67" s="388">
        <v>97</v>
      </c>
      <c r="K67" s="255" t="s">
        <v>150</v>
      </c>
      <c r="L67" s="417">
        <v>88</v>
      </c>
    </row>
    <row r="68" spans="8:12" x14ac:dyDescent="0.5">
      <c r="H68" s="259" t="s">
        <v>226</v>
      </c>
      <c r="I68" s="388">
        <v>86</v>
      </c>
      <c r="K68" s="255" t="s">
        <v>152</v>
      </c>
      <c r="L68" s="417">
        <v>88</v>
      </c>
    </row>
    <row r="69" spans="8:12" x14ac:dyDescent="0.6">
      <c r="H69" s="259" t="s">
        <v>227</v>
      </c>
      <c r="I69" s="388">
        <v>99</v>
      </c>
      <c r="K69" s="391" t="s">
        <v>178</v>
      </c>
      <c r="L69" s="422">
        <v>88</v>
      </c>
    </row>
    <row r="70" spans="8:12" x14ac:dyDescent="0.6">
      <c r="H70" s="260" t="s">
        <v>229</v>
      </c>
      <c r="I70" s="256">
        <v>92</v>
      </c>
      <c r="J70" s="396"/>
      <c r="K70" s="5" t="s">
        <v>208</v>
      </c>
      <c r="L70" s="416">
        <v>88</v>
      </c>
    </row>
    <row r="71" spans="8:12" x14ac:dyDescent="0.6">
      <c r="H71" s="260" t="s">
        <v>230</v>
      </c>
      <c r="I71" s="256">
        <v>90</v>
      </c>
      <c r="J71" s="396"/>
      <c r="K71" s="391" t="s">
        <v>227</v>
      </c>
      <c r="L71" s="416">
        <v>88</v>
      </c>
    </row>
    <row r="72" spans="8:12" x14ac:dyDescent="0.6">
      <c r="H72" s="260" t="s">
        <v>231</v>
      </c>
      <c r="I72" s="256">
        <v>90</v>
      </c>
      <c r="J72" s="396"/>
      <c r="K72" s="260" t="s">
        <v>231</v>
      </c>
      <c r="L72" s="417">
        <v>88</v>
      </c>
    </row>
    <row r="73" spans="8:12" x14ac:dyDescent="0.6">
      <c r="H73" s="260" t="s">
        <v>232</v>
      </c>
      <c r="I73" s="256">
        <v>88</v>
      </c>
      <c r="J73" s="396"/>
      <c r="K73" s="260" t="s">
        <v>233</v>
      </c>
      <c r="L73" s="417">
        <v>88</v>
      </c>
    </row>
    <row r="74" spans="8:12" x14ac:dyDescent="0.6">
      <c r="H74" s="260" t="s">
        <v>233</v>
      </c>
      <c r="I74" s="256">
        <v>88</v>
      </c>
      <c r="J74" s="396"/>
      <c r="K74" s="405" t="s">
        <v>94</v>
      </c>
      <c r="L74" s="423">
        <v>88</v>
      </c>
    </row>
    <row r="75" spans="8:12" x14ac:dyDescent="0.6">
      <c r="H75" s="260" t="s">
        <v>234</v>
      </c>
      <c r="I75" s="407">
        <v>86</v>
      </c>
      <c r="J75" s="410"/>
      <c r="K75" s="257" t="s">
        <v>153</v>
      </c>
      <c r="L75" s="257">
        <v>86</v>
      </c>
    </row>
    <row r="76" spans="8:12" x14ac:dyDescent="0.6">
      <c r="H76" s="408" t="s">
        <v>94</v>
      </c>
      <c r="I76" s="409">
        <v>88</v>
      </c>
      <c r="K76" s="389" t="s">
        <v>182</v>
      </c>
      <c r="L76" s="411">
        <v>86</v>
      </c>
    </row>
    <row r="77" spans="8:12" x14ac:dyDescent="0.5">
      <c r="H77" s="408" t="s">
        <v>95</v>
      </c>
      <c r="I77" s="409">
        <v>94</v>
      </c>
      <c r="K77" s="390" t="s">
        <v>212</v>
      </c>
      <c r="L77" s="390">
        <v>86</v>
      </c>
    </row>
    <row r="78" spans="8:12" x14ac:dyDescent="0.5">
      <c r="H78" s="408" t="s">
        <v>96</v>
      </c>
      <c r="I78" s="409">
        <v>94</v>
      </c>
      <c r="K78" s="412" t="s">
        <v>232</v>
      </c>
      <c r="L78" s="257">
        <v>86</v>
      </c>
    </row>
    <row r="79" spans="8:12" x14ac:dyDescent="0.5">
      <c r="H79" s="408" t="s">
        <v>97</v>
      </c>
      <c r="I79" s="409">
        <v>94</v>
      </c>
      <c r="K79" s="412" t="s">
        <v>234</v>
      </c>
      <c r="L79" s="257">
        <v>86</v>
      </c>
    </row>
    <row r="80" spans="8:12" x14ac:dyDescent="0.5">
      <c r="H80" s="408" t="s">
        <v>98</v>
      </c>
      <c r="I80" s="409">
        <v>94</v>
      </c>
      <c r="K80" s="390" t="s">
        <v>22</v>
      </c>
      <c r="L80" s="413">
        <v>84</v>
      </c>
    </row>
    <row r="81" spans="8:12" x14ac:dyDescent="0.5">
      <c r="H81" s="408" t="s">
        <v>99</v>
      </c>
      <c r="I81" s="409">
        <v>96</v>
      </c>
      <c r="K81" s="257" t="s">
        <v>158</v>
      </c>
      <c r="L81" s="414">
        <v>84</v>
      </c>
    </row>
    <row r="82" spans="8:12" x14ac:dyDescent="0.6">
      <c r="H82" s="408" t="s">
        <v>100</v>
      </c>
      <c r="I82" s="409">
        <v>86</v>
      </c>
      <c r="K82" s="389" t="s">
        <v>184</v>
      </c>
      <c r="L82" s="424">
        <v>84</v>
      </c>
    </row>
    <row r="83" spans="8:12" x14ac:dyDescent="0.6">
      <c r="H83" s="408" t="s">
        <v>101</v>
      </c>
      <c r="I83" s="409">
        <v>90</v>
      </c>
      <c r="K83" s="389" t="s">
        <v>188</v>
      </c>
      <c r="L83" s="424">
        <v>84</v>
      </c>
    </row>
    <row r="84" spans="8:12" x14ac:dyDescent="0.5">
      <c r="H84" s="408" t="s">
        <v>102</v>
      </c>
      <c r="I84" s="409">
        <v>94</v>
      </c>
      <c r="K84" s="389" t="s">
        <v>221</v>
      </c>
      <c r="L84" s="413">
        <v>84</v>
      </c>
    </row>
    <row r="85" spans="8:12" x14ac:dyDescent="0.5">
      <c r="H85" s="408" t="s">
        <v>103</v>
      </c>
      <c r="I85" s="409">
        <v>100</v>
      </c>
      <c r="K85" s="389" t="s">
        <v>222</v>
      </c>
      <c r="L85" s="413">
        <v>84</v>
      </c>
    </row>
    <row r="86" spans="8:12" x14ac:dyDescent="0.5">
      <c r="H86" s="408" t="s">
        <v>104</v>
      </c>
      <c r="I86" s="409">
        <v>94</v>
      </c>
      <c r="K86" s="389" t="s">
        <v>223</v>
      </c>
      <c r="L86" s="413">
        <v>84</v>
      </c>
    </row>
    <row r="87" spans="8:12" x14ac:dyDescent="0.6">
      <c r="H87" s="408" t="s">
        <v>105</v>
      </c>
      <c r="I87" s="409">
        <v>86</v>
      </c>
      <c r="K87" s="404" t="s">
        <v>100</v>
      </c>
      <c r="L87" s="415">
        <v>84</v>
      </c>
    </row>
    <row r="88" spans="8:12" x14ac:dyDescent="0.5">
      <c r="H88" s="408" t="s">
        <v>106</v>
      </c>
      <c r="I88" s="409">
        <v>92</v>
      </c>
      <c r="K88" s="257" t="s">
        <v>154</v>
      </c>
      <c r="L88" s="257">
        <v>82</v>
      </c>
    </row>
    <row r="89" spans="8:12" x14ac:dyDescent="0.5">
      <c r="H89" s="408" t="s">
        <v>107</v>
      </c>
      <c r="I89" s="409">
        <v>94</v>
      </c>
      <c r="K89" s="257" t="s">
        <v>159</v>
      </c>
      <c r="L89" s="257">
        <v>82</v>
      </c>
    </row>
    <row r="90" spans="8:12" x14ac:dyDescent="0.5">
      <c r="H90" s="408" t="s">
        <v>108</v>
      </c>
      <c r="I90" s="409">
        <v>96</v>
      </c>
      <c r="K90" s="390" t="s">
        <v>210</v>
      </c>
      <c r="L90" s="390">
        <v>82</v>
      </c>
    </row>
    <row r="91" spans="8:12" x14ac:dyDescent="0.5">
      <c r="H91" s="408" t="s">
        <v>109</v>
      </c>
      <c r="I91" s="409">
        <v>96</v>
      </c>
      <c r="K91" s="389" t="s">
        <v>226</v>
      </c>
      <c r="L91" s="390">
        <v>82</v>
      </c>
    </row>
    <row r="92" spans="8:12" x14ac:dyDescent="0.6">
      <c r="H92" s="408" t="s">
        <v>110</v>
      </c>
      <c r="I92" s="409">
        <v>82</v>
      </c>
      <c r="K92" s="404" t="s">
        <v>105</v>
      </c>
      <c r="L92" s="399">
        <v>82</v>
      </c>
    </row>
    <row r="93" spans="8:12" x14ac:dyDescent="0.6">
      <c r="H93" s="408" t="s">
        <v>111</v>
      </c>
      <c r="I93" s="409">
        <v>94</v>
      </c>
      <c r="K93" s="404" t="s">
        <v>110</v>
      </c>
      <c r="L93" s="399">
        <v>82</v>
      </c>
    </row>
  </sheetData>
  <autoFilter ref="K5:L5" xr:uid="{F1EB9401-9BA9-4ACB-AF56-AC543792091E}">
    <sortState xmlns:xlrd2="http://schemas.microsoft.com/office/spreadsheetml/2017/richdata2" ref="K6:L93">
      <sortCondition descending="1" ref="L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3622-8E2E-4AD5-8672-07780D5E6377}">
  <dimension ref="A1:L95"/>
  <sheetViews>
    <sheetView tabSelected="1" view="pageBreakPreview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I6" sqref="I6"/>
    </sheetView>
  </sheetViews>
  <sheetFormatPr defaultColWidth="9.09765625" defaultRowHeight="21" x14ac:dyDescent="0.6"/>
  <cols>
    <col min="1" max="1" width="59.796875" style="1" customWidth="1"/>
    <col min="2" max="2" width="6.3984375" style="50" customWidth="1"/>
    <col min="3" max="3" width="8" style="1" customWidth="1"/>
    <col min="4" max="8" width="9.59765625" style="1" customWidth="1"/>
    <col min="9" max="9" width="9.69921875" style="1" customWidth="1"/>
    <col min="10" max="10" width="6.3984375" style="1" customWidth="1"/>
    <col min="11" max="11" width="7.69921875" style="1" customWidth="1"/>
    <col min="12" max="76" width="9.09765625" style="1"/>
    <col min="77" max="77" width="8.69921875" style="1" customWidth="1"/>
    <col min="78" max="257" width="9.09765625" style="1"/>
    <col min="258" max="258" width="68.19921875" style="1" customWidth="1"/>
    <col min="259" max="265" width="9.59765625" style="1" customWidth="1"/>
    <col min="266" max="266" width="9.19921875" style="1" customWidth="1"/>
    <col min="267" max="267" width="7.69921875" style="1" customWidth="1"/>
    <col min="268" max="332" width="9.09765625" style="1"/>
    <col min="333" max="333" width="8.69921875" style="1" customWidth="1"/>
    <col min="334" max="513" width="9.09765625" style="1"/>
    <col min="514" max="514" width="68.19921875" style="1" customWidth="1"/>
    <col min="515" max="521" width="9.59765625" style="1" customWidth="1"/>
    <col min="522" max="522" width="9.19921875" style="1" customWidth="1"/>
    <col min="523" max="523" width="7.69921875" style="1" customWidth="1"/>
    <col min="524" max="588" width="9.09765625" style="1"/>
    <col min="589" max="589" width="8.69921875" style="1" customWidth="1"/>
    <col min="590" max="769" width="9.09765625" style="1"/>
    <col min="770" max="770" width="68.19921875" style="1" customWidth="1"/>
    <col min="771" max="777" width="9.59765625" style="1" customWidth="1"/>
    <col min="778" max="778" width="9.19921875" style="1" customWidth="1"/>
    <col min="779" max="779" width="7.69921875" style="1" customWidth="1"/>
    <col min="780" max="844" width="9.09765625" style="1"/>
    <col min="845" max="845" width="8.69921875" style="1" customWidth="1"/>
    <col min="846" max="1025" width="9.09765625" style="1"/>
    <col min="1026" max="1026" width="68.19921875" style="1" customWidth="1"/>
    <col min="1027" max="1033" width="9.59765625" style="1" customWidth="1"/>
    <col min="1034" max="1034" width="9.19921875" style="1" customWidth="1"/>
    <col min="1035" max="1035" width="7.69921875" style="1" customWidth="1"/>
    <col min="1036" max="1100" width="9.09765625" style="1"/>
    <col min="1101" max="1101" width="8.69921875" style="1" customWidth="1"/>
    <col min="1102" max="1281" width="9.09765625" style="1"/>
    <col min="1282" max="1282" width="68.19921875" style="1" customWidth="1"/>
    <col min="1283" max="1289" width="9.59765625" style="1" customWidth="1"/>
    <col min="1290" max="1290" width="9.19921875" style="1" customWidth="1"/>
    <col min="1291" max="1291" width="7.69921875" style="1" customWidth="1"/>
    <col min="1292" max="1356" width="9.09765625" style="1"/>
    <col min="1357" max="1357" width="8.69921875" style="1" customWidth="1"/>
    <col min="1358" max="1537" width="9.09765625" style="1"/>
    <col min="1538" max="1538" width="68.19921875" style="1" customWidth="1"/>
    <col min="1539" max="1545" width="9.59765625" style="1" customWidth="1"/>
    <col min="1546" max="1546" width="9.19921875" style="1" customWidth="1"/>
    <col min="1547" max="1547" width="7.69921875" style="1" customWidth="1"/>
    <col min="1548" max="1612" width="9.09765625" style="1"/>
    <col min="1613" max="1613" width="8.69921875" style="1" customWidth="1"/>
    <col min="1614" max="1793" width="9.09765625" style="1"/>
    <col min="1794" max="1794" width="68.19921875" style="1" customWidth="1"/>
    <col min="1795" max="1801" width="9.59765625" style="1" customWidth="1"/>
    <col min="1802" max="1802" width="9.19921875" style="1" customWidth="1"/>
    <col min="1803" max="1803" width="7.69921875" style="1" customWidth="1"/>
    <col min="1804" max="1868" width="9.09765625" style="1"/>
    <col min="1869" max="1869" width="8.69921875" style="1" customWidth="1"/>
    <col min="1870" max="2049" width="9.09765625" style="1"/>
    <col min="2050" max="2050" width="68.19921875" style="1" customWidth="1"/>
    <col min="2051" max="2057" width="9.59765625" style="1" customWidth="1"/>
    <col min="2058" max="2058" width="9.19921875" style="1" customWidth="1"/>
    <col min="2059" max="2059" width="7.69921875" style="1" customWidth="1"/>
    <col min="2060" max="2124" width="9.09765625" style="1"/>
    <col min="2125" max="2125" width="8.69921875" style="1" customWidth="1"/>
    <col min="2126" max="2305" width="9.09765625" style="1"/>
    <col min="2306" max="2306" width="68.19921875" style="1" customWidth="1"/>
    <col min="2307" max="2313" width="9.59765625" style="1" customWidth="1"/>
    <col min="2314" max="2314" width="9.19921875" style="1" customWidth="1"/>
    <col min="2315" max="2315" width="7.69921875" style="1" customWidth="1"/>
    <col min="2316" max="2380" width="9.09765625" style="1"/>
    <col min="2381" max="2381" width="8.69921875" style="1" customWidth="1"/>
    <col min="2382" max="2561" width="9.09765625" style="1"/>
    <col min="2562" max="2562" width="68.19921875" style="1" customWidth="1"/>
    <col min="2563" max="2569" width="9.59765625" style="1" customWidth="1"/>
    <col min="2570" max="2570" width="9.19921875" style="1" customWidth="1"/>
    <col min="2571" max="2571" width="7.69921875" style="1" customWidth="1"/>
    <col min="2572" max="2636" width="9.09765625" style="1"/>
    <col min="2637" max="2637" width="8.69921875" style="1" customWidth="1"/>
    <col min="2638" max="2817" width="9.09765625" style="1"/>
    <col min="2818" max="2818" width="68.19921875" style="1" customWidth="1"/>
    <col min="2819" max="2825" width="9.59765625" style="1" customWidth="1"/>
    <col min="2826" max="2826" width="9.19921875" style="1" customWidth="1"/>
    <col min="2827" max="2827" width="7.69921875" style="1" customWidth="1"/>
    <col min="2828" max="2892" width="9.09765625" style="1"/>
    <col min="2893" max="2893" width="8.69921875" style="1" customWidth="1"/>
    <col min="2894" max="3073" width="9.09765625" style="1"/>
    <col min="3074" max="3074" width="68.19921875" style="1" customWidth="1"/>
    <col min="3075" max="3081" width="9.59765625" style="1" customWidth="1"/>
    <col min="3082" max="3082" width="9.19921875" style="1" customWidth="1"/>
    <col min="3083" max="3083" width="7.69921875" style="1" customWidth="1"/>
    <col min="3084" max="3148" width="9.09765625" style="1"/>
    <col min="3149" max="3149" width="8.69921875" style="1" customWidth="1"/>
    <col min="3150" max="3329" width="9.09765625" style="1"/>
    <col min="3330" max="3330" width="68.19921875" style="1" customWidth="1"/>
    <col min="3331" max="3337" width="9.59765625" style="1" customWidth="1"/>
    <col min="3338" max="3338" width="9.19921875" style="1" customWidth="1"/>
    <col min="3339" max="3339" width="7.69921875" style="1" customWidth="1"/>
    <col min="3340" max="3404" width="9.09765625" style="1"/>
    <col min="3405" max="3405" width="8.69921875" style="1" customWidth="1"/>
    <col min="3406" max="3585" width="9.09765625" style="1"/>
    <col min="3586" max="3586" width="68.19921875" style="1" customWidth="1"/>
    <col min="3587" max="3593" width="9.59765625" style="1" customWidth="1"/>
    <col min="3594" max="3594" width="9.19921875" style="1" customWidth="1"/>
    <col min="3595" max="3595" width="7.69921875" style="1" customWidth="1"/>
    <col min="3596" max="3660" width="9.09765625" style="1"/>
    <col min="3661" max="3661" width="8.69921875" style="1" customWidth="1"/>
    <col min="3662" max="3841" width="9.09765625" style="1"/>
    <col min="3842" max="3842" width="68.19921875" style="1" customWidth="1"/>
    <col min="3843" max="3849" width="9.59765625" style="1" customWidth="1"/>
    <col min="3850" max="3850" width="9.19921875" style="1" customWidth="1"/>
    <col min="3851" max="3851" width="7.69921875" style="1" customWidth="1"/>
    <col min="3852" max="3916" width="9.09765625" style="1"/>
    <col min="3917" max="3917" width="8.69921875" style="1" customWidth="1"/>
    <col min="3918" max="4097" width="9.09765625" style="1"/>
    <col min="4098" max="4098" width="68.19921875" style="1" customWidth="1"/>
    <col min="4099" max="4105" width="9.59765625" style="1" customWidth="1"/>
    <col min="4106" max="4106" width="9.19921875" style="1" customWidth="1"/>
    <col min="4107" max="4107" width="7.69921875" style="1" customWidth="1"/>
    <col min="4108" max="4172" width="9.09765625" style="1"/>
    <col min="4173" max="4173" width="8.69921875" style="1" customWidth="1"/>
    <col min="4174" max="4353" width="9.09765625" style="1"/>
    <col min="4354" max="4354" width="68.19921875" style="1" customWidth="1"/>
    <col min="4355" max="4361" width="9.59765625" style="1" customWidth="1"/>
    <col min="4362" max="4362" width="9.19921875" style="1" customWidth="1"/>
    <col min="4363" max="4363" width="7.69921875" style="1" customWidth="1"/>
    <col min="4364" max="4428" width="9.09765625" style="1"/>
    <col min="4429" max="4429" width="8.69921875" style="1" customWidth="1"/>
    <col min="4430" max="4609" width="9.09765625" style="1"/>
    <col min="4610" max="4610" width="68.19921875" style="1" customWidth="1"/>
    <col min="4611" max="4617" width="9.59765625" style="1" customWidth="1"/>
    <col min="4618" max="4618" width="9.19921875" style="1" customWidth="1"/>
    <col min="4619" max="4619" width="7.69921875" style="1" customWidth="1"/>
    <col min="4620" max="4684" width="9.09765625" style="1"/>
    <col min="4685" max="4685" width="8.69921875" style="1" customWidth="1"/>
    <col min="4686" max="4865" width="9.09765625" style="1"/>
    <col min="4866" max="4866" width="68.19921875" style="1" customWidth="1"/>
    <col min="4867" max="4873" width="9.59765625" style="1" customWidth="1"/>
    <col min="4874" max="4874" width="9.19921875" style="1" customWidth="1"/>
    <col min="4875" max="4875" width="7.69921875" style="1" customWidth="1"/>
    <col min="4876" max="4940" width="9.09765625" style="1"/>
    <col min="4941" max="4941" width="8.69921875" style="1" customWidth="1"/>
    <col min="4942" max="5121" width="9.09765625" style="1"/>
    <col min="5122" max="5122" width="68.19921875" style="1" customWidth="1"/>
    <col min="5123" max="5129" width="9.59765625" style="1" customWidth="1"/>
    <col min="5130" max="5130" width="9.19921875" style="1" customWidth="1"/>
    <col min="5131" max="5131" width="7.69921875" style="1" customWidth="1"/>
    <col min="5132" max="5196" width="9.09765625" style="1"/>
    <col min="5197" max="5197" width="8.69921875" style="1" customWidth="1"/>
    <col min="5198" max="5377" width="9.09765625" style="1"/>
    <col min="5378" max="5378" width="68.19921875" style="1" customWidth="1"/>
    <col min="5379" max="5385" width="9.59765625" style="1" customWidth="1"/>
    <col min="5386" max="5386" width="9.19921875" style="1" customWidth="1"/>
    <col min="5387" max="5387" width="7.69921875" style="1" customWidth="1"/>
    <col min="5388" max="5452" width="9.09765625" style="1"/>
    <col min="5453" max="5453" width="8.69921875" style="1" customWidth="1"/>
    <col min="5454" max="5633" width="9.09765625" style="1"/>
    <col min="5634" max="5634" width="68.19921875" style="1" customWidth="1"/>
    <col min="5635" max="5641" width="9.59765625" style="1" customWidth="1"/>
    <col min="5642" max="5642" width="9.19921875" style="1" customWidth="1"/>
    <col min="5643" max="5643" width="7.69921875" style="1" customWidth="1"/>
    <col min="5644" max="5708" width="9.09765625" style="1"/>
    <col min="5709" max="5709" width="8.69921875" style="1" customWidth="1"/>
    <col min="5710" max="5889" width="9.09765625" style="1"/>
    <col min="5890" max="5890" width="68.19921875" style="1" customWidth="1"/>
    <col min="5891" max="5897" width="9.59765625" style="1" customWidth="1"/>
    <col min="5898" max="5898" width="9.19921875" style="1" customWidth="1"/>
    <col min="5899" max="5899" width="7.69921875" style="1" customWidth="1"/>
    <col min="5900" max="5964" width="9.09765625" style="1"/>
    <col min="5965" max="5965" width="8.69921875" style="1" customWidth="1"/>
    <col min="5966" max="6145" width="9.09765625" style="1"/>
    <col min="6146" max="6146" width="68.19921875" style="1" customWidth="1"/>
    <col min="6147" max="6153" width="9.59765625" style="1" customWidth="1"/>
    <col min="6154" max="6154" width="9.19921875" style="1" customWidth="1"/>
    <col min="6155" max="6155" width="7.69921875" style="1" customWidth="1"/>
    <col min="6156" max="6220" width="9.09765625" style="1"/>
    <col min="6221" max="6221" width="8.69921875" style="1" customWidth="1"/>
    <col min="6222" max="6401" width="9.09765625" style="1"/>
    <col min="6402" max="6402" width="68.19921875" style="1" customWidth="1"/>
    <col min="6403" max="6409" width="9.59765625" style="1" customWidth="1"/>
    <col min="6410" max="6410" width="9.19921875" style="1" customWidth="1"/>
    <col min="6411" max="6411" width="7.69921875" style="1" customWidth="1"/>
    <col min="6412" max="6476" width="9.09765625" style="1"/>
    <col min="6477" max="6477" width="8.69921875" style="1" customWidth="1"/>
    <col min="6478" max="6657" width="9.09765625" style="1"/>
    <col min="6658" max="6658" width="68.19921875" style="1" customWidth="1"/>
    <col min="6659" max="6665" width="9.59765625" style="1" customWidth="1"/>
    <col min="6666" max="6666" width="9.19921875" style="1" customWidth="1"/>
    <col min="6667" max="6667" width="7.69921875" style="1" customWidth="1"/>
    <col min="6668" max="6732" width="9.09765625" style="1"/>
    <col min="6733" max="6733" width="8.69921875" style="1" customWidth="1"/>
    <col min="6734" max="6913" width="9.09765625" style="1"/>
    <col min="6914" max="6914" width="68.19921875" style="1" customWidth="1"/>
    <col min="6915" max="6921" width="9.59765625" style="1" customWidth="1"/>
    <col min="6922" max="6922" width="9.19921875" style="1" customWidth="1"/>
    <col min="6923" max="6923" width="7.69921875" style="1" customWidth="1"/>
    <col min="6924" max="6988" width="9.09765625" style="1"/>
    <col min="6989" max="6989" width="8.69921875" style="1" customWidth="1"/>
    <col min="6990" max="7169" width="9.09765625" style="1"/>
    <col min="7170" max="7170" width="68.19921875" style="1" customWidth="1"/>
    <col min="7171" max="7177" width="9.59765625" style="1" customWidth="1"/>
    <col min="7178" max="7178" width="9.19921875" style="1" customWidth="1"/>
    <col min="7179" max="7179" width="7.69921875" style="1" customWidth="1"/>
    <col min="7180" max="7244" width="9.09765625" style="1"/>
    <col min="7245" max="7245" width="8.69921875" style="1" customWidth="1"/>
    <col min="7246" max="7425" width="9.09765625" style="1"/>
    <col min="7426" max="7426" width="68.19921875" style="1" customWidth="1"/>
    <col min="7427" max="7433" width="9.59765625" style="1" customWidth="1"/>
    <col min="7434" max="7434" width="9.19921875" style="1" customWidth="1"/>
    <col min="7435" max="7435" width="7.69921875" style="1" customWidth="1"/>
    <col min="7436" max="7500" width="9.09765625" style="1"/>
    <col min="7501" max="7501" width="8.69921875" style="1" customWidth="1"/>
    <col min="7502" max="7681" width="9.09765625" style="1"/>
    <col min="7682" max="7682" width="68.19921875" style="1" customWidth="1"/>
    <col min="7683" max="7689" width="9.59765625" style="1" customWidth="1"/>
    <col min="7690" max="7690" width="9.19921875" style="1" customWidth="1"/>
    <col min="7691" max="7691" width="7.69921875" style="1" customWidth="1"/>
    <col min="7692" max="7756" width="9.09765625" style="1"/>
    <col min="7757" max="7757" width="8.69921875" style="1" customWidth="1"/>
    <col min="7758" max="7937" width="9.09765625" style="1"/>
    <col min="7938" max="7938" width="68.19921875" style="1" customWidth="1"/>
    <col min="7939" max="7945" width="9.59765625" style="1" customWidth="1"/>
    <col min="7946" max="7946" width="9.19921875" style="1" customWidth="1"/>
    <col min="7947" max="7947" width="7.69921875" style="1" customWidth="1"/>
    <col min="7948" max="8012" width="9.09765625" style="1"/>
    <col min="8013" max="8013" width="8.69921875" style="1" customWidth="1"/>
    <col min="8014" max="8193" width="9.09765625" style="1"/>
    <col min="8194" max="8194" width="68.19921875" style="1" customWidth="1"/>
    <col min="8195" max="8201" width="9.59765625" style="1" customWidth="1"/>
    <col min="8202" max="8202" width="9.19921875" style="1" customWidth="1"/>
    <col min="8203" max="8203" width="7.69921875" style="1" customWidth="1"/>
    <col min="8204" max="8268" width="9.09765625" style="1"/>
    <col min="8269" max="8269" width="8.69921875" style="1" customWidth="1"/>
    <col min="8270" max="8449" width="9.09765625" style="1"/>
    <col min="8450" max="8450" width="68.19921875" style="1" customWidth="1"/>
    <col min="8451" max="8457" width="9.59765625" style="1" customWidth="1"/>
    <col min="8458" max="8458" width="9.19921875" style="1" customWidth="1"/>
    <col min="8459" max="8459" width="7.69921875" style="1" customWidth="1"/>
    <col min="8460" max="8524" width="9.09765625" style="1"/>
    <col min="8525" max="8525" width="8.69921875" style="1" customWidth="1"/>
    <col min="8526" max="8705" width="9.09765625" style="1"/>
    <col min="8706" max="8706" width="68.19921875" style="1" customWidth="1"/>
    <col min="8707" max="8713" width="9.59765625" style="1" customWidth="1"/>
    <col min="8714" max="8714" width="9.19921875" style="1" customWidth="1"/>
    <col min="8715" max="8715" width="7.69921875" style="1" customWidth="1"/>
    <col min="8716" max="8780" width="9.09765625" style="1"/>
    <col min="8781" max="8781" width="8.69921875" style="1" customWidth="1"/>
    <col min="8782" max="8961" width="9.09765625" style="1"/>
    <col min="8962" max="8962" width="68.19921875" style="1" customWidth="1"/>
    <col min="8963" max="8969" width="9.59765625" style="1" customWidth="1"/>
    <col min="8970" max="8970" width="9.19921875" style="1" customWidth="1"/>
    <col min="8971" max="8971" width="7.69921875" style="1" customWidth="1"/>
    <col min="8972" max="9036" width="9.09765625" style="1"/>
    <col min="9037" max="9037" width="8.69921875" style="1" customWidth="1"/>
    <col min="9038" max="9217" width="9.09765625" style="1"/>
    <col min="9218" max="9218" width="68.19921875" style="1" customWidth="1"/>
    <col min="9219" max="9225" width="9.59765625" style="1" customWidth="1"/>
    <col min="9226" max="9226" width="9.19921875" style="1" customWidth="1"/>
    <col min="9227" max="9227" width="7.69921875" style="1" customWidth="1"/>
    <col min="9228" max="9292" width="9.09765625" style="1"/>
    <col min="9293" max="9293" width="8.69921875" style="1" customWidth="1"/>
    <col min="9294" max="9473" width="9.09765625" style="1"/>
    <col min="9474" max="9474" width="68.19921875" style="1" customWidth="1"/>
    <col min="9475" max="9481" width="9.59765625" style="1" customWidth="1"/>
    <col min="9482" max="9482" width="9.19921875" style="1" customWidth="1"/>
    <col min="9483" max="9483" width="7.69921875" style="1" customWidth="1"/>
    <col min="9484" max="9548" width="9.09765625" style="1"/>
    <col min="9549" max="9549" width="8.69921875" style="1" customWidth="1"/>
    <col min="9550" max="9729" width="9.09765625" style="1"/>
    <col min="9730" max="9730" width="68.19921875" style="1" customWidth="1"/>
    <col min="9731" max="9737" width="9.59765625" style="1" customWidth="1"/>
    <col min="9738" max="9738" width="9.19921875" style="1" customWidth="1"/>
    <col min="9739" max="9739" width="7.69921875" style="1" customWidth="1"/>
    <col min="9740" max="9804" width="9.09765625" style="1"/>
    <col min="9805" max="9805" width="8.69921875" style="1" customWidth="1"/>
    <col min="9806" max="9985" width="9.09765625" style="1"/>
    <col min="9986" max="9986" width="68.19921875" style="1" customWidth="1"/>
    <col min="9987" max="9993" width="9.59765625" style="1" customWidth="1"/>
    <col min="9994" max="9994" width="9.19921875" style="1" customWidth="1"/>
    <col min="9995" max="9995" width="7.69921875" style="1" customWidth="1"/>
    <col min="9996" max="10060" width="9.09765625" style="1"/>
    <col min="10061" max="10061" width="8.69921875" style="1" customWidth="1"/>
    <col min="10062" max="10241" width="9.09765625" style="1"/>
    <col min="10242" max="10242" width="68.19921875" style="1" customWidth="1"/>
    <col min="10243" max="10249" width="9.59765625" style="1" customWidth="1"/>
    <col min="10250" max="10250" width="9.19921875" style="1" customWidth="1"/>
    <col min="10251" max="10251" width="7.69921875" style="1" customWidth="1"/>
    <col min="10252" max="10316" width="9.09765625" style="1"/>
    <col min="10317" max="10317" width="8.69921875" style="1" customWidth="1"/>
    <col min="10318" max="10497" width="9.09765625" style="1"/>
    <col min="10498" max="10498" width="68.19921875" style="1" customWidth="1"/>
    <col min="10499" max="10505" width="9.59765625" style="1" customWidth="1"/>
    <col min="10506" max="10506" width="9.19921875" style="1" customWidth="1"/>
    <col min="10507" max="10507" width="7.69921875" style="1" customWidth="1"/>
    <col min="10508" max="10572" width="9.09765625" style="1"/>
    <col min="10573" max="10573" width="8.69921875" style="1" customWidth="1"/>
    <col min="10574" max="10753" width="9.09765625" style="1"/>
    <col min="10754" max="10754" width="68.19921875" style="1" customWidth="1"/>
    <col min="10755" max="10761" width="9.59765625" style="1" customWidth="1"/>
    <col min="10762" max="10762" width="9.19921875" style="1" customWidth="1"/>
    <col min="10763" max="10763" width="7.69921875" style="1" customWidth="1"/>
    <col min="10764" max="10828" width="9.09765625" style="1"/>
    <col min="10829" max="10829" width="8.69921875" style="1" customWidth="1"/>
    <col min="10830" max="11009" width="9.09765625" style="1"/>
    <col min="11010" max="11010" width="68.19921875" style="1" customWidth="1"/>
    <col min="11011" max="11017" width="9.59765625" style="1" customWidth="1"/>
    <col min="11018" max="11018" width="9.19921875" style="1" customWidth="1"/>
    <col min="11019" max="11019" width="7.69921875" style="1" customWidth="1"/>
    <col min="11020" max="11084" width="9.09765625" style="1"/>
    <col min="11085" max="11085" width="8.69921875" style="1" customWidth="1"/>
    <col min="11086" max="11265" width="9.09765625" style="1"/>
    <col min="11266" max="11266" width="68.19921875" style="1" customWidth="1"/>
    <col min="11267" max="11273" width="9.59765625" style="1" customWidth="1"/>
    <col min="11274" max="11274" width="9.19921875" style="1" customWidth="1"/>
    <col min="11275" max="11275" width="7.69921875" style="1" customWidth="1"/>
    <col min="11276" max="11340" width="9.09765625" style="1"/>
    <col min="11341" max="11341" width="8.69921875" style="1" customWidth="1"/>
    <col min="11342" max="11521" width="9.09765625" style="1"/>
    <col min="11522" max="11522" width="68.19921875" style="1" customWidth="1"/>
    <col min="11523" max="11529" width="9.59765625" style="1" customWidth="1"/>
    <col min="11530" max="11530" width="9.19921875" style="1" customWidth="1"/>
    <col min="11531" max="11531" width="7.69921875" style="1" customWidth="1"/>
    <col min="11532" max="11596" width="9.09765625" style="1"/>
    <col min="11597" max="11597" width="8.69921875" style="1" customWidth="1"/>
    <col min="11598" max="11777" width="9.09765625" style="1"/>
    <col min="11778" max="11778" width="68.19921875" style="1" customWidth="1"/>
    <col min="11779" max="11785" width="9.59765625" style="1" customWidth="1"/>
    <col min="11786" max="11786" width="9.19921875" style="1" customWidth="1"/>
    <col min="11787" max="11787" width="7.69921875" style="1" customWidth="1"/>
    <col min="11788" max="11852" width="9.09765625" style="1"/>
    <col min="11853" max="11853" width="8.69921875" style="1" customWidth="1"/>
    <col min="11854" max="12033" width="9.09765625" style="1"/>
    <col min="12034" max="12034" width="68.19921875" style="1" customWidth="1"/>
    <col min="12035" max="12041" width="9.59765625" style="1" customWidth="1"/>
    <col min="12042" max="12042" width="9.19921875" style="1" customWidth="1"/>
    <col min="12043" max="12043" width="7.69921875" style="1" customWidth="1"/>
    <col min="12044" max="12108" width="9.09765625" style="1"/>
    <col min="12109" max="12109" width="8.69921875" style="1" customWidth="1"/>
    <col min="12110" max="12289" width="9.09765625" style="1"/>
    <col min="12290" max="12290" width="68.19921875" style="1" customWidth="1"/>
    <col min="12291" max="12297" width="9.59765625" style="1" customWidth="1"/>
    <col min="12298" max="12298" width="9.19921875" style="1" customWidth="1"/>
    <col min="12299" max="12299" width="7.69921875" style="1" customWidth="1"/>
    <col min="12300" max="12364" width="9.09765625" style="1"/>
    <col min="12365" max="12365" width="8.69921875" style="1" customWidth="1"/>
    <col min="12366" max="12545" width="9.09765625" style="1"/>
    <col min="12546" max="12546" width="68.19921875" style="1" customWidth="1"/>
    <col min="12547" max="12553" width="9.59765625" style="1" customWidth="1"/>
    <col min="12554" max="12554" width="9.19921875" style="1" customWidth="1"/>
    <col min="12555" max="12555" width="7.69921875" style="1" customWidth="1"/>
    <col min="12556" max="12620" width="9.09765625" style="1"/>
    <col min="12621" max="12621" width="8.69921875" style="1" customWidth="1"/>
    <col min="12622" max="12801" width="9.09765625" style="1"/>
    <col min="12802" max="12802" width="68.19921875" style="1" customWidth="1"/>
    <col min="12803" max="12809" width="9.59765625" style="1" customWidth="1"/>
    <col min="12810" max="12810" width="9.19921875" style="1" customWidth="1"/>
    <col min="12811" max="12811" width="7.69921875" style="1" customWidth="1"/>
    <col min="12812" max="12876" width="9.09765625" style="1"/>
    <col min="12877" max="12877" width="8.69921875" style="1" customWidth="1"/>
    <col min="12878" max="13057" width="9.09765625" style="1"/>
    <col min="13058" max="13058" width="68.19921875" style="1" customWidth="1"/>
    <col min="13059" max="13065" width="9.59765625" style="1" customWidth="1"/>
    <col min="13066" max="13066" width="9.19921875" style="1" customWidth="1"/>
    <col min="13067" max="13067" width="7.69921875" style="1" customWidth="1"/>
    <col min="13068" max="13132" width="9.09765625" style="1"/>
    <col min="13133" max="13133" width="8.69921875" style="1" customWidth="1"/>
    <col min="13134" max="13313" width="9.09765625" style="1"/>
    <col min="13314" max="13314" width="68.19921875" style="1" customWidth="1"/>
    <col min="13315" max="13321" width="9.59765625" style="1" customWidth="1"/>
    <col min="13322" max="13322" width="9.19921875" style="1" customWidth="1"/>
    <col min="13323" max="13323" width="7.69921875" style="1" customWidth="1"/>
    <col min="13324" max="13388" width="9.09765625" style="1"/>
    <col min="13389" max="13389" width="8.69921875" style="1" customWidth="1"/>
    <col min="13390" max="13569" width="9.09765625" style="1"/>
    <col min="13570" max="13570" width="68.19921875" style="1" customWidth="1"/>
    <col min="13571" max="13577" width="9.59765625" style="1" customWidth="1"/>
    <col min="13578" max="13578" width="9.19921875" style="1" customWidth="1"/>
    <col min="13579" max="13579" width="7.69921875" style="1" customWidth="1"/>
    <col min="13580" max="13644" width="9.09765625" style="1"/>
    <col min="13645" max="13645" width="8.69921875" style="1" customWidth="1"/>
    <col min="13646" max="13825" width="9.09765625" style="1"/>
    <col min="13826" max="13826" width="68.19921875" style="1" customWidth="1"/>
    <col min="13827" max="13833" width="9.59765625" style="1" customWidth="1"/>
    <col min="13834" max="13834" width="9.19921875" style="1" customWidth="1"/>
    <col min="13835" max="13835" width="7.69921875" style="1" customWidth="1"/>
    <col min="13836" max="13900" width="9.09765625" style="1"/>
    <col min="13901" max="13901" width="8.69921875" style="1" customWidth="1"/>
    <col min="13902" max="14081" width="9.09765625" style="1"/>
    <col min="14082" max="14082" width="68.19921875" style="1" customWidth="1"/>
    <col min="14083" max="14089" width="9.59765625" style="1" customWidth="1"/>
    <col min="14090" max="14090" width="9.19921875" style="1" customWidth="1"/>
    <col min="14091" max="14091" width="7.69921875" style="1" customWidth="1"/>
    <col min="14092" max="14156" width="9.09765625" style="1"/>
    <col min="14157" max="14157" width="8.69921875" style="1" customWidth="1"/>
    <col min="14158" max="14337" width="9.09765625" style="1"/>
    <col min="14338" max="14338" width="68.19921875" style="1" customWidth="1"/>
    <col min="14339" max="14345" width="9.59765625" style="1" customWidth="1"/>
    <col min="14346" max="14346" width="9.19921875" style="1" customWidth="1"/>
    <col min="14347" max="14347" width="7.69921875" style="1" customWidth="1"/>
    <col min="14348" max="14412" width="9.09765625" style="1"/>
    <col min="14413" max="14413" width="8.69921875" style="1" customWidth="1"/>
    <col min="14414" max="14593" width="9.09765625" style="1"/>
    <col min="14594" max="14594" width="68.19921875" style="1" customWidth="1"/>
    <col min="14595" max="14601" width="9.59765625" style="1" customWidth="1"/>
    <col min="14602" max="14602" width="9.19921875" style="1" customWidth="1"/>
    <col min="14603" max="14603" width="7.69921875" style="1" customWidth="1"/>
    <col min="14604" max="14668" width="9.09765625" style="1"/>
    <col min="14669" max="14669" width="8.69921875" style="1" customWidth="1"/>
    <col min="14670" max="14849" width="9.09765625" style="1"/>
    <col min="14850" max="14850" width="68.19921875" style="1" customWidth="1"/>
    <col min="14851" max="14857" width="9.59765625" style="1" customWidth="1"/>
    <col min="14858" max="14858" width="9.19921875" style="1" customWidth="1"/>
    <col min="14859" max="14859" width="7.69921875" style="1" customWidth="1"/>
    <col min="14860" max="14924" width="9.09765625" style="1"/>
    <col min="14925" max="14925" width="8.69921875" style="1" customWidth="1"/>
    <col min="14926" max="15105" width="9.09765625" style="1"/>
    <col min="15106" max="15106" width="68.19921875" style="1" customWidth="1"/>
    <col min="15107" max="15113" width="9.59765625" style="1" customWidth="1"/>
    <col min="15114" max="15114" width="9.19921875" style="1" customWidth="1"/>
    <col min="15115" max="15115" width="7.69921875" style="1" customWidth="1"/>
    <col min="15116" max="15180" width="9.09765625" style="1"/>
    <col min="15181" max="15181" width="8.69921875" style="1" customWidth="1"/>
    <col min="15182" max="15361" width="9.09765625" style="1"/>
    <col min="15362" max="15362" width="68.19921875" style="1" customWidth="1"/>
    <col min="15363" max="15369" width="9.59765625" style="1" customWidth="1"/>
    <col min="15370" max="15370" width="9.19921875" style="1" customWidth="1"/>
    <col min="15371" max="15371" width="7.69921875" style="1" customWidth="1"/>
    <col min="15372" max="15436" width="9.09765625" style="1"/>
    <col min="15437" max="15437" width="8.69921875" style="1" customWidth="1"/>
    <col min="15438" max="15617" width="9.09765625" style="1"/>
    <col min="15618" max="15618" width="68.19921875" style="1" customWidth="1"/>
    <col min="15619" max="15625" width="9.59765625" style="1" customWidth="1"/>
    <col min="15626" max="15626" width="9.19921875" style="1" customWidth="1"/>
    <col min="15627" max="15627" width="7.69921875" style="1" customWidth="1"/>
    <col min="15628" max="15692" width="9.09765625" style="1"/>
    <col min="15693" max="15693" width="8.69921875" style="1" customWidth="1"/>
    <col min="15694" max="15873" width="9.09765625" style="1"/>
    <col min="15874" max="15874" width="68.19921875" style="1" customWidth="1"/>
    <col min="15875" max="15881" width="9.59765625" style="1" customWidth="1"/>
    <col min="15882" max="15882" width="9.19921875" style="1" customWidth="1"/>
    <col min="15883" max="15883" width="7.69921875" style="1" customWidth="1"/>
    <col min="15884" max="15948" width="9.09765625" style="1"/>
    <col min="15949" max="15949" width="8.69921875" style="1" customWidth="1"/>
    <col min="15950" max="16129" width="9.09765625" style="1"/>
    <col min="16130" max="16130" width="68.19921875" style="1" customWidth="1"/>
    <col min="16131" max="16137" width="9.59765625" style="1" customWidth="1"/>
    <col min="16138" max="16138" width="9.19921875" style="1" customWidth="1"/>
    <col min="16139" max="16139" width="7.69921875" style="1" customWidth="1"/>
    <col min="16140" max="16204" width="9.09765625" style="1"/>
    <col min="16205" max="16205" width="8.69921875" style="1" customWidth="1"/>
    <col min="16206" max="16384" width="9.09765625" style="1"/>
  </cols>
  <sheetData>
    <row r="1" spans="1:11" ht="88.8" customHeight="1" x14ac:dyDescent="0.6">
      <c r="A1" s="463" t="s">
        <v>294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1" x14ac:dyDescent="0.6">
      <c r="A2" s="365" t="s">
        <v>293</v>
      </c>
    </row>
    <row r="3" spans="1:11" x14ac:dyDescent="0.6">
      <c r="A3" s="185" t="s">
        <v>236</v>
      </c>
      <c r="B3" s="185"/>
      <c r="C3" s="464" t="s">
        <v>237</v>
      </c>
      <c r="D3" s="464"/>
      <c r="E3" s="464"/>
      <c r="F3" s="464"/>
      <c r="G3" s="464"/>
      <c r="H3" s="464"/>
      <c r="I3" s="464"/>
      <c r="J3" s="465" t="s">
        <v>238</v>
      </c>
      <c r="K3" s="465"/>
    </row>
    <row r="4" spans="1:11" x14ac:dyDescent="0.6">
      <c r="A4" s="466" t="s">
        <v>24</v>
      </c>
      <c r="B4" s="466" t="s">
        <v>2</v>
      </c>
      <c r="C4" s="186" t="s">
        <v>239</v>
      </c>
      <c r="D4" s="186" t="s">
        <v>94</v>
      </c>
      <c r="E4" s="186" t="s">
        <v>146</v>
      </c>
      <c r="F4" s="186" t="s">
        <v>240</v>
      </c>
      <c r="G4" s="186" t="s">
        <v>241</v>
      </c>
      <c r="H4" s="186" t="s">
        <v>243</v>
      </c>
      <c r="I4" s="186" t="s">
        <v>242</v>
      </c>
      <c r="J4" s="468" t="s">
        <v>244</v>
      </c>
      <c r="K4" s="469"/>
    </row>
    <row r="5" spans="1:11" x14ac:dyDescent="0.6">
      <c r="A5" s="467"/>
      <c r="B5" s="467"/>
      <c r="C5" s="186">
        <v>21</v>
      </c>
      <c r="D5" s="186">
        <v>18</v>
      </c>
      <c r="E5" s="186">
        <v>14</v>
      </c>
      <c r="F5" s="186">
        <v>12</v>
      </c>
      <c r="G5" s="186">
        <v>9</v>
      </c>
      <c r="H5" s="186">
        <v>6</v>
      </c>
      <c r="I5" s="186">
        <v>8</v>
      </c>
      <c r="J5" s="187" t="s">
        <v>245</v>
      </c>
      <c r="K5" s="187" t="s">
        <v>246</v>
      </c>
    </row>
    <row r="6" spans="1:11" s="59" customFormat="1" x14ac:dyDescent="0.6">
      <c r="A6" s="64" t="s">
        <v>25</v>
      </c>
      <c r="B6" s="164"/>
      <c r="C6" s="271"/>
      <c r="D6" s="271"/>
      <c r="E6" s="271"/>
      <c r="F6" s="271"/>
      <c r="G6" s="369"/>
      <c r="H6" s="369"/>
      <c r="I6" s="369"/>
      <c r="J6" s="188"/>
      <c r="K6" s="188"/>
    </row>
    <row r="7" spans="1:11" s="59" customFormat="1" x14ac:dyDescent="0.6">
      <c r="A7" s="67" t="s">
        <v>26</v>
      </c>
      <c r="B7" s="165"/>
      <c r="C7" s="273"/>
      <c r="D7" s="273"/>
      <c r="E7" s="273"/>
      <c r="F7" s="273"/>
      <c r="G7" s="273"/>
      <c r="H7" s="273"/>
      <c r="I7" s="273"/>
      <c r="J7" s="189"/>
      <c r="K7" s="189"/>
    </row>
    <row r="8" spans="1:11" s="59" customFormat="1" x14ac:dyDescent="0.6">
      <c r="A8" s="67" t="s">
        <v>27</v>
      </c>
      <c r="B8" s="165">
        <v>2</v>
      </c>
      <c r="C8" s="69">
        <v>42</v>
      </c>
      <c r="D8" s="190">
        <v>36</v>
      </c>
      <c r="E8" s="190">
        <v>28</v>
      </c>
      <c r="F8" s="69">
        <v>24</v>
      </c>
      <c r="G8" s="69">
        <v>18</v>
      </c>
      <c r="H8" s="69">
        <v>16</v>
      </c>
      <c r="I8" s="69">
        <v>12</v>
      </c>
      <c r="J8" s="191">
        <f>(C8+D8+E8+F8+G8+H8+I8)/2</f>
        <v>88</v>
      </c>
      <c r="K8" s="191">
        <f>88-J8</f>
        <v>0</v>
      </c>
    </row>
    <row r="9" spans="1:11" s="59" customFormat="1" x14ac:dyDescent="0.6">
      <c r="A9" s="67" t="s">
        <v>28</v>
      </c>
      <c r="B9" s="165">
        <v>2</v>
      </c>
      <c r="C9" s="69">
        <v>42</v>
      </c>
      <c r="D9" s="190">
        <v>36</v>
      </c>
      <c r="E9" s="190">
        <v>28</v>
      </c>
      <c r="F9" s="69">
        <v>24</v>
      </c>
      <c r="G9" s="69">
        <v>18</v>
      </c>
      <c r="H9" s="69">
        <v>16</v>
      </c>
      <c r="I9" s="69">
        <v>12</v>
      </c>
      <c r="J9" s="191">
        <f t="shared" ref="J9:J18" si="0">(C9+D9+E9+F9+G9+H9+I9)/2</f>
        <v>88</v>
      </c>
      <c r="K9" s="191">
        <f t="shared" ref="K9:K18" si="1">88-J9</f>
        <v>0</v>
      </c>
    </row>
    <row r="10" spans="1:11" s="59" customFormat="1" x14ac:dyDescent="0.6">
      <c r="A10" s="67" t="s">
        <v>29</v>
      </c>
      <c r="B10" s="165">
        <v>2</v>
      </c>
      <c r="C10" s="69">
        <v>40</v>
      </c>
      <c r="D10" s="190">
        <v>34</v>
      </c>
      <c r="E10" s="190">
        <v>26</v>
      </c>
      <c r="F10" s="69">
        <v>24</v>
      </c>
      <c r="G10" s="69">
        <v>18</v>
      </c>
      <c r="H10" s="69">
        <v>16</v>
      </c>
      <c r="I10" s="69">
        <v>12</v>
      </c>
      <c r="J10" s="191">
        <f t="shared" si="0"/>
        <v>85</v>
      </c>
      <c r="K10" s="191">
        <f>88-J10</f>
        <v>3</v>
      </c>
    </row>
    <row r="11" spans="1:11" s="75" customFormat="1" x14ac:dyDescent="0.6">
      <c r="A11" s="67" t="s">
        <v>30</v>
      </c>
      <c r="B11" s="165">
        <v>2</v>
      </c>
      <c r="C11" s="69">
        <v>42</v>
      </c>
      <c r="D11" s="190">
        <v>36</v>
      </c>
      <c r="E11" s="190">
        <v>28</v>
      </c>
      <c r="F11" s="69">
        <v>24</v>
      </c>
      <c r="G11" s="69">
        <v>18</v>
      </c>
      <c r="H11" s="69">
        <v>16</v>
      </c>
      <c r="I11" s="69">
        <v>12</v>
      </c>
      <c r="J11" s="191">
        <f t="shared" si="0"/>
        <v>88</v>
      </c>
      <c r="K11" s="191">
        <f t="shared" si="1"/>
        <v>0</v>
      </c>
    </row>
    <row r="12" spans="1:11" s="59" customFormat="1" x14ac:dyDescent="0.6">
      <c r="A12" s="67" t="s">
        <v>31</v>
      </c>
      <c r="B12" s="165"/>
      <c r="C12" s="69"/>
      <c r="D12" s="190"/>
      <c r="E12" s="190"/>
      <c r="F12" s="69"/>
      <c r="G12" s="69"/>
      <c r="H12" s="69"/>
      <c r="I12" s="69"/>
      <c r="J12" s="191"/>
      <c r="K12" s="191"/>
    </row>
    <row r="13" spans="1:11" s="59" customFormat="1" x14ac:dyDescent="0.6">
      <c r="A13" s="67" t="s">
        <v>32</v>
      </c>
      <c r="B13" s="165">
        <v>2</v>
      </c>
      <c r="C13" s="69">
        <v>42</v>
      </c>
      <c r="D13" s="190">
        <v>36</v>
      </c>
      <c r="E13" s="190">
        <v>28</v>
      </c>
      <c r="F13" s="69">
        <v>24</v>
      </c>
      <c r="G13" s="69">
        <v>18</v>
      </c>
      <c r="H13" s="69">
        <v>16</v>
      </c>
      <c r="I13" s="69">
        <v>12</v>
      </c>
      <c r="J13" s="191">
        <f>(C13+D13+E13+F13+G13+H13+I13)/2</f>
        <v>88</v>
      </c>
      <c r="K13" s="191">
        <f t="shared" si="1"/>
        <v>0</v>
      </c>
    </row>
    <row r="14" spans="1:11" s="59" customFormat="1" ht="21" customHeight="1" x14ac:dyDescent="0.6">
      <c r="A14" s="462" t="s">
        <v>33</v>
      </c>
      <c r="B14" s="165">
        <v>2</v>
      </c>
      <c r="C14" s="69">
        <v>42</v>
      </c>
      <c r="D14" s="190">
        <v>36</v>
      </c>
      <c r="E14" s="190">
        <v>22</v>
      </c>
      <c r="F14" s="69">
        <v>24</v>
      </c>
      <c r="G14" s="69">
        <v>16</v>
      </c>
      <c r="H14" s="69">
        <v>16</v>
      </c>
      <c r="I14" s="69">
        <v>12</v>
      </c>
      <c r="J14" s="191">
        <f t="shared" si="0"/>
        <v>84</v>
      </c>
      <c r="K14" s="191">
        <f t="shared" si="1"/>
        <v>4</v>
      </c>
    </row>
    <row r="15" spans="1:11" s="59" customFormat="1" x14ac:dyDescent="0.6">
      <c r="A15" s="67" t="s">
        <v>34</v>
      </c>
      <c r="B15" s="165">
        <v>2</v>
      </c>
      <c r="C15" s="69">
        <v>42</v>
      </c>
      <c r="D15" s="190">
        <v>36</v>
      </c>
      <c r="E15" s="190">
        <v>28</v>
      </c>
      <c r="F15" s="69">
        <v>24</v>
      </c>
      <c r="G15" s="69">
        <v>18</v>
      </c>
      <c r="H15" s="69">
        <v>16</v>
      </c>
      <c r="I15" s="69">
        <v>12</v>
      </c>
      <c r="J15" s="191">
        <f t="shared" si="0"/>
        <v>88</v>
      </c>
      <c r="K15" s="191">
        <f t="shared" si="1"/>
        <v>0</v>
      </c>
    </row>
    <row r="16" spans="1:11" s="59" customFormat="1" x14ac:dyDescent="0.6">
      <c r="A16" s="67" t="s">
        <v>35</v>
      </c>
      <c r="B16" s="165">
        <v>2</v>
      </c>
      <c r="C16" s="69">
        <v>42</v>
      </c>
      <c r="D16" s="190">
        <v>36</v>
      </c>
      <c r="E16" s="190">
        <v>28</v>
      </c>
      <c r="F16" s="69">
        <v>24</v>
      </c>
      <c r="G16" s="69">
        <v>18</v>
      </c>
      <c r="H16" s="69">
        <v>16</v>
      </c>
      <c r="I16" s="69">
        <v>12</v>
      </c>
      <c r="J16" s="191">
        <f t="shared" si="0"/>
        <v>88</v>
      </c>
      <c r="K16" s="191">
        <f t="shared" si="1"/>
        <v>0</v>
      </c>
    </row>
    <row r="17" spans="1:11" s="59" customFormat="1" x14ac:dyDescent="0.6">
      <c r="A17" s="67" t="s">
        <v>36</v>
      </c>
      <c r="B17" s="165">
        <v>2</v>
      </c>
      <c r="C17" s="69">
        <v>40</v>
      </c>
      <c r="D17" s="190">
        <v>36</v>
      </c>
      <c r="E17" s="190">
        <v>24</v>
      </c>
      <c r="F17" s="69">
        <v>24</v>
      </c>
      <c r="G17" s="69">
        <v>18</v>
      </c>
      <c r="H17" s="69">
        <v>16</v>
      </c>
      <c r="I17" s="69">
        <v>12</v>
      </c>
      <c r="J17" s="191">
        <f t="shared" si="0"/>
        <v>85</v>
      </c>
      <c r="K17" s="191">
        <f t="shared" si="1"/>
        <v>3</v>
      </c>
    </row>
    <row r="18" spans="1:11" s="59" customFormat="1" x14ac:dyDescent="0.6">
      <c r="A18" s="67" t="s">
        <v>247</v>
      </c>
      <c r="B18" s="165">
        <v>2</v>
      </c>
      <c r="C18" s="69">
        <v>38</v>
      </c>
      <c r="D18" s="190">
        <v>32</v>
      </c>
      <c r="E18" s="190">
        <v>20</v>
      </c>
      <c r="F18" s="69">
        <v>24</v>
      </c>
      <c r="G18" s="69">
        <v>16</v>
      </c>
      <c r="H18" s="69">
        <v>2</v>
      </c>
      <c r="I18" s="69">
        <v>12</v>
      </c>
      <c r="J18" s="191">
        <f t="shared" si="0"/>
        <v>72</v>
      </c>
      <c r="K18" s="191">
        <f t="shared" si="1"/>
        <v>16</v>
      </c>
    </row>
    <row r="19" spans="1:11" s="75" customFormat="1" x14ac:dyDescent="0.6">
      <c r="A19" s="144" t="s">
        <v>248</v>
      </c>
      <c r="B19" s="166"/>
      <c r="C19" s="430"/>
      <c r="D19" s="431"/>
      <c r="E19" s="431"/>
      <c r="F19" s="430"/>
      <c r="G19" s="430"/>
      <c r="H19" s="430"/>
      <c r="I19" s="432"/>
      <c r="J19" s="194"/>
      <c r="K19" s="194"/>
    </row>
    <row r="20" spans="1:11" s="59" customFormat="1" x14ac:dyDescent="0.6">
      <c r="A20" s="195" t="s">
        <v>38</v>
      </c>
      <c r="B20" s="433">
        <f>SUM(B7:B18)</f>
        <v>20</v>
      </c>
      <c r="C20" s="242">
        <f>SUM(C8:C19)</f>
        <v>412</v>
      </c>
      <c r="D20" s="242">
        <f t="shared" ref="D20:H20" si="2">SUM(D8:D19)</f>
        <v>354</v>
      </c>
      <c r="E20" s="242">
        <f t="shared" si="2"/>
        <v>260</v>
      </c>
      <c r="F20" s="242">
        <f t="shared" si="2"/>
        <v>240</v>
      </c>
      <c r="G20" s="242">
        <f t="shared" si="2"/>
        <v>176</v>
      </c>
      <c r="H20" s="242">
        <f t="shared" si="2"/>
        <v>146</v>
      </c>
      <c r="I20" s="242">
        <f>SUM(I8:I19)</f>
        <v>120</v>
      </c>
      <c r="J20" s="448">
        <f>AVERAGE(J8:J19)</f>
        <v>85.4</v>
      </c>
      <c r="K20" s="426">
        <f>88-J20</f>
        <v>2.5999999999999943</v>
      </c>
    </row>
    <row r="21" spans="1:11" s="59" customFormat="1" x14ac:dyDescent="0.6">
      <c r="A21" s="64" t="s">
        <v>39</v>
      </c>
      <c r="B21" s="164"/>
      <c r="C21" s="164"/>
      <c r="D21" s="77"/>
      <c r="E21" s="77"/>
      <c r="F21" s="77"/>
      <c r="G21" s="77"/>
      <c r="H21" s="77"/>
      <c r="I21" s="77"/>
      <c r="J21" s="198"/>
      <c r="K21" s="198"/>
    </row>
    <row r="22" spans="1:11" s="59" customFormat="1" x14ac:dyDescent="0.6">
      <c r="A22" s="67" t="s">
        <v>40</v>
      </c>
      <c r="B22" s="165">
        <v>2</v>
      </c>
      <c r="C22" s="165">
        <v>42</v>
      </c>
      <c r="D22" s="69">
        <v>34</v>
      </c>
      <c r="E22" s="190">
        <v>28</v>
      </c>
      <c r="F22" s="69">
        <v>24</v>
      </c>
      <c r="G22" s="69">
        <v>18</v>
      </c>
      <c r="H22" s="69">
        <v>16</v>
      </c>
      <c r="I22" s="69">
        <v>12</v>
      </c>
      <c r="J22" s="191">
        <f t="shared" ref="J22:J34" si="3">(C22+D22+E22+F22+G22+H22+I22)/2</f>
        <v>87</v>
      </c>
      <c r="K22" s="191">
        <f t="shared" ref="K22:K34" si="4">88-J22</f>
        <v>1</v>
      </c>
    </row>
    <row r="23" spans="1:11" s="59" customFormat="1" x14ac:dyDescent="0.6">
      <c r="A23" s="67" t="s">
        <v>41</v>
      </c>
      <c r="B23" s="165"/>
      <c r="C23" s="165"/>
      <c r="D23" s="69"/>
      <c r="E23" s="190"/>
      <c r="F23" s="69"/>
      <c r="G23" s="69"/>
      <c r="H23" s="69"/>
      <c r="I23" s="69"/>
      <c r="J23" s="191"/>
      <c r="K23" s="191"/>
    </row>
    <row r="24" spans="1:11" s="59" customFormat="1" x14ac:dyDescent="0.6">
      <c r="A24" s="67" t="s">
        <v>32</v>
      </c>
      <c r="B24" s="165">
        <v>2</v>
      </c>
      <c r="C24" s="165">
        <v>42</v>
      </c>
      <c r="D24" s="69">
        <v>36</v>
      </c>
      <c r="E24" s="190">
        <v>28</v>
      </c>
      <c r="F24" s="69">
        <v>24</v>
      </c>
      <c r="G24" s="69">
        <v>18</v>
      </c>
      <c r="H24" s="69">
        <v>16</v>
      </c>
      <c r="I24" s="69">
        <v>12</v>
      </c>
      <c r="J24" s="191">
        <f t="shared" si="3"/>
        <v>88</v>
      </c>
      <c r="K24" s="191">
        <f t="shared" si="4"/>
        <v>0</v>
      </c>
    </row>
    <row r="25" spans="1:11" s="75" customFormat="1" x14ac:dyDescent="0.6">
      <c r="A25" s="462" t="s">
        <v>296</v>
      </c>
      <c r="B25" s="165">
        <v>2</v>
      </c>
      <c r="C25" s="165">
        <v>42</v>
      </c>
      <c r="D25" s="69">
        <v>36</v>
      </c>
      <c r="E25" s="190">
        <v>28</v>
      </c>
      <c r="F25" s="69">
        <v>24</v>
      </c>
      <c r="G25" s="69">
        <v>18</v>
      </c>
      <c r="H25" s="69">
        <v>16</v>
      </c>
      <c r="I25" s="69">
        <v>12</v>
      </c>
      <c r="J25" s="191">
        <f t="shared" si="3"/>
        <v>88</v>
      </c>
      <c r="K25" s="191">
        <f t="shared" si="4"/>
        <v>0</v>
      </c>
    </row>
    <row r="26" spans="1:11" s="59" customFormat="1" x14ac:dyDescent="0.6">
      <c r="A26" s="181" t="s">
        <v>34</v>
      </c>
      <c r="B26" s="165">
        <v>2</v>
      </c>
      <c r="C26" s="165">
        <v>42</v>
      </c>
      <c r="D26" s="69">
        <v>36</v>
      </c>
      <c r="E26" s="190">
        <v>28</v>
      </c>
      <c r="F26" s="69">
        <v>24</v>
      </c>
      <c r="G26" s="69">
        <v>18</v>
      </c>
      <c r="H26" s="69">
        <v>16</v>
      </c>
      <c r="I26" s="69">
        <v>12</v>
      </c>
      <c r="J26" s="199">
        <f t="shared" si="3"/>
        <v>88</v>
      </c>
      <c r="K26" s="199">
        <f t="shared" si="4"/>
        <v>0</v>
      </c>
    </row>
    <row r="27" spans="1:11" s="59" customFormat="1" x14ac:dyDescent="0.6">
      <c r="A27" s="67" t="s">
        <v>35</v>
      </c>
      <c r="B27" s="165">
        <v>2</v>
      </c>
      <c r="C27" s="165">
        <v>42</v>
      </c>
      <c r="D27" s="69">
        <v>36</v>
      </c>
      <c r="E27" s="190">
        <v>28</v>
      </c>
      <c r="F27" s="69">
        <v>24</v>
      </c>
      <c r="G27" s="69">
        <v>18</v>
      </c>
      <c r="H27" s="69">
        <v>16</v>
      </c>
      <c r="I27" s="69">
        <v>12</v>
      </c>
      <c r="J27" s="191">
        <f t="shared" si="3"/>
        <v>88</v>
      </c>
      <c r="K27" s="191">
        <f t="shared" si="4"/>
        <v>0</v>
      </c>
    </row>
    <row r="28" spans="1:11" s="59" customFormat="1" x14ac:dyDescent="0.6">
      <c r="A28" s="67" t="s">
        <v>36</v>
      </c>
      <c r="B28" s="166">
        <v>2</v>
      </c>
      <c r="C28" s="165">
        <v>40</v>
      </c>
      <c r="D28" s="69">
        <v>36</v>
      </c>
      <c r="E28" s="190">
        <v>22</v>
      </c>
      <c r="F28" s="69">
        <v>24</v>
      </c>
      <c r="G28" s="69">
        <v>18</v>
      </c>
      <c r="H28" s="69">
        <v>16</v>
      </c>
      <c r="I28" s="69">
        <v>8</v>
      </c>
      <c r="J28" s="191">
        <f t="shared" si="3"/>
        <v>82</v>
      </c>
      <c r="K28" s="191">
        <f t="shared" si="4"/>
        <v>6</v>
      </c>
    </row>
    <row r="29" spans="1:11" s="59" customFormat="1" x14ac:dyDescent="0.6">
      <c r="A29" s="181" t="s">
        <v>42</v>
      </c>
      <c r="B29" s="164">
        <v>2</v>
      </c>
      <c r="C29" s="165">
        <v>42</v>
      </c>
      <c r="D29" s="69">
        <v>36</v>
      </c>
      <c r="E29" s="190">
        <v>28</v>
      </c>
      <c r="F29" s="69">
        <v>22</v>
      </c>
      <c r="G29" s="69">
        <v>18</v>
      </c>
      <c r="H29" s="69">
        <v>16</v>
      </c>
      <c r="I29" s="69">
        <v>12</v>
      </c>
      <c r="J29" s="191">
        <f t="shared" si="3"/>
        <v>87</v>
      </c>
      <c r="K29" s="191">
        <f t="shared" si="4"/>
        <v>1</v>
      </c>
    </row>
    <row r="30" spans="1:11" s="59" customFormat="1" x14ac:dyDescent="0.6">
      <c r="A30" s="67" t="s">
        <v>112</v>
      </c>
      <c r="B30" s="165"/>
      <c r="C30" s="165"/>
      <c r="D30" s="273"/>
      <c r="E30" s="304"/>
      <c r="F30" s="69"/>
      <c r="G30" s="273"/>
      <c r="H30" s="69"/>
      <c r="I30" s="69"/>
      <c r="J30" s="191"/>
      <c r="K30" s="191"/>
    </row>
    <row r="31" spans="1:11" s="75" customFormat="1" x14ac:dyDescent="0.6">
      <c r="A31" s="168" t="s">
        <v>44</v>
      </c>
      <c r="B31" s="165"/>
      <c r="C31" s="165"/>
      <c r="D31" s="273"/>
      <c r="E31" s="304"/>
      <c r="F31" s="69"/>
      <c r="G31" s="273"/>
      <c r="H31" s="69"/>
      <c r="I31" s="69"/>
      <c r="J31" s="191"/>
      <c r="K31" s="191"/>
    </row>
    <row r="32" spans="1:11" s="59" customFormat="1" x14ac:dyDescent="0.6">
      <c r="A32" s="169" t="s">
        <v>45</v>
      </c>
      <c r="B32" s="281">
        <v>2</v>
      </c>
      <c r="C32" s="165">
        <v>24</v>
      </c>
      <c r="D32" s="69">
        <v>12</v>
      </c>
      <c r="E32" s="190">
        <v>19</v>
      </c>
      <c r="F32" s="69">
        <v>4</v>
      </c>
      <c r="G32" s="69">
        <v>2</v>
      </c>
      <c r="H32" s="69">
        <v>4</v>
      </c>
      <c r="I32" s="69">
        <v>0</v>
      </c>
      <c r="J32" s="191">
        <f t="shared" si="3"/>
        <v>32.5</v>
      </c>
      <c r="K32" s="191">
        <f t="shared" si="4"/>
        <v>55.5</v>
      </c>
    </row>
    <row r="33" spans="1:11" s="59" customFormat="1" x14ac:dyDescent="0.6">
      <c r="A33" s="169" t="s">
        <v>46</v>
      </c>
      <c r="B33" s="281">
        <v>2</v>
      </c>
      <c r="C33" s="165">
        <v>22</v>
      </c>
      <c r="D33" s="69">
        <v>16</v>
      </c>
      <c r="E33" s="190">
        <v>11</v>
      </c>
      <c r="F33" s="69">
        <v>8</v>
      </c>
      <c r="G33" s="69">
        <v>2</v>
      </c>
      <c r="H33" s="69">
        <v>10</v>
      </c>
      <c r="I33" s="69">
        <v>6</v>
      </c>
      <c r="J33" s="191">
        <f t="shared" si="3"/>
        <v>37.5</v>
      </c>
      <c r="K33" s="191">
        <f t="shared" si="4"/>
        <v>50.5</v>
      </c>
    </row>
    <row r="34" spans="1:11" s="59" customFormat="1" x14ac:dyDescent="0.6">
      <c r="A34" s="170" t="s">
        <v>47</v>
      </c>
      <c r="B34" s="281">
        <v>2</v>
      </c>
      <c r="C34" s="165">
        <v>38</v>
      </c>
      <c r="D34" s="69">
        <v>28</v>
      </c>
      <c r="E34" s="190">
        <v>12</v>
      </c>
      <c r="F34" s="69">
        <v>0</v>
      </c>
      <c r="G34" s="69">
        <v>4</v>
      </c>
      <c r="H34" s="69">
        <v>16</v>
      </c>
      <c r="I34" s="69">
        <v>12</v>
      </c>
      <c r="J34" s="191">
        <f t="shared" si="3"/>
        <v>55</v>
      </c>
      <c r="K34" s="191">
        <f t="shared" si="4"/>
        <v>33</v>
      </c>
    </row>
    <row r="35" spans="1:11" s="59" customFormat="1" x14ac:dyDescent="0.6">
      <c r="A35" s="171" t="s">
        <v>166</v>
      </c>
      <c r="B35" s="284"/>
      <c r="C35" s="372"/>
      <c r="D35" s="193"/>
      <c r="E35" s="370"/>
      <c r="F35" s="371"/>
      <c r="G35" s="371"/>
      <c r="H35" s="371"/>
      <c r="I35" s="371"/>
      <c r="J35" s="201"/>
      <c r="K35" s="201"/>
    </row>
    <row r="36" spans="1:11" s="59" customFormat="1" x14ac:dyDescent="0.6">
      <c r="A36" s="195" t="s">
        <v>38</v>
      </c>
      <c r="B36" s="434">
        <f>SUM(B22:B34)</f>
        <v>20</v>
      </c>
      <c r="C36" s="57">
        <f t="shared" ref="C36:H36" si="5">SUM(C22:C35)</f>
        <v>376</v>
      </c>
      <c r="D36" s="57">
        <f t="shared" si="5"/>
        <v>306</v>
      </c>
      <c r="E36" s="57">
        <f t="shared" si="5"/>
        <v>232</v>
      </c>
      <c r="F36" s="57">
        <f t="shared" si="5"/>
        <v>178</v>
      </c>
      <c r="G36" s="57">
        <f t="shared" si="5"/>
        <v>134</v>
      </c>
      <c r="H36" s="57">
        <f t="shared" si="5"/>
        <v>142</v>
      </c>
      <c r="I36" s="57">
        <f>SUM(I22:I35)</f>
        <v>98</v>
      </c>
      <c r="J36" s="449">
        <f>AVERAGE(J22:J35)</f>
        <v>73.3</v>
      </c>
      <c r="K36" s="197">
        <f>88-J36</f>
        <v>14.700000000000003</v>
      </c>
    </row>
    <row r="37" spans="1:11" s="75" customFormat="1" x14ac:dyDescent="0.6">
      <c r="A37" s="64" t="s">
        <v>249</v>
      </c>
      <c r="B37" s="289"/>
      <c r="C37" s="373"/>
      <c r="D37" s="374"/>
      <c r="E37" s="374"/>
      <c r="F37" s="374"/>
      <c r="G37" s="374"/>
      <c r="H37" s="375"/>
      <c r="I37" s="374"/>
      <c r="J37" s="202"/>
      <c r="K37" s="202"/>
    </row>
    <row r="38" spans="1:11" s="59" customFormat="1" x14ac:dyDescent="0.6">
      <c r="A38" s="435" t="s">
        <v>250</v>
      </c>
      <c r="B38" s="281"/>
      <c r="C38" s="275"/>
      <c r="D38" s="305"/>
      <c r="E38" s="305"/>
      <c r="F38" s="305"/>
      <c r="G38" s="305"/>
      <c r="H38" s="305"/>
      <c r="I38" s="305"/>
      <c r="J38" s="198"/>
      <c r="K38" s="198"/>
    </row>
    <row r="39" spans="1:11" s="59" customFormat="1" x14ac:dyDescent="0.6">
      <c r="A39" s="67" t="s">
        <v>50</v>
      </c>
      <c r="B39" s="165">
        <v>2</v>
      </c>
      <c r="C39" s="165">
        <f>อุดร!X36</f>
        <v>42</v>
      </c>
      <c r="D39" s="69">
        <v>36</v>
      </c>
      <c r="E39" s="190">
        <v>28</v>
      </c>
      <c r="F39" s="69">
        <v>24</v>
      </c>
      <c r="G39" s="69">
        <v>18</v>
      </c>
      <c r="H39" s="69">
        <v>16</v>
      </c>
      <c r="I39" s="69">
        <v>12</v>
      </c>
      <c r="J39" s="191">
        <f t="shared" ref="J39:J40" si="6">(C39+D39+E39+F39+G39+H39+I39)/2</f>
        <v>88</v>
      </c>
      <c r="K39" s="191">
        <f t="shared" ref="K39:K40" si="7">88-J39</f>
        <v>0</v>
      </c>
    </row>
    <row r="40" spans="1:11" s="59" customFormat="1" ht="23.4" customHeight="1" x14ac:dyDescent="0.6">
      <c r="A40" s="67" t="s">
        <v>297</v>
      </c>
      <c r="B40" s="165">
        <v>2</v>
      </c>
      <c r="C40" s="165">
        <f>อุดร!X37</f>
        <v>42</v>
      </c>
      <c r="D40" s="69">
        <v>28</v>
      </c>
      <c r="E40" s="190">
        <v>28</v>
      </c>
      <c r="F40" s="69">
        <v>14</v>
      </c>
      <c r="G40" s="69">
        <v>16</v>
      </c>
      <c r="H40" s="69">
        <v>10</v>
      </c>
      <c r="I40" s="69">
        <v>12</v>
      </c>
      <c r="J40" s="191">
        <f t="shared" si="6"/>
        <v>75</v>
      </c>
      <c r="K40" s="191">
        <f t="shared" si="7"/>
        <v>13</v>
      </c>
    </row>
    <row r="41" spans="1:11" s="59" customFormat="1" x14ac:dyDescent="0.6">
      <c r="A41" s="67" t="s">
        <v>251</v>
      </c>
      <c r="B41" s="165"/>
      <c r="C41" s="165"/>
      <c r="D41" s="273"/>
      <c r="E41" s="304"/>
      <c r="F41" s="273"/>
      <c r="G41" s="273"/>
      <c r="H41" s="273"/>
      <c r="I41" s="273"/>
      <c r="J41" s="189"/>
      <c r="K41" s="189"/>
    </row>
    <row r="42" spans="1:11" s="59" customFormat="1" x14ac:dyDescent="0.6">
      <c r="A42" s="155" t="s">
        <v>126</v>
      </c>
      <c r="B42" s="165"/>
      <c r="C42" s="165"/>
      <c r="D42" s="273"/>
      <c r="E42" s="304"/>
      <c r="F42" s="273"/>
      <c r="G42" s="273"/>
      <c r="H42" s="273"/>
      <c r="I42" s="273"/>
      <c r="J42" s="189"/>
      <c r="K42" s="189"/>
    </row>
    <row r="43" spans="1:11" s="59" customFormat="1" x14ac:dyDescent="0.6">
      <c r="A43" s="67" t="s">
        <v>52</v>
      </c>
      <c r="B43" s="165">
        <v>2</v>
      </c>
      <c r="C43" s="165">
        <f>อุดร!X38</f>
        <v>42</v>
      </c>
      <c r="D43" s="69">
        <v>34</v>
      </c>
      <c r="E43" s="190">
        <v>28</v>
      </c>
      <c r="F43" s="69">
        <v>24</v>
      </c>
      <c r="G43" s="69">
        <v>18</v>
      </c>
      <c r="H43" s="69">
        <v>16</v>
      </c>
      <c r="I43" s="193">
        <v>12</v>
      </c>
      <c r="J43" s="191">
        <f t="shared" ref="J43:J44" si="8">(C43+D43+E43+F43+G43+H43+I43)/2</f>
        <v>87</v>
      </c>
      <c r="K43" s="191">
        <f t="shared" ref="K43:K44" si="9">88-J43</f>
        <v>1</v>
      </c>
    </row>
    <row r="44" spans="1:11" s="75" customFormat="1" x14ac:dyDescent="0.6">
      <c r="A44" s="144" t="s">
        <v>53</v>
      </c>
      <c r="B44" s="166">
        <v>2</v>
      </c>
      <c r="C44" s="165">
        <f>อุดร!X39</f>
        <v>42</v>
      </c>
      <c r="D44" s="69">
        <v>36</v>
      </c>
      <c r="E44" s="190">
        <v>26</v>
      </c>
      <c r="F44" s="69">
        <v>24</v>
      </c>
      <c r="G44" s="69">
        <v>18</v>
      </c>
      <c r="H44" s="69">
        <v>14</v>
      </c>
      <c r="I44" s="193">
        <v>12</v>
      </c>
      <c r="J44" s="191">
        <f t="shared" si="8"/>
        <v>86</v>
      </c>
      <c r="K44" s="191">
        <f t="shared" si="9"/>
        <v>2</v>
      </c>
    </row>
    <row r="45" spans="1:11" s="75" customFormat="1" x14ac:dyDescent="0.6">
      <c r="A45" s="195" t="s">
        <v>38</v>
      </c>
      <c r="B45" s="206">
        <f>SUM(B40:B44)</f>
        <v>6</v>
      </c>
      <c r="C45" s="57">
        <f>SUM(C39:C44)</f>
        <v>168</v>
      </c>
      <c r="D45" s="57">
        <f>SUM(D39:D44)</f>
        <v>134</v>
      </c>
      <c r="E45" s="57">
        <f t="shared" ref="E45:I45" si="10">SUM(E39:E44)</f>
        <v>110</v>
      </c>
      <c r="F45" s="57">
        <f t="shared" si="10"/>
        <v>86</v>
      </c>
      <c r="G45" s="57">
        <f t="shared" si="10"/>
        <v>70</v>
      </c>
      <c r="H45" s="57">
        <f t="shared" si="10"/>
        <v>56</v>
      </c>
      <c r="I45" s="57">
        <f t="shared" si="10"/>
        <v>48</v>
      </c>
      <c r="J45" s="197">
        <f>AVERAGE(J39:J44)</f>
        <v>84</v>
      </c>
      <c r="K45" s="197">
        <f>88-J45</f>
        <v>4</v>
      </c>
    </row>
    <row r="46" spans="1:11" s="75" customFormat="1" x14ac:dyDescent="0.6">
      <c r="A46" s="64" t="s">
        <v>54</v>
      </c>
      <c r="B46" s="164"/>
      <c r="C46" s="373"/>
      <c r="D46" s="374"/>
      <c r="E46" s="374"/>
      <c r="F46" s="374"/>
      <c r="G46" s="374"/>
      <c r="H46" s="374"/>
      <c r="I46" s="374"/>
      <c r="J46" s="204"/>
      <c r="K46" s="204"/>
    </row>
    <row r="47" spans="1:11" s="75" customFormat="1" x14ac:dyDescent="0.6">
      <c r="A47" s="67" t="s">
        <v>55</v>
      </c>
      <c r="B47" s="165">
        <v>2</v>
      </c>
      <c r="C47" s="165">
        <v>42</v>
      </c>
      <c r="D47" s="69">
        <v>36</v>
      </c>
      <c r="E47" s="190">
        <v>22</v>
      </c>
      <c r="F47" s="69">
        <v>24</v>
      </c>
      <c r="G47" s="69">
        <v>18</v>
      </c>
      <c r="H47" s="69">
        <v>16</v>
      </c>
      <c r="I47" s="69">
        <v>10</v>
      </c>
      <c r="J47" s="191">
        <f t="shared" ref="J47:J50" si="11">(C47+D47+E47+F47+G47+H47+I47)/2</f>
        <v>84</v>
      </c>
      <c r="K47" s="191">
        <f t="shared" ref="K47:K50" si="12">88-J47</f>
        <v>4</v>
      </c>
    </row>
    <row r="48" spans="1:11" s="75" customFormat="1" x14ac:dyDescent="0.6">
      <c r="A48" s="67" t="s">
        <v>56</v>
      </c>
      <c r="B48" s="165">
        <v>2</v>
      </c>
      <c r="C48" s="165">
        <v>42</v>
      </c>
      <c r="D48" s="69">
        <v>36</v>
      </c>
      <c r="E48" s="190">
        <v>22</v>
      </c>
      <c r="F48" s="69">
        <v>24</v>
      </c>
      <c r="G48" s="69">
        <v>14</v>
      </c>
      <c r="H48" s="69">
        <v>16</v>
      </c>
      <c r="I48" s="69">
        <v>10</v>
      </c>
      <c r="J48" s="191">
        <f t="shared" si="11"/>
        <v>82</v>
      </c>
      <c r="K48" s="191">
        <f t="shared" si="12"/>
        <v>6</v>
      </c>
    </row>
    <row r="49" spans="1:12" s="75" customFormat="1" x14ac:dyDescent="0.6">
      <c r="A49" s="67" t="s">
        <v>57</v>
      </c>
      <c r="B49" s="165">
        <v>2</v>
      </c>
      <c r="C49" s="165">
        <v>42</v>
      </c>
      <c r="D49" s="69">
        <v>34</v>
      </c>
      <c r="E49" s="190">
        <v>24</v>
      </c>
      <c r="F49" s="69">
        <v>24</v>
      </c>
      <c r="G49" s="69">
        <v>14</v>
      </c>
      <c r="H49" s="69">
        <v>14</v>
      </c>
      <c r="I49" s="69">
        <v>12</v>
      </c>
      <c r="J49" s="191">
        <f t="shared" si="11"/>
        <v>82</v>
      </c>
      <c r="K49" s="191">
        <f t="shared" si="12"/>
        <v>6</v>
      </c>
    </row>
    <row r="50" spans="1:12" s="75" customFormat="1" x14ac:dyDescent="0.6">
      <c r="A50" s="144" t="s">
        <v>58</v>
      </c>
      <c r="B50" s="166">
        <v>2</v>
      </c>
      <c r="C50" s="165">
        <v>40</v>
      </c>
      <c r="D50" s="69">
        <v>34</v>
      </c>
      <c r="E50" s="190">
        <v>24</v>
      </c>
      <c r="F50" s="69">
        <v>24</v>
      </c>
      <c r="G50" s="69">
        <v>18</v>
      </c>
      <c r="H50" s="69">
        <v>14</v>
      </c>
      <c r="I50" s="69">
        <v>12</v>
      </c>
      <c r="J50" s="191">
        <f t="shared" si="11"/>
        <v>83</v>
      </c>
      <c r="K50" s="191">
        <f t="shared" si="12"/>
        <v>5</v>
      </c>
    </row>
    <row r="51" spans="1:12" s="75" customFormat="1" x14ac:dyDescent="0.6">
      <c r="A51" s="195" t="s">
        <v>38</v>
      </c>
      <c r="B51" s="196">
        <f>SUM(B47:B50)</f>
        <v>8</v>
      </c>
      <c r="C51" s="57">
        <f>SUM(C47:C50)</f>
        <v>166</v>
      </c>
      <c r="D51" s="57">
        <f t="shared" ref="D51:I51" si="13">SUM(D47:D50)</f>
        <v>140</v>
      </c>
      <c r="E51" s="57">
        <f t="shared" si="13"/>
        <v>92</v>
      </c>
      <c r="F51" s="57">
        <f t="shared" si="13"/>
        <v>96</v>
      </c>
      <c r="G51" s="57">
        <f t="shared" si="13"/>
        <v>64</v>
      </c>
      <c r="H51" s="57">
        <f t="shared" si="13"/>
        <v>60</v>
      </c>
      <c r="I51" s="57">
        <f t="shared" si="13"/>
        <v>44</v>
      </c>
      <c r="J51" s="197">
        <f>AVERAGE(J47:J50)</f>
        <v>82.75</v>
      </c>
      <c r="K51" s="197">
        <f>88-J51</f>
        <v>5.25</v>
      </c>
    </row>
    <row r="52" spans="1:12" s="75" customFormat="1" x14ac:dyDescent="0.6">
      <c r="A52" s="64" t="s">
        <v>59</v>
      </c>
      <c r="B52" s="65"/>
      <c r="C52" s="271"/>
      <c r="D52" s="271"/>
      <c r="E52" s="436"/>
      <c r="F52" s="271"/>
      <c r="G52" s="271"/>
      <c r="H52" s="271"/>
      <c r="I52" s="375"/>
      <c r="J52" s="205"/>
      <c r="K52" s="205"/>
    </row>
    <row r="53" spans="1:12" s="75" customFormat="1" x14ac:dyDescent="0.6">
      <c r="A53" s="153" t="s">
        <v>142</v>
      </c>
      <c r="B53" s="69">
        <v>2</v>
      </c>
      <c r="C53" s="69">
        <v>42</v>
      </c>
      <c r="D53" s="69">
        <v>36</v>
      </c>
      <c r="E53" s="190">
        <v>28</v>
      </c>
      <c r="F53" s="69">
        <v>24</v>
      </c>
      <c r="G53" s="69">
        <v>18</v>
      </c>
      <c r="H53" s="69">
        <v>16</v>
      </c>
      <c r="I53" s="69">
        <v>12</v>
      </c>
      <c r="J53" s="191">
        <f t="shared" ref="J53:J56" si="14">(C53+D53+E53+F53+G53+H53+I53)/2</f>
        <v>88</v>
      </c>
      <c r="K53" s="191">
        <f t="shared" ref="K53:K56" si="15">88-J53</f>
        <v>0</v>
      </c>
    </row>
    <row r="54" spans="1:12" s="75" customFormat="1" x14ac:dyDescent="0.6">
      <c r="A54" s="67" t="s">
        <v>61</v>
      </c>
      <c r="B54" s="69">
        <v>2</v>
      </c>
      <c r="C54" s="69">
        <v>42</v>
      </c>
      <c r="D54" s="69">
        <v>36</v>
      </c>
      <c r="E54" s="190">
        <v>28</v>
      </c>
      <c r="F54" s="69">
        <v>24</v>
      </c>
      <c r="G54" s="69">
        <v>16</v>
      </c>
      <c r="H54" s="69">
        <v>14</v>
      </c>
      <c r="I54" s="69">
        <v>2</v>
      </c>
      <c r="J54" s="191">
        <f t="shared" si="14"/>
        <v>81</v>
      </c>
      <c r="K54" s="191">
        <f t="shared" si="15"/>
        <v>7</v>
      </c>
    </row>
    <row r="55" spans="1:12" s="75" customFormat="1" x14ac:dyDescent="0.6">
      <c r="A55" s="67" t="s">
        <v>139</v>
      </c>
      <c r="B55" s="69">
        <v>2</v>
      </c>
      <c r="C55" s="69">
        <v>42</v>
      </c>
      <c r="D55" s="69">
        <v>36</v>
      </c>
      <c r="E55" s="190">
        <v>28</v>
      </c>
      <c r="F55" s="69">
        <v>16</v>
      </c>
      <c r="G55" s="69">
        <v>18</v>
      </c>
      <c r="H55" s="69">
        <v>10</v>
      </c>
      <c r="I55" s="69">
        <v>12</v>
      </c>
      <c r="J55" s="191">
        <f t="shared" si="14"/>
        <v>81</v>
      </c>
      <c r="K55" s="191">
        <f t="shared" si="15"/>
        <v>7</v>
      </c>
    </row>
    <row r="56" spans="1:12" s="75" customFormat="1" x14ac:dyDescent="0.6">
      <c r="A56" s="67" t="s">
        <v>252</v>
      </c>
      <c r="B56" s="97">
        <v>2</v>
      </c>
      <c r="C56" s="69">
        <v>40</v>
      </c>
      <c r="D56" s="69">
        <v>36</v>
      </c>
      <c r="E56" s="190">
        <v>28</v>
      </c>
      <c r="F56" s="69">
        <v>24</v>
      </c>
      <c r="G56" s="69">
        <v>18</v>
      </c>
      <c r="H56" s="69">
        <v>14</v>
      </c>
      <c r="I56" s="69">
        <v>12</v>
      </c>
      <c r="J56" s="191">
        <f t="shared" si="14"/>
        <v>86</v>
      </c>
      <c r="K56" s="191">
        <f t="shared" si="15"/>
        <v>2</v>
      </c>
    </row>
    <row r="57" spans="1:12" s="75" customFormat="1" x14ac:dyDescent="0.6">
      <c r="A57" s="144" t="s">
        <v>253</v>
      </c>
      <c r="B57" s="438"/>
      <c r="C57" s="430"/>
      <c r="D57" s="430"/>
      <c r="E57" s="431"/>
      <c r="F57" s="430"/>
      <c r="G57" s="430"/>
      <c r="H57" s="430"/>
      <c r="I57" s="430"/>
      <c r="J57" s="437"/>
      <c r="K57" s="437"/>
    </row>
    <row r="58" spans="1:12" s="75" customFormat="1" x14ac:dyDescent="0.6">
      <c r="A58" s="195" t="s">
        <v>38</v>
      </c>
      <c r="B58" s="433">
        <f>SUM(B53:B56)</f>
        <v>8</v>
      </c>
      <c r="C58" s="57">
        <f>SUM(C53:C57)</f>
        <v>166</v>
      </c>
      <c r="D58" s="57">
        <f t="shared" ref="D58:I58" si="16">SUM(D53:D57)</f>
        <v>144</v>
      </c>
      <c r="E58" s="57">
        <f t="shared" si="16"/>
        <v>112</v>
      </c>
      <c r="F58" s="57">
        <f t="shared" si="16"/>
        <v>88</v>
      </c>
      <c r="G58" s="57">
        <f t="shared" si="16"/>
        <v>70</v>
      </c>
      <c r="H58" s="57">
        <f t="shared" si="16"/>
        <v>54</v>
      </c>
      <c r="I58" s="57">
        <f t="shared" si="16"/>
        <v>38</v>
      </c>
      <c r="J58" s="427">
        <f>AVERAGE(J53:J57)</f>
        <v>84</v>
      </c>
      <c r="K58" s="427">
        <f>AVERAGE(K53:K57)</f>
        <v>4</v>
      </c>
    </row>
    <row r="59" spans="1:12" s="75" customFormat="1" x14ac:dyDescent="0.6">
      <c r="A59" s="64" t="s">
        <v>64</v>
      </c>
      <c r="B59" s="281"/>
      <c r="C59" s="439"/>
      <c r="D59" s="374"/>
      <c r="E59" s="374"/>
      <c r="F59" s="305"/>
      <c r="G59" s="305"/>
      <c r="H59" s="273"/>
      <c r="I59" s="374"/>
      <c r="J59" s="205"/>
      <c r="K59" s="205"/>
    </row>
    <row r="60" spans="1:12" s="11" customFormat="1" x14ac:dyDescent="0.6">
      <c r="A60" s="67" t="s">
        <v>65</v>
      </c>
      <c r="B60" s="281">
        <v>2</v>
      </c>
      <c r="C60" s="165">
        <v>42</v>
      </c>
      <c r="D60" s="376">
        <v>34</v>
      </c>
      <c r="E60" s="377">
        <v>28</v>
      </c>
      <c r="F60" s="69">
        <v>24</v>
      </c>
      <c r="G60" s="69">
        <v>18</v>
      </c>
      <c r="H60" s="69">
        <v>16</v>
      </c>
      <c r="I60" s="376">
        <v>12</v>
      </c>
      <c r="J60" s="191">
        <f t="shared" ref="J60:J63" si="17">(C60+D60+E60+F60+G60+H60+I60)/2</f>
        <v>87</v>
      </c>
      <c r="K60" s="191">
        <f t="shared" ref="K60:K63" si="18">88-J60</f>
        <v>1</v>
      </c>
      <c r="L60" s="25"/>
    </row>
    <row r="61" spans="1:12" x14ac:dyDescent="0.6">
      <c r="A61" s="172" t="s">
        <v>66</v>
      </c>
      <c r="B61" s="281">
        <v>2</v>
      </c>
      <c r="C61" s="165">
        <v>22</v>
      </c>
      <c r="D61" s="376">
        <v>32</v>
      </c>
      <c r="E61" s="377">
        <v>26</v>
      </c>
      <c r="F61" s="69">
        <v>24</v>
      </c>
      <c r="G61" s="69">
        <v>18</v>
      </c>
      <c r="H61" s="69">
        <v>12</v>
      </c>
      <c r="I61" s="376">
        <v>12</v>
      </c>
      <c r="J61" s="191">
        <f t="shared" si="17"/>
        <v>73</v>
      </c>
      <c r="K61" s="191">
        <f t="shared" si="18"/>
        <v>15</v>
      </c>
    </row>
    <row r="62" spans="1:12" x14ac:dyDescent="0.6">
      <c r="A62" s="172" t="s">
        <v>67</v>
      </c>
      <c r="B62" s="281">
        <v>2</v>
      </c>
      <c r="C62" s="165">
        <v>30</v>
      </c>
      <c r="D62" s="376">
        <v>32</v>
      </c>
      <c r="E62" s="377">
        <v>28</v>
      </c>
      <c r="F62" s="69">
        <v>24</v>
      </c>
      <c r="G62" s="69">
        <v>18</v>
      </c>
      <c r="H62" s="69">
        <v>12</v>
      </c>
      <c r="I62" s="376">
        <v>12</v>
      </c>
      <c r="J62" s="191">
        <f t="shared" si="17"/>
        <v>78</v>
      </c>
      <c r="K62" s="191">
        <f t="shared" si="18"/>
        <v>10</v>
      </c>
    </row>
    <row r="63" spans="1:12" x14ac:dyDescent="0.6">
      <c r="A63" s="144" t="s">
        <v>68</v>
      </c>
      <c r="B63" s="284">
        <v>2</v>
      </c>
      <c r="C63" s="166">
        <v>38</v>
      </c>
      <c r="D63" s="445">
        <v>32</v>
      </c>
      <c r="E63" s="446">
        <v>26</v>
      </c>
      <c r="F63" s="82">
        <v>24</v>
      </c>
      <c r="G63" s="82">
        <v>18</v>
      </c>
      <c r="H63" s="82">
        <v>12</v>
      </c>
      <c r="I63" s="445">
        <v>12</v>
      </c>
      <c r="J63" s="447">
        <f t="shared" si="17"/>
        <v>81</v>
      </c>
      <c r="K63" s="447">
        <f t="shared" si="18"/>
        <v>7</v>
      </c>
    </row>
    <row r="64" spans="1:12" x14ac:dyDescent="0.6">
      <c r="A64" s="195" t="s">
        <v>38</v>
      </c>
      <c r="B64" s="49">
        <v>8</v>
      </c>
      <c r="C64" s="57">
        <f>SUM(C60:C63)</f>
        <v>132</v>
      </c>
      <c r="D64" s="57">
        <f t="shared" ref="D64:I64" si="19">SUM(D60:D63)</f>
        <v>130</v>
      </c>
      <c r="E64" s="57">
        <f t="shared" si="19"/>
        <v>108</v>
      </c>
      <c r="F64" s="57">
        <f t="shared" si="19"/>
        <v>96</v>
      </c>
      <c r="G64" s="57">
        <f t="shared" si="19"/>
        <v>72</v>
      </c>
      <c r="H64" s="57">
        <f t="shared" si="19"/>
        <v>52</v>
      </c>
      <c r="I64" s="57">
        <f t="shared" si="19"/>
        <v>48</v>
      </c>
      <c r="J64" s="197">
        <f>AVERAGE(J60:J63)</f>
        <v>79.75</v>
      </c>
      <c r="K64" s="197">
        <f>AVERAGE(K60:K63)</f>
        <v>8.25</v>
      </c>
    </row>
    <row r="65" spans="1:11" x14ac:dyDescent="0.6">
      <c r="A65" s="208" t="s">
        <v>69</v>
      </c>
      <c r="B65" s="440">
        <v>70</v>
      </c>
      <c r="C65" s="209">
        <f t="shared" ref="C65:H65" si="20">C20+C36+C45+C51+C58+C64</f>
        <v>1420</v>
      </c>
      <c r="D65" s="209">
        <f t="shared" si="20"/>
        <v>1208</v>
      </c>
      <c r="E65" s="209">
        <f t="shared" si="20"/>
        <v>914</v>
      </c>
      <c r="F65" s="209">
        <f t="shared" si="20"/>
        <v>784</v>
      </c>
      <c r="G65" s="209">
        <f t="shared" si="20"/>
        <v>586</v>
      </c>
      <c r="H65" s="209">
        <f t="shared" si="20"/>
        <v>510</v>
      </c>
      <c r="I65" s="209">
        <f>I20+I36+I45+I51+I58+I64</f>
        <v>396</v>
      </c>
      <c r="J65" s="209"/>
      <c r="K65" s="209"/>
    </row>
    <row r="66" spans="1:11" ht="21" customHeight="1" x14ac:dyDescent="0.6">
      <c r="A66" s="183" t="s">
        <v>140</v>
      </c>
      <c r="B66" s="164"/>
      <c r="C66" s="425"/>
      <c r="D66" s="210"/>
      <c r="E66" s="210"/>
      <c r="F66" s="210"/>
      <c r="G66" s="210"/>
      <c r="H66" s="210"/>
      <c r="I66" s="210"/>
      <c r="J66" s="378"/>
      <c r="K66" s="379"/>
    </row>
    <row r="67" spans="1:11" x14ac:dyDescent="0.6">
      <c r="A67" s="64" t="s">
        <v>25</v>
      </c>
      <c r="B67" s="64"/>
      <c r="C67" s="65"/>
      <c r="D67" s="211"/>
      <c r="E67" s="211"/>
      <c r="F67" s="211"/>
      <c r="G67" s="211"/>
      <c r="H67" s="211"/>
      <c r="I67" s="211"/>
      <c r="J67" s="380"/>
      <c r="K67" s="380"/>
    </row>
    <row r="68" spans="1:11" ht="42" x14ac:dyDescent="0.6">
      <c r="A68" s="67" t="s">
        <v>71</v>
      </c>
      <c r="B68" s="67"/>
      <c r="C68" s="69"/>
      <c r="D68" s="172"/>
      <c r="E68" s="172"/>
      <c r="F68" s="172"/>
      <c r="G68" s="172"/>
      <c r="H68" s="172"/>
      <c r="I68" s="172"/>
      <c r="J68" s="381"/>
      <c r="K68" s="381"/>
    </row>
    <row r="69" spans="1:11" ht="23.25" customHeight="1" x14ac:dyDescent="0.6">
      <c r="A69" s="150" t="s">
        <v>254</v>
      </c>
      <c r="B69" s="441">
        <v>2</v>
      </c>
      <c r="C69" s="69">
        <v>42</v>
      </c>
      <c r="D69" s="69">
        <v>34</v>
      </c>
      <c r="E69" s="190">
        <v>26</v>
      </c>
      <c r="F69" s="69">
        <v>24</v>
      </c>
      <c r="G69" s="69">
        <v>18</v>
      </c>
      <c r="H69" s="69">
        <v>16</v>
      </c>
      <c r="I69" s="69">
        <v>12</v>
      </c>
      <c r="J69" s="191">
        <f t="shared" ref="J69:J71" si="21">(C69+D69+E69+F69+G69+H69+I69)/2</f>
        <v>86</v>
      </c>
      <c r="K69" s="191">
        <f t="shared" ref="K69:K71" si="22">88-J69</f>
        <v>2</v>
      </c>
    </row>
    <row r="70" spans="1:11" x14ac:dyDescent="0.6">
      <c r="A70" s="67" t="s">
        <v>72</v>
      </c>
      <c r="B70" s="143">
        <v>2</v>
      </c>
      <c r="C70" s="69">
        <v>42</v>
      </c>
      <c r="D70" s="69">
        <v>36</v>
      </c>
      <c r="E70" s="190">
        <v>28</v>
      </c>
      <c r="F70" s="69">
        <v>24</v>
      </c>
      <c r="G70" s="69">
        <v>16</v>
      </c>
      <c r="H70" s="69">
        <v>16</v>
      </c>
      <c r="I70" s="69">
        <v>12</v>
      </c>
      <c r="J70" s="191">
        <f t="shared" si="21"/>
        <v>87</v>
      </c>
      <c r="K70" s="191">
        <f t="shared" si="22"/>
        <v>1</v>
      </c>
    </row>
    <row r="71" spans="1:11" ht="22.5" customHeight="1" x14ac:dyDescent="0.6">
      <c r="A71" s="151" t="s">
        <v>255</v>
      </c>
      <c r="B71" s="442">
        <v>2</v>
      </c>
      <c r="C71" s="69">
        <v>40</v>
      </c>
      <c r="D71" s="69">
        <v>36</v>
      </c>
      <c r="E71" s="190">
        <v>28</v>
      </c>
      <c r="F71" s="69">
        <v>24</v>
      </c>
      <c r="G71" s="69">
        <v>18</v>
      </c>
      <c r="H71" s="69">
        <v>16</v>
      </c>
      <c r="I71" s="69">
        <v>12</v>
      </c>
      <c r="J71" s="191">
        <f t="shared" si="21"/>
        <v>87</v>
      </c>
      <c r="K71" s="191">
        <f t="shared" si="22"/>
        <v>1</v>
      </c>
    </row>
    <row r="72" spans="1:11" s="11" customFormat="1" ht="21.75" customHeight="1" x14ac:dyDescent="0.6">
      <c r="A72" s="195" t="s">
        <v>38</v>
      </c>
      <c r="B72" s="195">
        <v>6</v>
      </c>
      <c r="C72" s="57">
        <f>SUM(C69:C71)</f>
        <v>124</v>
      </c>
      <c r="D72" s="57">
        <f t="shared" ref="D72:H72" si="23">SUM(D69:D71)</f>
        <v>106</v>
      </c>
      <c r="E72" s="57">
        <f t="shared" si="23"/>
        <v>82</v>
      </c>
      <c r="F72" s="57">
        <f t="shared" si="23"/>
        <v>72</v>
      </c>
      <c r="G72" s="57">
        <f t="shared" si="23"/>
        <v>52</v>
      </c>
      <c r="H72" s="57">
        <f t="shared" si="23"/>
        <v>48</v>
      </c>
      <c r="I72" s="57">
        <f>SUM(I69:I71)</f>
        <v>36</v>
      </c>
      <c r="J72" s="197">
        <f>AVERAGE(J69:J71)</f>
        <v>86.666666666666671</v>
      </c>
      <c r="K72" s="197">
        <f>88-J72</f>
        <v>1.3333333333333286</v>
      </c>
    </row>
    <row r="73" spans="1:11" x14ac:dyDescent="0.6">
      <c r="A73" s="64" t="s">
        <v>39</v>
      </c>
      <c r="B73" s="203"/>
      <c r="C73" s="77"/>
      <c r="D73" s="214"/>
      <c r="E73" s="215"/>
      <c r="F73" s="216"/>
      <c r="G73" s="216"/>
      <c r="H73" s="214"/>
      <c r="I73" s="216"/>
      <c r="J73" s="188"/>
      <c r="K73" s="188"/>
    </row>
    <row r="74" spans="1:11" x14ac:dyDescent="0.6">
      <c r="A74" s="67" t="s">
        <v>73</v>
      </c>
      <c r="B74" s="67"/>
      <c r="C74" s="69"/>
      <c r="D74" s="172"/>
      <c r="E74" s="213"/>
      <c r="F74" s="212"/>
      <c r="G74" s="212"/>
      <c r="H74" s="172"/>
      <c r="I74" s="212"/>
      <c r="J74" s="381"/>
      <c r="K74" s="381"/>
    </row>
    <row r="75" spans="1:11" ht="34.200000000000003" customHeight="1" x14ac:dyDescent="0.6">
      <c r="A75" s="67" t="s">
        <v>298</v>
      </c>
      <c r="B75" s="143">
        <v>2</v>
      </c>
      <c r="C75" s="69">
        <v>40</v>
      </c>
      <c r="D75" s="69">
        <v>32</v>
      </c>
      <c r="E75" s="190">
        <v>28</v>
      </c>
      <c r="F75" s="69">
        <v>16</v>
      </c>
      <c r="G75" s="69">
        <v>12</v>
      </c>
      <c r="H75" s="69">
        <v>8</v>
      </c>
      <c r="I75" s="69">
        <v>10</v>
      </c>
      <c r="J75" s="191">
        <f t="shared" ref="J75:J78" si="24">(C75+D75+E75+F75+G75+H75+I75)/2</f>
        <v>73</v>
      </c>
      <c r="K75" s="191">
        <f t="shared" ref="K75:K78" si="25">88-J75</f>
        <v>15</v>
      </c>
    </row>
    <row r="76" spans="1:11" x14ac:dyDescent="0.6">
      <c r="A76" s="67" t="s">
        <v>75</v>
      </c>
      <c r="B76" s="143">
        <v>2</v>
      </c>
      <c r="C76" s="69">
        <v>42</v>
      </c>
      <c r="D76" s="69">
        <v>34</v>
      </c>
      <c r="E76" s="190">
        <v>28</v>
      </c>
      <c r="F76" s="69">
        <v>24</v>
      </c>
      <c r="G76" s="69">
        <v>18</v>
      </c>
      <c r="H76" s="69">
        <v>16</v>
      </c>
      <c r="I76" s="69">
        <v>12</v>
      </c>
      <c r="J76" s="191">
        <f t="shared" si="24"/>
        <v>87</v>
      </c>
      <c r="K76" s="191">
        <f t="shared" si="25"/>
        <v>1</v>
      </c>
    </row>
    <row r="77" spans="1:11" x14ac:dyDescent="0.6">
      <c r="A77" s="67" t="s">
        <v>76</v>
      </c>
      <c r="B77" s="143">
        <v>2</v>
      </c>
      <c r="C77" s="69">
        <v>42</v>
      </c>
      <c r="D77" s="69">
        <v>30</v>
      </c>
      <c r="E77" s="190">
        <v>26</v>
      </c>
      <c r="F77" s="69">
        <v>22</v>
      </c>
      <c r="G77" s="69">
        <v>18</v>
      </c>
      <c r="H77" s="69">
        <v>16</v>
      </c>
      <c r="I77" s="69">
        <v>12</v>
      </c>
      <c r="J77" s="191">
        <f t="shared" si="24"/>
        <v>83</v>
      </c>
      <c r="K77" s="191">
        <f t="shared" si="25"/>
        <v>5</v>
      </c>
    </row>
    <row r="78" spans="1:11" x14ac:dyDescent="0.6">
      <c r="A78" s="144" t="s">
        <v>77</v>
      </c>
      <c r="B78" s="443">
        <v>2</v>
      </c>
      <c r="C78" s="69">
        <v>42</v>
      </c>
      <c r="D78" s="69">
        <v>30</v>
      </c>
      <c r="E78" s="190">
        <v>26</v>
      </c>
      <c r="F78" s="69">
        <v>22</v>
      </c>
      <c r="G78" s="69">
        <v>18</v>
      </c>
      <c r="H78" s="69">
        <v>14</v>
      </c>
      <c r="I78" s="69">
        <v>12</v>
      </c>
      <c r="J78" s="191">
        <f t="shared" si="24"/>
        <v>82</v>
      </c>
      <c r="K78" s="191">
        <f t="shared" si="25"/>
        <v>6</v>
      </c>
    </row>
    <row r="79" spans="1:11" x14ac:dyDescent="0.6">
      <c r="A79" s="195" t="s">
        <v>38</v>
      </c>
      <c r="B79" s="195">
        <v>8</v>
      </c>
      <c r="C79" s="57">
        <f>SUM(C75:C78)</f>
        <v>166</v>
      </c>
      <c r="D79" s="57">
        <f>SUM(D75:D78)</f>
        <v>126</v>
      </c>
      <c r="E79" s="57">
        <f t="shared" ref="E79:I79" si="26">SUM(E75:E78)</f>
        <v>108</v>
      </c>
      <c r="F79" s="57">
        <f t="shared" si="26"/>
        <v>84</v>
      </c>
      <c r="G79" s="57">
        <f t="shared" si="26"/>
        <v>66</v>
      </c>
      <c r="H79" s="57">
        <f t="shared" si="26"/>
        <v>54</v>
      </c>
      <c r="I79" s="57">
        <f t="shared" si="26"/>
        <v>46</v>
      </c>
      <c r="J79" s="197">
        <f>AVERAGE(J75:J78)</f>
        <v>81.25</v>
      </c>
      <c r="K79" s="197">
        <f>88-J79</f>
        <v>6.75</v>
      </c>
    </row>
    <row r="80" spans="1:11" x14ac:dyDescent="0.6">
      <c r="A80" s="64" t="s">
        <v>78</v>
      </c>
      <c r="B80" s="203"/>
      <c r="C80" s="77"/>
      <c r="D80" s="214"/>
      <c r="E80" s="215"/>
      <c r="F80" s="216"/>
      <c r="G80" s="214"/>
      <c r="H80" s="214"/>
      <c r="I80" s="216"/>
      <c r="J80" s="188"/>
      <c r="K80" s="188"/>
    </row>
    <row r="81" spans="1:11" ht="21.75" customHeight="1" x14ac:dyDescent="0.6">
      <c r="A81" s="153" t="s">
        <v>256</v>
      </c>
      <c r="B81" s="441">
        <v>2</v>
      </c>
      <c r="C81" s="69">
        <v>40</v>
      </c>
      <c r="D81" s="69">
        <v>32</v>
      </c>
      <c r="E81" s="190">
        <v>28</v>
      </c>
      <c r="F81" s="69">
        <v>24</v>
      </c>
      <c r="G81" s="69">
        <v>14</v>
      </c>
      <c r="H81" s="69">
        <v>16</v>
      </c>
      <c r="I81" s="69">
        <v>4</v>
      </c>
      <c r="J81" s="191">
        <f t="shared" ref="J81:J84" si="27">(C81+D81+E81+F81+G81+H81+I81)/2</f>
        <v>79</v>
      </c>
      <c r="K81" s="191">
        <f t="shared" ref="K81:K84" si="28">88-J81</f>
        <v>9</v>
      </c>
    </row>
    <row r="82" spans="1:11" x14ac:dyDescent="0.6">
      <c r="A82" s="67" t="s">
        <v>79</v>
      </c>
      <c r="B82" s="143">
        <v>2</v>
      </c>
      <c r="C82" s="69">
        <v>42</v>
      </c>
      <c r="D82" s="69">
        <v>36</v>
      </c>
      <c r="E82" s="190">
        <v>22</v>
      </c>
      <c r="F82" s="69">
        <v>24</v>
      </c>
      <c r="G82" s="69">
        <v>16</v>
      </c>
      <c r="H82" s="69">
        <v>14</v>
      </c>
      <c r="I82" s="69">
        <v>12</v>
      </c>
      <c r="J82" s="191">
        <f t="shared" si="27"/>
        <v>83</v>
      </c>
      <c r="K82" s="191">
        <f t="shared" si="28"/>
        <v>5</v>
      </c>
    </row>
    <row r="83" spans="1:11" x14ac:dyDescent="0.6">
      <c r="A83" s="153" t="s">
        <v>80</v>
      </c>
      <c r="B83" s="441">
        <v>2</v>
      </c>
      <c r="C83" s="69">
        <v>42</v>
      </c>
      <c r="D83" s="69">
        <v>36</v>
      </c>
      <c r="E83" s="190">
        <v>28</v>
      </c>
      <c r="F83" s="69">
        <v>24</v>
      </c>
      <c r="G83" s="69">
        <v>16</v>
      </c>
      <c r="H83" s="69">
        <v>16</v>
      </c>
      <c r="I83" s="69">
        <v>12</v>
      </c>
      <c r="J83" s="191">
        <f t="shared" si="27"/>
        <v>87</v>
      </c>
      <c r="K83" s="191">
        <f t="shared" si="28"/>
        <v>1</v>
      </c>
    </row>
    <row r="84" spans="1:11" ht="24.75" customHeight="1" x14ac:dyDescent="0.6">
      <c r="A84" s="154" t="s">
        <v>257</v>
      </c>
      <c r="B84" s="442">
        <v>2</v>
      </c>
      <c r="C84" s="69">
        <v>42</v>
      </c>
      <c r="D84" s="69">
        <v>36</v>
      </c>
      <c r="E84" s="190">
        <v>26</v>
      </c>
      <c r="F84" s="69">
        <v>24</v>
      </c>
      <c r="G84" s="69">
        <v>18</v>
      </c>
      <c r="H84" s="69">
        <v>14</v>
      </c>
      <c r="I84" s="69">
        <v>12</v>
      </c>
      <c r="J84" s="191">
        <f t="shared" si="27"/>
        <v>86</v>
      </c>
      <c r="K84" s="191">
        <f t="shared" si="28"/>
        <v>2</v>
      </c>
    </row>
    <row r="85" spans="1:11" ht="21.75" customHeight="1" x14ac:dyDescent="0.6">
      <c r="A85" s="195" t="s">
        <v>38</v>
      </c>
      <c r="B85" s="195">
        <v>8</v>
      </c>
      <c r="C85" s="57">
        <f>SUM(C81:C84)</f>
        <v>166</v>
      </c>
      <c r="D85" s="57">
        <f t="shared" ref="D85:I85" si="29">SUM(D81:D84)</f>
        <v>140</v>
      </c>
      <c r="E85" s="57">
        <f t="shared" si="29"/>
        <v>104</v>
      </c>
      <c r="F85" s="57">
        <f t="shared" si="29"/>
        <v>96</v>
      </c>
      <c r="G85" s="57">
        <f t="shared" si="29"/>
        <v>64</v>
      </c>
      <c r="H85" s="57">
        <f t="shared" si="29"/>
        <v>60</v>
      </c>
      <c r="I85" s="57">
        <f t="shared" si="29"/>
        <v>40</v>
      </c>
      <c r="J85" s="197">
        <f>AVERAGE(J81:J84)</f>
        <v>83.75</v>
      </c>
      <c r="K85" s="197">
        <f>88-J85</f>
        <v>4.25</v>
      </c>
    </row>
    <row r="86" spans="1:11" x14ac:dyDescent="0.6">
      <c r="A86" s="64" t="s">
        <v>81</v>
      </c>
      <c r="B86" s="203"/>
      <c r="C86" s="77"/>
      <c r="D86" s="214"/>
      <c r="E86" s="214"/>
      <c r="F86" s="214"/>
      <c r="G86" s="214"/>
      <c r="H86" s="212"/>
      <c r="I86" s="216"/>
      <c r="J86" s="198"/>
      <c r="K86" s="188"/>
    </row>
    <row r="87" spans="1:11" x14ac:dyDescent="0.6">
      <c r="A87" s="153" t="s">
        <v>82</v>
      </c>
      <c r="B87" s="441">
        <v>2</v>
      </c>
      <c r="C87" s="69">
        <v>42</v>
      </c>
      <c r="D87" s="69">
        <v>34</v>
      </c>
      <c r="E87" s="190">
        <v>28</v>
      </c>
      <c r="F87" s="69">
        <v>22</v>
      </c>
      <c r="G87" s="69">
        <v>16</v>
      </c>
      <c r="H87" s="69">
        <v>14</v>
      </c>
      <c r="I87" s="69">
        <v>4</v>
      </c>
      <c r="J87" s="191">
        <f t="shared" ref="J87:J88" si="30">(C87+D87+E87+F87+G87+H87+I87)/2</f>
        <v>80</v>
      </c>
      <c r="K87" s="191">
        <f t="shared" ref="K87:K88" si="31">88-J87</f>
        <v>8</v>
      </c>
    </row>
    <row r="88" spans="1:11" x14ac:dyDescent="0.6">
      <c r="A88" s="144" t="s">
        <v>141</v>
      </c>
      <c r="B88" s="443">
        <v>2</v>
      </c>
      <c r="C88" s="69">
        <v>42</v>
      </c>
      <c r="D88" s="69">
        <v>36</v>
      </c>
      <c r="E88" s="190">
        <v>28</v>
      </c>
      <c r="F88" s="69">
        <v>12</v>
      </c>
      <c r="G88" s="69">
        <v>18</v>
      </c>
      <c r="H88" s="69">
        <v>14</v>
      </c>
      <c r="I88" s="69">
        <v>12</v>
      </c>
      <c r="J88" s="191">
        <f t="shared" si="30"/>
        <v>81</v>
      </c>
      <c r="K88" s="191">
        <f t="shared" si="31"/>
        <v>7</v>
      </c>
    </row>
    <row r="89" spans="1:11" ht="24.75" customHeight="1" x14ac:dyDescent="0.6">
      <c r="A89" s="195" t="s">
        <v>38</v>
      </c>
      <c r="B89" s="195">
        <v>4</v>
      </c>
      <c r="C89" s="57">
        <f>SUM(C87:C88)</f>
        <v>84</v>
      </c>
      <c r="D89" s="57">
        <f t="shared" ref="D89:I89" si="32">SUM(D87:D88)</f>
        <v>70</v>
      </c>
      <c r="E89" s="57">
        <f t="shared" si="32"/>
        <v>56</v>
      </c>
      <c r="F89" s="57">
        <f t="shared" si="32"/>
        <v>34</v>
      </c>
      <c r="G89" s="57">
        <f t="shared" si="32"/>
        <v>34</v>
      </c>
      <c r="H89" s="57">
        <f t="shared" si="32"/>
        <v>28</v>
      </c>
      <c r="I89" s="57">
        <f t="shared" si="32"/>
        <v>16</v>
      </c>
      <c r="J89" s="197">
        <f>AVERAGE(J87:J88)</f>
        <v>80.5</v>
      </c>
      <c r="K89" s="197">
        <f>88-J89</f>
        <v>7.5</v>
      </c>
    </row>
    <row r="90" spans="1:11" x14ac:dyDescent="0.6">
      <c r="A90" s="64" t="s">
        <v>84</v>
      </c>
      <c r="B90" s="203"/>
      <c r="C90" s="305"/>
      <c r="D90" s="305"/>
      <c r="E90" s="307"/>
      <c r="F90" s="305"/>
      <c r="G90" s="306"/>
      <c r="H90" s="273"/>
      <c r="I90" s="305"/>
      <c r="J90" s="188"/>
      <c r="K90" s="188"/>
    </row>
    <row r="91" spans="1:11" ht="25.5" customHeight="1" x14ac:dyDescent="0.6">
      <c r="A91" s="151" t="s">
        <v>258</v>
      </c>
      <c r="B91" s="442">
        <v>2</v>
      </c>
      <c r="C91" s="193">
        <v>32</v>
      </c>
      <c r="D91" s="193">
        <v>14</v>
      </c>
      <c r="E91" s="192">
        <v>16</v>
      </c>
      <c r="F91" s="193">
        <v>10</v>
      </c>
      <c r="G91" s="193">
        <v>12</v>
      </c>
      <c r="H91" s="193">
        <v>6</v>
      </c>
      <c r="I91" s="193">
        <v>0</v>
      </c>
      <c r="J91" s="191">
        <f>(C91+D91+E91+F91+G91+H91+I91)/2</f>
        <v>45</v>
      </c>
      <c r="K91" s="191">
        <f t="shared" ref="K91" si="33">88-J91</f>
        <v>43</v>
      </c>
    </row>
    <row r="92" spans="1:11" x14ac:dyDescent="0.6">
      <c r="A92" s="195" t="s">
        <v>38</v>
      </c>
      <c r="B92" s="195">
        <v>2</v>
      </c>
      <c r="C92" s="57">
        <f>SUM(C91)</f>
        <v>32</v>
      </c>
      <c r="D92" s="57">
        <f t="shared" ref="D92:H92" si="34">SUM(D91)</f>
        <v>14</v>
      </c>
      <c r="E92" s="57">
        <f t="shared" ref="E92" si="35">SUM(E91)</f>
        <v>16</v>
      </c>
      <c r="F92" s="57">
        <f t="shared" ref="F92" si="36">SUM(F91)</f>
        <v>10</v>
      </c>
      <c r="G92" s="57">
        <f t="shared" si="34"/>
        <v>12</v>
      </c>
      <c r="H92" s="57">
        <f t="shared" si="34"/>
        <v>6</v>
      </c>
      <c r="I92" s="57">
        <f>SUM(I91)</f>
        <v>0</v>
      </c>
      <c r="J92" s="197">
        <f>SUM(J91)</f>
        <v>45</v>
      </c>
      <c r="K92" s="57">
        <f t="shared" ref="K92" si="37">SUM(K91)</f>
        <v>43</v>
      </c>
    </row>
    <row r="93" spans="1:11" ht="23.25" customHeight="1" x14ac:dyDescent="0.6">
      <c r="A93" s="451" t="s">
        <v>259</v>
      </c>
      <c r="B93" s="429">
        <v>28</v>
      </c>
      <c r="C93" s="450">
        <f>C72+C79+C85+C89+C92</f>
        <v>572</v>
      </c>
      <c r="D93" s="450">
        <f t="shared" ref="D93:H93" si="38">D72+D79+D85+D89+D92</f>
        <v>456</v>
      </c>
      <c r="E93" s="450">
        <f t="shared" si="38"/>
        <v>366</v>
      </c>
      <c r="F93" s="450">
        <f t="shared" si="38"/>
        <v>296</v>
      </c>
      <c r="G93" s="450">
        <f t="shared" si="38"/>
        <v>228</v>
      </c>
      <c r="H93" s="450">
        <f t="shared" si="38"/>
        <v>196</v>
      </c>
      <c r="I93" s="450">
        <f>I72+I79+I85+I89+I92</f>
        <v>138</v>
      </c>
      <c r="J93" s="428">
        <f>SUM(C93:I93)</f>
        <v>2252</v>
      </c>
      <c r="K93" s="444"/>
    </row>
    <row r="94" spans="1:11" x14ac:dyDescent="0.6">
      <c r="A94" s="456" t="s">
        <v>85</v>
      </c>
      <c r="B94" s="457"/>
      <c r="C94" s="458">
        <f t="shared" ref="C94:I94" si="39">C65+C93</f>
        <v>1992</v>
      </c>
      <c r="D94" s="458">
        <f t="shared" si="39"/>
        <v>1664</v>
      </c>
      <c r="E94" s="458">
        <f t="shared" si="39"/>
        <v>1280</v>
      </c>
      <c r="F94" s="458">
        <f t="shared" si="39"/>
        <v>1080</v>
      </c>
      <c r="G94" s="458">
        <f t="shared" si="39"/>
        <v>814</v>
      </c>
      <c r="H94" s="458">
        <f t="shared" si="39"/>
        <v>706</v>
      </c>
      <c r="I94" s="458">
        <f t="shared" si="39"/>
        <v>534</v>
      </c>
      <c r="J94" s="459">
        <f>SUM(C94:I94)</f>
        <v>8070</v>
      </c>
      <c r="K94" s="460"/>
    </row>
    <row r="95" spans="1:11" x14ac:dyDescent="0.6">
      <c r="A95" s="452" t="s">
        <v>295</v>
      </c>
      <c r="B95" s="453">
        <v>100</v>
      </c>
      <c r="C95" s="461">
        <f>อุดร!X88</f>
        <v>94.666666666666671</v>
      </c>
      <c r="D95" s="461">
        <f>สกล!U91</f>
        <v>92.444444444444443</v>
      </c>
      <c r="E95" s="461">
        <f>เลย!Q91</f>
        <v>91.428571428571431</v>
      </c>
      <c r="F95" s="454">
        <f>นครพนม!P91</f>
        <v>90</v>
      </c>
      <c r="G95" s="455">
        <f>หนองคาย!M91</f>
        <v>90.444444444444443</v>
      </c>
      <c r="H95" s="455">
        <f>บึงกาฬ!L91</f>
        <v>93.375</v>
      </c>
      <c r="I95" s="455">
        <f>หนองบัว!J91</f>
        <v>89</v>
      </c>
      <c r="J95" s="461">
        <f>AVERAGE(C95:I95)</f>
        <v>91.622732426303855</v>
      </c>
      <c r="K95" s="461"/>
    </row>
  </sheetData>
  <mergeCells count="6">
    <mergeCell ref="A1:K1"/>
    <mergeCell ref="C3:I3"/>
    <mergeCell ref="J3:K3"/>
    <mergeCell ref="A4:A5"/>
    <mergeCell ref="J4:K4"/>
    <mergeCell ref="B4:B5"/>
  </mergeCells>
  <pageMargins left="0.65" right="0.11811023622047245" top="0.35433070866141736" bottom="0.55118110236220474" header="0.31496062992125984" footer="0.31496062992125984"/>
  <pageSetup paperSize="9" scale="89" orientation="landscape" r:id="rId1"/>
  <headerFooter>
    <oddFooter>Page &amp;P of &amp;N</oddFooter>
  </headerFooter>
  <rowBreaks count="2" manualBreakCount="2">
    <brk id="20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54C1-BFB8-4472-89BD-EE35475C0855}">
  <dimension ref="A1:AT88"/>
  <sheetViews>
    <sheetView zoomScale="70" zoomScaleNormal="70"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V91" sqref="V91"/>
    </sheetView>
  </sheetViews>
  <sheetFormatPr defaultColWidth="8.8984375" defaultRowHeight="21" x14ac:dyDescent="0.6"/>
  <cols>
    <col min="1" max="1" width="68.296875" style="1" customWidth="1"/>
    <col min="2" max="2" width="7.59765625" style="25" customWidth="1"/>
    <col min="3" max="24" width="7.59765625" style="1" customWidth="1"/>
    <col min="25" max="16384" width="8.8984375" style="1"/>
  </cols>
  <sheetData>
    <row r="1" spans="1:24" ht="69.599999999999994" customHeight="1" x14ac:dyDescent="0.6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ht="20.25" customHeight="1" x14ac:dyDescent="0.6">
      <c r="A2" s="267" t="s">
        <v>281</v>
      </c>
      <c r="B2" s="2"/>
    </row>
    <row r="3" spans="1:24" ht="21" customHeight="1" x14ac:dyDescent="0.6">
      <c r="A3" s="3" t="s">
        <v>1</v>
      </c>
      <c r="B3" s="473" t="s">
        <v>2</v>
      </c>
      <c r="C3" s="470" t="s">
        <v>3</v>
      </c>
      <c r="D3" s="470" t="s">
        <v>4</v>
      </c>
      <c r="E3" s="470" t="s">
        <v>5</v>
      </c>
      <c r="F3" s="475" t="s">
        <v>6</v>
      </c>
      <c r="G3" s="470" t="s">
        <v>7</v>
      </c>
      <c r="H3" s="470" t="s">
        <v>8</v>
      </c>
      <c r="I3" s="470" t="s">
        <v>9</v>
      </c>
      <c r="J3" s="470" t="s">
        <v>10</v>
      </c>
      <c r="K3" s="470" t="s">
        <v>11</v>
      </c>
      <c r="L3" s="470" t="s">
        <v>12</v>
      </c>
      <c r="M3" s="470" t="s">
        <v>13</v>
      </c>
      <c r="N3" s="470" t="s">
        <v>14</v>
      </c>
      <c r="O3" s="475" t="s">
        <v>15</v>
      </c>
      <c r="P3" s="470" t="s">
        <v>16</v>
      </c>
      <c r="Q3" s="470" t="s">
        <v>17</v>
      </c>
      <c r="R3" s="470" t="s">
        <v>18</v>
      </c>
      <c r="S3" s="470" t="s">
        <v>19</v>
      </c>
      <c r="T3" s="470" t="s">
        <v>20</v>
      </c>
      <c r="U3" s="470" t="s">
        <v>21</v>
      </c>
      <c r="V3" s="475" t="s">
        <v>22</v>
      </c>
      <c r="W3" s="470" t="s">
        <v>23</v>
      </c>
      <c r="X3" s="217" t="s">
        <v>38</v>
      </c>
    </row>
    <row r="4" spans="1:24" ht="17.399999999999999" customHeight="1" x14ac:dyDescent="0.6">
      <c r="A4" s="4" t="s">
        <v>24</v>
      </c>
      <c r="B4" s="474"/>
      <c r="C4" s="470"/>
      <c r="D4" s="470"/>
      <c r="E4" s="470"/>
      <c r="F4" s="475"/>
      <c r="G4" s="470"/>
      <c r="H4" s="470"/>
      <c r="I4" s="470"/>
      <c r="J4" s="470"/>
      <c r="K4" s="470"/>
      <c r="L4" s="470"/>
      <c r="M4" s="470"/>
      <c r="N4" s="470"/>
      <c r="O4" s="475"/>
      <c r="P4" s="470"/>
      <c r="Q4" s="470"/>
      <c r="R4" s="470"/>
      <c r="S4" s="470"/>
      <c r="T4" s="470"/>
      <c r="U4" s="470"/>
      <c r="V4" s="475"/>
      <c r="W4" s="470"/>
      <c r="X4" s="37"/>
    </row>
    <row r="5" spans="1:24" x14ac:dyDescent="0.6">
      <c r="A5" s="5" t="s">
        <v>25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28"/>
      <c r="W5" s="7"/>
      <c r="X5" s="7"/>
    </row>
    <row r="6" spans="1:24" x14ac:dyDescent="0.6">
      <c r="A6" s="8" t="s">
        <v>26</v>
      </c>
      <c r="B6" s="6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29"/>
      <c r="W6" s="9"/>
      <c r="X6" s="9"/>
    </row>
    <row r="7" spans="1:24" x14ac:dyDescent="0.6">
      <c r="A7" s="8" t="s">
        <v>27</v>
      </c>
      <c r="B7" s="6">
        <v>2</v>
      </c>
      <c r="C7" s="10">
        <v>2</v>
      </c>
      <c r="D7" s="9">
        <v>2</v>
      </c>
      <c r="E7" s="10">
        <v>2</v>
      </c>
      <c r="F7" s="10">
        <v>2</v>
      </c>
      <c r="G7" s="9">
        <v>2</v>
      </c>
      <c r="H7" s="10">
        <v>2</v>
      </c>
      <c r="I7" s="10">
        <v>2</v>
      </c>
      <c r="J7" s="10">
        <v>2</v>
      </c>
      <c r="K7" s="10">
        <v>2</v>
      </c>
      <c r="L7" s="9">
        <v>2</v>
      </c>
      <c r="M7" s="10">
        <v>2</v>
      </c>
      <c r="N7" s="10">
        <v>2</v>
      </c>
      <c r="O7" s="10">
        <v>2</v>
      </c>
      <c r="P7" s="10">
        <v>2</v>
      </c>
      <c r="Q7" s="10">
        <v>2</v>
      </c>
      <c r="R7" s="10">
        <v>2</v>
      </c>
      <c r="S7" s="10">
        <v>2</v>
      </c>
      <c r="T7" s="10">
        <v>2</v>
      </c>
      <c r="U7" s="10">
        <v>2</v>
      </c>
      <c r="V7" s="30">
        <v>2</v>
      </c>
      <c r="W7" s="9">
        <v>2</v>
      </c>
      <c r="X7" s="9">
        <f>SUM(C7:W7)</f>
        <v>42</v>
      </c>
    </row>
    <row r="8" spans="1:24" x14ac:dyDescent="0.6">
      <c r="A8" s="8" t="s">
        <v>28</v>
      </c>
      <c r="B8" s="6">
        <v>2</v>
      </c>
      <c r="C8" s="10">
        <v>2</v>
      </c>
      <c r="D8" s="9">
        <v>2</v>
      </c>
      <c r="E8" s="10">
        <v>2</v>
      </c>
      <c r="F8" s="10">
        <v>2</v>
      </c>
      <c r="G8" s="9">
        <v>2</v>
      </c>
      <c r="H8" s="10">
        <v>2</v>
      </c>
      <c r="I8" s="10">
        <v>2</v>
      </c>
      <c r="J8" s="10">
        <v>2</v>
      </c>
      <c r="K8" s="10">
        <v>2</v>
      </c>
      <c r="L8" s="9">
        <v>2</v>
      </c>
      <c r="M8" s="10">
        <v>2</v>
      </c>
      <c r="N8" s="10">
        <v>2</v>
      </c>
      <c r="O8" s="10">
        <v>2</v>
      </c>
      <c r="P8" s="10">
        <v>2</v>
      </c>
      <c r="Q8" s="10">
        <v>2</v>
      </c>
      <c r="R8" s="10">
        <v>2</v>
      </c>
      <c r="S8" s="10">
        <v>2</v>
      </c>
      <c r="T8" s="10">
        <v>2</v>
      </c>
      <c r="U8" s="10">
        <v>2</v>
      </c>
      <c r="V8" s="30">
        <v>2</v>
      </c>
      <c r="W8" s="9">
        <v>2</v>
      </c>
      <c r="X8" s="9">
        <f t="shared" ref="X8:X17" si="0">SUM(C8:W8)</f>
        <v>42</v>
      </c>
    </row>
    <row r="9" spans="1:24" x14ac:dyDescent="0.6">
      <c r="A9" s="8" t="s">
        <v>29</v>
      </c>
      <c r="B9" s="6">
        <v>2</v>
      </c>
      <c r="C9" s="10">
        <v>2</v>
      </c>
      <c r="D9" s="9">
        <v>2</v>
      </c>
      <c r="E9" s="10">
        <v>2</v>
      </c>
      <c r="F9" s="10">
        <v>2</v>
      </c>
      <c r="G9" s="9">
        <v>2</v>
      </c>
      <c r="H9" s="10">
        <v>2</v>
      </c>
      <c r="I9" s="10">
        <v>2</v>
      </c>
      <c r="J9" s="10">
        <v>2</v>
      </c>
      <c r="K9" s="10">
        <v>2</v>
      </c>
      <c r="L9" s="9">
        <v>2</v>
      </c>
      <c r="M9" s="10">
        <v>2</v>
      </c>
      <c r="N9" s="10">
        <v>2</v>
      </c>
      <c r="O9" s="10">
        <v>2</v>
      </c>
      <c r="P9" s="10">
        <v>2</v>
      </c>
      <c r="Q9" s="10">
        <v>2</v>
      </c>
      <c r="R9" s="10">
        <v>0</v>
      </c>
      <c r="S9" s="10">
        <v>2</v>
      </c>
      <c r="T9" s="10">
        <v>2</v>
      </c>
      <c r="U9" s="10">
        <v>2</v>
      </c>
      <c r="V9" s="30">
        <v>2</v>
      </c>
      <c r="W9" s="9">
        <v>2</v>
      </c>
      <c r="X9" s="9">
        <f t="shared" si="0"/>
        <v>40</v>
      </c>
    </row>
    <row r="10" spans="1:24" x14ac:dyDescent="0.6">
      <c r="A10" s="8" t="s">
        <v>30</v>
      </c>
      <c r="B10" s="6">
        <v>2</v>
      </c>
      <c r="C10" s="10">
        <v>2</v>
      </c>
      <c r="D10" s="9">
        <v>2</v>
      </c>
      <c r="E10" s="10">
        <v>2</v>
      </c>
      <c r="F10" s="10">
        <v>2</v>
      </c>
      <c r="G10" s="9">
        <v>2</v>
      </c>
      <c r="H10" s="10">
        <v>2</v>
      </c>
      <c r="I10" s="10">
        <v>2</v>
      </c>
      <c r="J10" s="10">
        <v>2</v>
      </c>
      <c r="K10" s="10">
        <v>2</v>
      </c>
      <c r="L10" s="9">
        <v>2</v>
      </c>
      <c r="M10" s="10">
        <v>2</v>
      </c>
      <c r="N10" s="10">
        <v>2</v>
      </c>
      <c r="O10" s="10">
        <v>2</v>
      </c>
      <c r="P10" s="10">
        <v>2</v>
      </c>
      <c r="Q10" s="10">
        <v>2</v>
      </c>
      <c r="R10" s="10">
        <v>2</v>
      </c>
      <c r="S10" s="10">
        <v>2</v>
      </c>
      <c r="T10" s="10">
        <v>2</v>
      </c>
      <c r="U10" s="10">
        <v>2</v>
      </c>
      <c r="V10" s="30">
        <v>2</v>
      </c>
      <c r="W10" s="9">
        <v>2</v>
      </c>
      <c r="X10" s="9">
        <f t="shared" si="0"/>
        <v>42</v>
      </c>
    </row>
    <row r="11" spans="1:24" x14ac:dyDescent="0.6">
      <c r="A11" s="8" t="s">
        <v>31</v>
      </c>
      <c r="B11" s="6"/>
      <c r="C11" s="10"/>
      <c r="D11" s="9"/>
      <c r="E11" s="10"/>
      <c r="F11" s="10"/>
      <c r="G11" s="9"/>
      <c r="H11" s="10"/>
      <c r="I11" s="10"/>
      <c r="J11" s="10"/>
      <c r="K11" s="10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30"/>
      <c r="W11" s="9"/>
      <c r="X11" s="9"/>
    </row>
    <row r="12" spans="1:24" x14ac:dyDescent="0.6">
      <c r="A12" s="8" t="s">
        <v>32</v>
      </c>
      <c r="B12" s="6">
        <v>2</v>
      </c>
      <c r="C12" s="10">
        <v>2</v>
      </c>
      <c r="D12" s="9">
        <v>2</v>
      </c>
      <c r="E12" s="10">
        <v>2</v>
      </c>
      <c r="F12" s="10">
        <v>2</v>
      </c>
      <c r="G12" s="9">
        <v>2</v>
      </c>
      <c r="H12" s="10">
        <v>2</v>
      </c>
      <c r="I12" s="10">
        <v>2</v>
      </c>
      <c r="J12" s="10">
        <v>2</v>
      </c>
      <c r="K12" s="10">
        <v>2</v>
      </c>
      <c r="L12" s="9">
        <v>2</v>
      </c>
      <c r="M12" s="10">
        <v>2</v>
      </c>
      <c r="N12" s="10">
        <v>2</v>
      </c>
      <c r="O12" s="10">
        <v>2</v>
      </c>
      <c r="P12" s="10">
        <v>2</v>
      </c>
      <c r="Q12" s="10">
        <v>2</v>
      </c>
      <c r="R12" s="10">
        <v>2</v>
      </c>
      <c r="S12" s="10">
        <v>2</v>
      </c>
      <c r="T12" s="10">
        <v>2</v>
      </c>
      <c r="U12" s="10">
        <v>2</v>
      </c>
      <c r="V12" s="30">
        <v>2</v>
      </c>
      <c r="W12" s="9">
        <v>2</v>
      </c>
      <c r="X12" s="9">
        <f t="shared" si="0"/>
        <v>42</v>
      </c>
    </row>
    <row r="13" spans="1:24" x14ac:dyDescent="0.6">
      <c r="A13" s="8" t="s">
        <v>33</v>
      </c>
      <c r="B13" s="6">
        <v>2</v>
      </c>
      <c r="C13" s="10">
        <v>2</v>
      </c>
      <c r="D13" s="9">
        <v>2</v>
      </c>
      <c r="E13" s="10">
        <v>2</v>
      </c>
      <c r="F13" s="10">
        <v>2</v>
      </c>
      <c r="G13" s="9">
        <v>2</v>
      </c>
      <c r="H13" s="10">
        <v>2</v>
      </c>
      <c r="I13" s="10">
        <v>2</v>
      </c>
      <c r="J13" s="10">
        <v>2</v>
      </c>
      <c r="K13" s="10">
        <v>2</v>
      </c>
      <c r="L13" s="9">
        <v>2</v>
      </c>
      <c r="M13" s="10">
        <v>2</v>
      </c>
      <c r="N13" s="10">
        <v>2</v>
      </c>
      <c r="O13" s="10">
        <v>2</v>
      </c>
      <c r="P13" s="10">
        <v>2</v>
      </c>
      <c r="Q13" s="10">
        <v>2</v>
      </c>
      <c r="R13" s="10">
        <v>2</v>
      </c>
      <c r="S13" s="10">
        <v>2</v>
      </c>
      <c r="T13" s="10">
        <v>2</v>
      </c>
      <c r="U13" s="10">
        <v>2</v>
      </c>
      <c r="V13" s="30">
        <v>2</v>
      </c>
      <c r="W13" s="9">
        <v>2</v>
      </c>
      <c r="X13" s="9">
        <f t="shared" si="0"/>
        <v>42</v>
      </c>
    </row>
    <row r="14" spans="1:24" x14ac:dyDescent="0.6">
      <c r="A14" s="8" t="s">
        <v>34</v>
      </c>
      <c r="B14" s="6">
        <v>2</v>
      </c>
      <c r="C14" s="10">
        <v>2</v>
      </c>
      <c r="D14" s="9">
        <v>2</v>
      </c>
      <c r="E14" s="10">
        <v>2</v>
      </c>
      <c r="F14" s="10">
        <v>2</v>
      </c>
      <c r="G14" s="9">
        <v>2</v>
      </c>
      <c r="H14" s="10">
        <v>2</v>
      </c>
      <c r="I14" s="10">
        <v>2</v>
      </c>
      <c r="J14" s="10">
        <v>2</v>
      </c>
      <c r="K14" s="10">
        <v>2</v>
      </c>
      <c r="L14" s="9">
        <v>2</v>
      </c>
      <c r="M14" s="10">
        <v>2</v>
      </c>
      <c r="N14" s="10">
        <v>2</v>
      </c>
      <c r="O14" s="10">
        <v>2</v>
      </c>
      <c r="P14" s="10">
        <v>2</v>
      </c>
      <c r="Q14" s="10">
        <v>2</v>
      </c>
      <c r="R14" s="10">
        <v>2</v>
      </c>
      <c r="S14" s="10">
        <v>2</v>
      </c>
      <c r="T14" s="10">
        <v>2</v>
      </c>
      <c r="U14" s="10">
        <v>2</v>
      </c>
      <c r="V14" s="30">
        <v>2</v>
      </c>
      <c r="W14" s="9">
        <v>2</v>
      </c>
      <c r="X14" s="9">
        <f t="shared" si="0"/>
        <v>42</v>
      </c>
    </row>
    <row r="15" spans="1:24" x14ac:dyDescent="0.6">
      <c r="A15" s="8" t="s">
        <v>35</v>
      </c>
      <c r="B15" s="6">
        <v>2</v>
      </c>
      <c r="C15" s="10">
        <v>2</v>
      </c>
      <c r="D15" s="9">
        <v>2</v>
      </c>
      <c r="E15" s="10">
        <v>2</v>
      </c>
      <c r="F15" s="10">
        <v>2</v>
      </c>
      <c r="G15" s="9">
        <v>2</v>
      </c>
      <c r="H15" s="10">
        <v>2</v>
      </c>
      <c r="I15" s="10">
        <v>2</v>
      </c>
      <c r="J15" s="10">
        <v>2</v>
      </c>
      <c r="K15" s="10">
        <v>2</v>
      </c>
      <c r="L15" s="9">
        <v>2</v>
      </c>
      <c r="M15" s="10">
        <v>2</v>
      </c>
      <c r="N15" s="10">
        <v>2</v>
      </c>
      <c r="O15" s="10">
        <v>2</v>
      </c>
      <c r="P15" s="10">
        <v>2</v>
      </c>
      <c r="Q15" s="10">
        <v>2</v>
      </c>
      <c r="R15" s="10">
        <v>2</v>
      </c>
      <c r="S15" s="10">
        <v>2</v>
      </c>
      <c r="T15" s="10">
        <v>2</v>
      </c>
      <c r="U15" s="10">
        <v>2</v>
      </c>
      <c r="V15" s="30">
        <v>2</v>
      </c>
      <c r="W15" s="9">
        <v>2</v>
      </c>
      <c r="X15" s="9">
        <f t="shared" si="0"/>
        <v>42</v>
      </c>
    </row>
    <row r="16" spans="1:24" x14ac:dyDescent="0.6">
      <c r="A16" s="8" t="s">
        <v>36</v>
      </c>
      <c r="B16" s="6">
        <v>2</v>
      </c>
      <c r="C16" s="10">
        <v>2</v>
      </c>
      <c r="D16" s="9">
        <v>2</v>
      </c>
      <c r="E16" s="10">
        <v>2</v>
      </c>
      <c r="F16" s="10">
        <v>2</v>
      </c>
      <c r="G16" s="9">
        <v>2</v>
      </c>
      <c r="H16" s="10">
        <v>2</v>
      </c>
      <c r="I16" s="10">
        <v>2</v>
      </c>
      <c r="J16" s="10">
        <v>2</v>
      </c>
      <c r="K16" s="10">
        <v>2</v>
      </c>
      <c r="L16" s="9">
        <v>2</v>
      </c>
      <c r="M16" s="10">
        <v>2</v>
      </c>
      <c r="N16" s="10">
        <v>2</v>
      </c>
      <c r="O16" s="10">
        <v>0</v>
      </c>
      <c r="P16" s="10">
        <v>2</v>
      </c>
      <c r="Q16" s="10">
        <v>2</v>
      </c>
      <c r="R16" s="10">
        <v>2</v>
      </c>
      <c r="S16" s="10">
        <v>2</v>
      </c>
      <c r="T16" s="10">
        <v>2</v>
      </c>
      <c r="U16" s="10">
        <v>2</v>
      </c>
      <c r="V16" s="30">
        <v>2</v>
      </c>
      <c r="W16" s="9">
        <v>2</v>
      </c>
      <c r="X16" s="9">
        <f t="shared" si="0"/>
        <v>40</v>
      </c>
    </row>
    <row r="17" spans="1:25" ht="42" x14ac:dyDescent="0.6">
      <c r="A17" s="8" t="s">
        <v>37</v>
      </c>
      <c r="B17" s="6">
        <v>2</v>
      </c>
      <c r="C17" s="10">
        <v>2</v>
      </c>
      <c r="D17" s="9">
        <v>0</v>
      </c>
      <c r="E17" s="10">
        <v>0</v>
      </c>
      <c r="F17" s="10">
        <v>2</v>
      </c>
      <c r="G17" s="9">
        <v>2</v>
      </c>
      <c r="H17" s="10">
        <v>2</v>
      </c>
      <c r="I17" s="10">
        <v>2</v>
      </c>
      <c r="J17" s="10">
        <v>2</v>
      </c>
      <c r="K17" s="10">
        <v>2</v>
      </c>
      <c r="L17" s="9">
        <v>2</v>
      </c>
      <c r="M17" s="9">
        <v>2</v>
      </c>
      <c r="N17" s="9">
        <v>2</v>
      </c>
      <c r="O17" s="9">
        <v>2</v>
      </c>
      <c r="P17" s="9">
        <v>2</v>
      </c>
      <c r="Q17" s="9">
        <v>2</v>
      </c>
      <c r="R17" s="9">
        <v>2</v>
      </c>
      <c r="S17" s="9">
        <v>2</v>
      </c>
      <c r="T17" s="9">
        <v>2</v>
      </c>
      <c r="U17" s="9">
        <v>2</v>
      </c>
      <c r="V17" s="30">
        <v>2</v>
      </c>
      <c r="W17" s="9">
        <v>2</v>
      </c>
      <c r="X17" s="9">
        <f t="shared" si="0"/>
        <v>38</v>
      </c>
    </row>
    <row r="18" spans="1:25" s="11" customFormat="1" x14ac:dyDescent="0.6">
      <c r="A18" s="41" t="s">
        <v>38</v>
      </c>
      <c r="B18" s="42">
        <f>SUM(B7:B17)</f>
        <v>20</v>
      </c>
      <c r="C18" s="42">
        <f t="shared" ref="C18:X18" si="1">SUM(C7:C17)</f>
        <v>20</v>
      </c>
      <c r="D18" s="42">
        <f t="shared" si="1"/>
        <v>18</v>
      </c>
      <c r="E18" s="42">
        <f t="shared" si="1"/>
        <v>18</v>
      </c>
      <c r="F18" s="42">
        <f t="shared" si="1"/>
        <v>20</v>
      </c>
      <c r="G18" s="42">
        <f t="shared" si="1"/>
        <v>20</v>
      </c>
      <c r="H18" s="42">
        <f t="shared" si="1"/>
        <v>20</v>
      </c>
      <c r="I18" s="42">
        <f t="shared" si="1"/>
        <v>20</v>
      </c>
      <c r="J18" s="42">
        <f t="shared" si="1"/>
        <v>20</v>
      </c>
      <c r="K18" s="42">
        <f t="shared" si="1"/>
        <v>20</v>
      </c>
      <c r="L18" s="42">
        <f t="shared" si="1"/>
        <v>20</v>
      </c>
      <c r="M18" s="42">
        <f t="shared" si="1"/>
        <v>20</v>
      </c>
      <c r="N18" s="42">
        <f t="shared" si="1"/>
        <v>20</v>
      </c>
      <c r="O18" s="42">
        <f t="shared" si="1"/>
        <v>18</v>
      </c>
      <c r="P18" s="42">
        <f t="shared" si="1"/>
        <v>20</v>
      </c>
      <c r="Q18" s="42">
        <f t="shared" si="1"/>
        <v>20</v>
      </c>
      <c r="R18" s="42">
        <f t="shared" si="1"/>
        <v>18</v>
      </c>
      <c r="S18" s="42">
        <f t="shared" si="1"/>
        <v>20</v>
      </c>
      <c r="T18" s="42">
        <f t="shared" si="1"/>
        <v>20</v>
      </c>
      <c r="U18" s="42">
        <f t="shared" si="1"/>
        <v>20</v>
      </c>
      <c r="V18" s="42">
        <f t="shared" si="1"/>
        <v>20</v>
      </c>
      <c r="W18" s="42">
        <f t="shared" si="1"/>
        <v>20</v>
      </c>
      <c r="X18" s="42">
        <f t="shared" si="1"/>
        <v>412</v>
      </c>
      <c r="Y18" s="42">
        <f>COUNTIF(C18:W18,20)</f>
        <v>17</v>
      </c>
    </row>
    <row r="19" spans="1:25" x14ac:dyDescent="0.6">
      <c r="A19" s="5" t="s">
        <v>39</v>
      </c>
      <c r="B19" s="2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31"/>
      <c r="W19" s="7"/>
      <c r="X19" s="7"/>
    </row>
    <row r="20" spans="1:25" x14ac:dyDescent="0.6">
      <c r="A20" s="8" t="s">
        <v>40</v>
      </c>
      <c r="B20" s="38">
        <v>2</v>
      </c>
      <c r="C20" s="10">
        <v>2</v>
      </c>
      <c r="D20" s="9">
        <v>2</v>
      </c>
      <c r="E20" s="10">
        <v>2</v>
      </c>
      <c r="F20" s="10">
        <v>2</v>
      </c>
      <c r="G20" s="9">
        <v>2</v>
      </c>
      <c r="H20" s="10">
        <v>2</v>
      </c>
      <c r="I20" s="10">
        <v>2</v>
      </c>
      <c r="J20" s="10">
        <v>2</v>
      </c>
      <c r="K20" s="10">
        <v>2</v>
      </c>
      <c r="L20" s="9">
        <v>2</v>
      </c>
      <c r="M20" s="10">
        <v>2</v>
      </c>
      <c r="N20" s="10">
        <v>2</v>
      </c>
      <c r="O20" s="10">
        <v>2</v>
      </c>
      <c r="P20" s="10">
        <v>2</v>
      </c>
      <c r="Q20" s="9">
        <v>2</v>
      </c>
      <c r="R20" s="10">
        <v>2</v>
      </c>
      <c r="S20" s="10">
        <v>2</v>
      </c>
      <c r="T20" s="10">
        <v>2</v>
      </c>
      <c r="U20" s="10">
        <v>2</v>
      </c>
      <c r="V20" s="30">
        <v>2</v>
      </c>
      <c r="W20" s="9">
        <v>2</v>
      </c>
      <c r="X20" s="9">
        <f>SUM(C20:W20)</f>
        <v>42</v>
      </c>
    </row>
    <row r="21" spans="1:25" x14ac:dyDescent="0.6">
      <c r="A21" s="8" t="s">
        <v>41</v>
      </c>
      <c r="B21" s="6"/>
      <c r="C21" s="10"/>
      <c r="D21" s="9"/>
      <c r="E21" s="10"/>
      <c r="F21" s="10"/>
      <c r="G21" s="9"/>
      <c r="H21" s="10"/>
      <c r="I21" s="10"/>
      <c r="J21" s="10"/>
      <c r="K21" s="10"/>
      <c r="L21" s="9"/>
      <c r="M21" s="10"/>
      <c r="N21" s="10"/>
      <c r="O21" s="10"/>
      <c r="P21" s="10"/>
      <c r="Q21" s="9"/>
      <c r="R21" s="10"/>
      <c r="S21" s="10"/>
      <c r="T21" s="10"/>
      <c r="U21" s="10"/>
      <c r="V21" s="30"/>
      <c r="W21" s="9"/>
      <c r="X21" s="9"/>
    </row>
    <row r="22" spans="1:25" x14ac:dyDescent="0.6">
      <c r="A22" s="8" t="s">
        <v>32</v>
      </c>
      <c r="B22" s="6">
        <v>2</v>
      </c>
      <c r="C22" s="9">
        <v>2</v>
      </c>
      <c r="D22" s="9">
        <v>2</v>
      </c>
      <c r="E22" s="10">
        <v>2</v>
      </c>
      <c r="F22" s="10">
        <v>2</v>
      </c>
      <c r="G22" s="9">
        <v>2</v>
      </c>
      <c r="H22" s="10">
        <v>2</v>
      </c>
      <c r="I22" s="10">
        <v>2</v>
      </c>
      <c r="J22" s="10">
        <v>2</v>
      </c>
      <c r="K22" s="10">
        <v>2</v>
      </c>
      <c r="L22" s="9">
        <v>2</v>
      </c>
      <c r="M22" s="10">
        <v>2</v>
      </c>
      <c r="N22" s="10">
        <v>2</v>
      </c>
      <c r="O22" s="10">
        <v>2</v>
      </c>
      <c r="P22" s="10">
        <v>2</v>
      </c>
      <c r="Q22" s="10">
        <v>2</v>
      </c>
      <c r="R22" s="10">
        <v>2</v>
      </c>
      <c r="S22" s="10">
        <v>2</v>
      </c>
      <c r="T22" s="10">
        <v>2</v>
      </c>
      <c r="U22" s="10">
        <v>2</v>
      </c>
      <c r="V22" s="30">
        <v>2</v>
      </c>
      <c r="W22" s="9">
        <v>2</v>
      </c>
      <c r="X22" s="9">
        <f t="shared" ref="X22:X32" si="2">SUM(C22:W22)</f>
        <v>42</v>
      </c>
    </row>
    <row r="23" spans="1:25" x14ac:dyDescent="0.6">
      <c r="A23" s="8" t="s">
        <v>33</v>
      </c>
      <c r="B23" s="6">
        <v>2</v>
      </c>
      <c r="C23" s="10">
        <v>2</v>
      </c>
      <c r="D23" s="9">
        <v>2</v>
      </c>
      <c r="E23" s="10">
        <v>2</v>
      </c>
      <c r="F23" s="10">
        <v>2</v>
      </c>
      <c r="G23" s="9">
        <v>2</v>
      </c>
      <c r="H23" s="10">
        <v>2</v>
      </c>
      <c r="I23" s="10">
        <v>2</v>
      </c>
      <c r="J23" s="10">
        <v>2</v>
      </c>
      <c r="K23" s="10">
        <v>2</v>
      </c>
      <c r="L23" s="9">
        <v>2</v>
      </c>
      <c r="M23" s="10">
        <v>2</v>
      </c>
      <c r="N23" s="10">
        <v>2</v>
      </c>
      <c r="O23" s="10">
        <v>2</v>
      </c>
      <c r="P23" s="10">
        <v>2</v>
      </c>
      <c r="Q23" s="10">
        <v>2</v>
      </c>
      <c r="R23" s="10">
        <v>2</v>
      </c>
      <c r="S23" s="10">
        <v>2</v>
      </c>
      <c r="T23" s="10">
        <v>2</v>
      </c>
      <c r="U23" s="10">
        <v>2</v>
      </c>
      <c r="V23" s="30">
        <v>2</v>
      </c>
      <c r="W23" s="9">
        <v>2</v>
      </c>
      <c r="X23" s="9">
        <f t="shared" si="2"/>
        <v>42</v>
      </c>
    </row>
    <row r="24" spans="1:25" x14ac:dyDescent="0.6">
      <c r="A24" s="8" t="s">
        <v>34</v>
      </c>
      <c r="B24" s="6">
        <v>2</v>
      </c>
      <c r="C24" s="10">
        <v>2</v>
      </c>
      <c r="D24" s="9">
        <v>2</v>
      </c>
      <c r="E24" s="10">
        <v>2</v>
      </c>
      <c r="F24" s="10">
        <v>2</v>
      </c>
      <c r="G24" s="9">
        <v>2</v>
      </c>
      <c r="H24" s="10">
        <v>2</v>
      </c>
      <c r="I24" s="10">
        <v>2</v>
      </c>
      <c r="J24" s="10">
        <v>2</v>
      </c>
      <c r="K24" s="10">
        <v>2</v>
      </c>
      <c r="L24" s="9">
        <v>2</v>
      </c>
      <c r="M24" s="10">
        <v>2</v>
      </c>
      <c r="N24" s="10">
        <v>2</v>
      </c>
      <c r="O24" s="10">
        <v>2</v>
      </c>
      <c r="P24" s="10">
        <v>2</v>
      </c>
      <c r="Q24" s="10">
        <v>2</v>
      </c>
      <c r="R24" s="10">
        <v>2</v>
      </c>
      <c r="S24" s="10">
        <v>2</v>
      </c>
      <c r="T24" s="10">
        <v>2</v>
      </c>
      <c r="U24" s="10">
        <v>2</v>
      </c>
      <c r="V24" s="30">
        <v>2</v>
      </c>
      <c r="W24" s="9">
        <v>2</v>
      </c>
      <c r="X24" s="9">
        <f t="shared" si="2"/>
        <v>42</v>
      </c>
    </row>
    <row r="25" spans="1:25" x14ac:dyDescent="0.6">
      <c r="A25" s="8" t="s">
        <v>35</v>
      </c>
      <c r="B25" s="6">
        <v>2</v>
      </c>
      <c r="C25" s="10">
        <v>2</v>
      </c>
      <c r="D25" s="9">
        <v>2</v>
      </c>
      <c r="E25" s="10">
        <v>2</v>
      </c>
      <c r="F25" s="10">
        <v>2</v>
      </c>
      <c r="G25" s="9">
        <v>2</v>
      </c>
      <c r="H25" s="10">
        <v>2</v>
      </c>
      <c r="I25" s="10">
        <v>2</v>
      </c>
      <c r="J25" s="10">
        <v>2</v>
      </c>
      <c r="K25" s="10">
        <v>2</v>
      </c>
      <c r="L25" s="9">
        <v>2</v>
      </c>
      <c r="M25" s="10">
        <v>2</v>
      </c>
      <c r="N25" s="10">
        <v>2</v>
      </c>
      <c r="O25" s="10">
        <v>2</v>
      </c>
      <c r="P25" s="10">
        <v>2</v>
      </c>
      <c r="Q25" s="10">
        <v>2</v>
      </c>
      <c r="R25" s="10">
        <v>2</v>
      </c>
      <c r="S25" s="10">
        <v>2</v>
      </c>
      <c r="T25" s="10">
        <v>2</v>
      </c>
      <c r="U25" s="10">
        <v>2</v>
      </c>
      <c r="V25" s="30">
        <v>2</v>
      </c>
      <c r="W25" s="9">
        <v>2</v>
      </c>
      <c r="X25" s="9">
        <f t="shared" si="2"/>
        <v>42</v>
      </c>
    </row>
    <row r="26" spans="1:25" x14ac:dyDescent="0.6">
      <c r="A26" s="8" t="s">
        <v>36</v>
      </c>
      <c r="B26" s="6">
        <v>2</v>
      </c>
      <c r="C26" s="10">
        <v>2</v>
      </c>
      <c r="D26" s="9">
        <v>2</v>
      </c>
      <c r="E26" s="10">
        <v>2</v>
      </c>
      <c r="F26" s="10">
        <v>2</v>
      </c>
      <c r="G26" s="9">
        <v>2</v>
      </c>
      <c r="H26" s="10">
        <v>2</v>
      </c>
      <c r="I26" s="10">
        <v>2</v>
      </c>
      <c r="J26" s="10">
        <v>2</v>
      </c>
      <c r="K26" s="10">
        <v>2</v>
      </c>
      <c r="L26" s="9">
        <v>2</v>
      </c>
      <c r="M26" s="10">
        <v>2</v>
      </c>
      <c r="N26" s="10">
        <v>2</v>
      </c>
      <c r="O26" s="10">
        <v>0</v>
      </c>
      <c r="P26" s="10">
        <v>2</v>
      </c>
      <c r="Q26" s="10">
        <v>2</v>
      </c>
      <c r="R26" s="10">
        <v>2</v>
      </c>
      <c r="S26" s="10">
        <v>2</v>
      </c>
      <c r="T26" s="10">
        <v>2</v>
      </c>
      <c r="U26" s="10">
        <v>2</v>
      </c>
      <c r="V26" s="30">
        <v>2</v>
      </c>
      <c r="W26" s="9">
        <v>2</v>
      </c>
      <c r="X26" s="9">
        <f t="shared" si="2"/>
        <v>40</v>
      </c>
    </row>
    <row r="27" spans="1:25" x14ac:dyDescent="0.6">
      <c r="A27" s="8" t="s">
        <v>42</v>
      </c>
      <c r="B27" s="6">
        <v>2</v>
      </c>
      <c r="C27" s="10">
        <v>2</v>
      </c>
      <c r="D27" s="9">
        <v>2</v>
      </c>
      <c r="E27" s="10">
        <v>2</v>
      </c>
      <c r="F27" s="10">
        <v>2</v>
      </c>
      <c r="G27" s="9">
        <v>2</v>
      </c>
      <c r="H27" s="10">
        <v>2</v>
      </c>
      <c r="I27" s="10">
        <v>2</v>
      </c>
      <c r="J27" s="10">
        <v>2</v>
      </c>
      <c r="K27" s="10">
        <v>2</v>
      </c>
      <c r="L27" s="9">
        <v>2</v>
      </c>
      <c r="M27" s="10">
        <v>2</v>
      </c>
      <c r="N27" s="10">
        <v>2</v>
      </c>
      <c r="O27" s="10">
        <v>2</v>
      </c>
      <c r="P27" s="10">
        <v>2</v>
      </c>
      <c r="Q27" s="10">
        <v>2</v>
      </c>
      <c r="R27" s="10">
        <v>2</v>
      </c>
      <c r="S27" s="10">
        <v>2</v>
      </c>
      <c r="T27" s="10">
        <v>2</v>
      </c>
      <c r="U27" s="10">
        <v>2</v>
      </c>
      <c r="V27" s="30">
        <v>2</v>
      </c>
      <c r="W27" s="9">
        <v>2</v>
      </c>
      <c r="X27" s="9">
        <f t="shared" si="2"/>
        <v>42</v>
      </c>
    </row>
    <row r="28" spans="1:25" x14ac:dyDescent="0.6">
      <c r="A28" s="8" t="s">
        <v>43</v>
      </c>
      <c r="B28" s="6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30"/>
      <c r="W28" s="9"/>
      <c r="X28" s="9"/>
    </row>
    <row r="29" spans="1:25" x14ac:dyDescent="0.6">
      <c r="A29" s="16" t="s">
        <v>44</v>
      </c>
      <c r="B29" s="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30"/>
      <c r="W29" s="9"/>
      <c r="X29" s="9"/>
    </row>
    <row r="30" spans="1:25" s="11" customFormat="1" x14ac:dyDescent="0.6">
      <c r="A30" s="17" t="s">
        <v>45</v>
      </c>
      <c r="B30" s="6">
        <v>2</v>
      </c>
      <c r="C30" s="9">
        <v>0</v>
      </c>
      <c r="D30" s="9">
        <v>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</v>
      </c>
      <c r="K30" s="9">
        <v>0</v>
      </c>
      <c r="L30" s="9">
        <v>2</v>
      </c>
      <c r="M30" s="9">
        <v>0</v>
      </c>
      <c r="N30" s="9">
        <v>2</v>
      </c>
      <c r="O30" s="9">
        <v>0</v>
      </c>
      <c r="P30" s="9">
        <v>2</v>
      </c>
      <c r="Q30" s="9">
        <v>2</v>
      </c>
      <c r="R30" s="9">
        <v>2</v>
      </c>
      <c r="S30" s="9">
        <v>2</v>
      </c>
      <c r="T30" s="9">
        <v>2</v>
      </c>
      <c r="U30" s="9">
        <v>2</v>
      </c>
      <c r="V30" s="30">
        <v>2</v>
      </c>
      <c r="W30" s="9">
        <v>2</v>
      </c>
      <c r="X30" s="9">
        <f t="shared" si="2"/>
        <v>24</v>
      </c>
    </row>
    <row r="31" spans="1:25" x14ac:dyDescent="0.6">
      <c r="A31" s="17" t="s">
        <v>46</v>
      </c>
      <c r="B31" s="6">
        <v>2</v>
      </c>
      <c r="C31" s="9">
        <v>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2</v>
      </c>
      <c r="J31" s="9">
        <v>2</v>
      </c>
      <c r="K31" s="9">
        <v>2</v>
      </c>
      <c r="L31" s="9">
        <v>2</v>
      </c>
      <c r="M31" s="9">
        <v>0</v>
      </c>
      <c r="N31" s="9">
        <v>2</v>
      </c>
      <c r="O31" s="9">
        <v>0</v>
      </c>
      <c r="P31" s="9">
        <v>2</v>
      </c>
      <c r="Q31" s="9">
        <v>2</v>
      </c>
      <c r="R31" s="9">
        <v>2</v>
      </c>
      <c r="S31" s="9">
        <v>0</v>
      </c>
      <c r="T31" s="9">
        <v>0</v>
      </c>
      <c r="U31" s="9">
        <v>2</v>
      </c>
      <c r="V31" s="30">
        <v>0</v>
      </c>
      <c r="W31" s="9">
        <v>2</v>
      </c>
      <c r="X31" s="9">
        <f t="shared" si="2"/>
        <v>22</v>
      </c>
    </row>
    <row r="32" spans="1:25" x14ac:dyDescent="0.6">
      <c r="A32" s="18" t="s">
        <v>47</v>
      </c>
      <c r="B32" s="6">
        <v>2</v>
      </c>
      <c r="C32" s="9">
        <v>2</v>
      </c>
      <c r="D32" s="9">
        <v>2</v>
      </c>
      <c r="E32" s="9">
        <v>2</v>
      </c>
      <c r="F32" s="9">
        <v>2</v>
      </c>
      <c r="G32" s="9">
        <v>2</v>
      </c>
      <c r="H32" s="9">
        <v>2</v>
      </c>
      <c r="I32" s="9">
        <v>2</v>
      </c>
      <c r="J32" s="9">
        <v>2</v>
      </c>
      <c r="K32" s="9">
        <v>2</v>
      </c>
      <c r="L32" s="9">
        <v>2</v>
      </c>
      <c r="M32" s="9">
        <v>2</v>
      </c>
      <c r="N32" s="9">
        <v>2</v>
      </c>
      <c r="O32" s="9">
        <v>2</v>
      </c>
      <c r="P32" s="9">
        <v>2</v>
      </c>
      <c r="Q32" s="9">
        <v>2</v>
      </c>
      <c r="R32" s="9">
        <v>2</v>
      </c>
      <c r="S32" s="9">
        <v>2</v>
      </c>
      <c r="T32" s="9">
        <v>0</v>
      </c>
      <c r="U32" s="9">
        <v>2</v>
      </c>
      <c r="V32" s="30">
        <v>0</v>
      </c>
      <c r="W32" s="9">
        <v>2</v>
      </c>
      <c r="X32" s="9">
        <f t="shared" si="2"/>
        <v>38</v>
      </c>
    </row>
    <row r="33" spans="1:25" x14ac:dyDescent="0.6">
      <c r="A33" s="19" t="s">
        <v>48</v>
      </c>
      <c r="B33" s="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30"/>
      <c r="W33" s="9"/>
      <c r="X33" s="9"/>
    </row>
    <row r="34" spans="1:25" x14ac:dyDescent="0.6">
      <c r="A34" s="41" t="s">
        <v>38</v>
      </c>
      <c r="B34" s="43">
        <f>SUM(B20:B33)</f>
        <v>20</v>
      </c>
      <c r="C34" s="43">
        <f t="shared" ref="C34:W34" si="3">SUM(C20:C33)</f>
        <v>18</v>
      </c>
      <c r="D34" s="43">
        <f t="shared" si="3"/>
        <v>18</v>
      </c>
      <c r="E34" s="43">
        <f t="shared" si="3"/>
        <v>16</v>
      </c>
      <c r="F34" s="43">
        <f t="shared" si="3"/>
        <v>16</v>
      </c>
      <c r="G34" s="43">
        <f t="shared" si="3"/>
        <v>16</v>
      </c>
      <c r="H34" s="43">
        <f t="shared" si="3"/>
        <v>16</v>
      </c>
      <c r="I34" s="43">
        <f t="shared" si="3"/>
        <v>18</v>
      </c>
      <c r="J34" s="43">
        <f t="shared" si="3"/>
        <v>20</v>
      </c>
      <c r="K34" s="43">
        <f t="shared" si="3"/>
        <v>18</v>
      </c>
      <c r="L34" s="43">
        <f t="shared" si="3"/>
        <v>20</v>
      </c>
      <c r="M34" s="43">
        <f t="shared" si="3"/>
        <v>16</v>
      </c>
      <c r="N34" s="43">
        <f t="shared" si="3"/>
        <v>20</v>
      </c>
      <c r="O34" s="43">
        <f t="shared" si="3"/>
        <v>14</v>
      </c>
      <c r="P34" s="43">
        <f t="shared" si="3"/>
        <v>20</v>
      </c>
      <c r="Q34" s="43">
        <f t="shared" si="3"/>
        <v>20</v>
      </c>
      <c r="R34" s="43">
        <f t="shared" si="3"/>
        <v>20</v>
      </c>
      <c r="S34" s="43">
        <f t="shared" si="3"/>
        <v>18</v>
      </c>
      <c r="T34" s="43">
        <f t="shared" si="3"/>
        <v>16</v>
      </c>
      <c r="U34" s="43">
        <f t="shared" si="3"/>
        <v>20</v>
      </c>
      <c r="V34" s="43">
        <f t="shared" si="3"/>
        <v>16</v>
      </c>
      <c r="W34" s="43">
        <f t="shared" si="3"/>
        <v>20</v>
      </c>
      <c r="X34" s="42">
        <f>SUM(C34:W34)</f>
        <v>376</v>
      </c>
      <c r="Y34" s="42">
        <f>COUNTIF(C34:W34,20)</f>
        <v>8</v>
      </c>
    </row>
    <row r="35" spans="1:25" ht="42" x14ac:dyDescent="0.6">
      <c r="A35" s="5" t="s">
        <v>49</v>
      </c>
      <c r="B35" s="6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0"/>
      <c r="W35" s="9"/>
      <c r="X35" s="9"/>
    </row>
    <row r="36" spans="1:25" x14ac:dyDescent="0.6">
      <c r="A36" s="8" t="s">
        <v>50</v>
      </c>
      <c r="B36" s="6">
        <v>2</v>
      </c>
      <c r="C36" s="10">
        <v>2</v>
      </c>
      <c r="D36" s="9">
        <v>2</v>
      </c>
      <c r="E36" s="10">
        <v>2</v>
      </c>
      <c r="F36" s="10">
        <v>2</v>
      </c>
      <c r="G36" s="9">
        <v>2</v>
      </c>
      <c r="H36" s="10">
        <v>2</v>
      </c>
      <c r="I36" s="10">
        <v>2</v>
      </c>
      <c r="J36" s="10">
        <v>2</v>
      </c>
      <c r="K36" s="10">
        <v>2</v>
      </c>
      <c r="L36" s="9">
        <v>2</v>
      </c>
      <c r="M36" s="9">
        <v>2</v>
      </c>
      <c r="N36" s="9">
        <v>2</v>
      </c>
      <c r="O36" s="9">
        <v>2</v>
      </c>
      <c r="P36" s="9">
        <v>2</v>
      </c>
      <c r="Q36" s="9">
        <v>2</v>
      </c>
      <c r="R36" s="9">
        <v>2</v>
      </c>
      <c r="S36" s="9">
        <v>2</v>
      </c>
      <c r="T36" s="9">
        <v>2</v>
      </c>
      <c r="U36" s="9">
        <v>2</v>
      </c>
      <c r="V36" s="30">
        <v>2</v>
      </c>
      <c r="W36" s="9">
        <v>2</v>
      </c>
      <c r="X36" s="9">
        <f t="shared" ref="X36:X39" si="4">SUM(C36:W36)</f>
        <v>42</v>
      </c>
    </row>
    <row r="37" spans="1:25" s="11" customFormat="1" ht="42" x14ac:dyDescent="0.6">
      <c r="A37" s="8" t="s">
        <v>51</v>
      </c>
      <c r="B37" s="6">
        <v>2</v>
      </c>
      <c r="C37" s="10">
        <v>2</v>
      </c>
      <c r="D37" s="9">
        <v>2</v>
      </c>
      <c r="E37" s="10">
        <v>2</v>
      </c>
      <c r="F37" s="10">
        <v>2</v>
      </c>
      <c r="G37" s="9">
        <v>2</v>
      </c>
      <c r="H37" s="10">
        <v>2</v>
      </c>
      <c r="I37" s="10">
        <v>2</v>
      </c>
      <c r="J37" s="10">
        <v>2</v>
      </c>
      <c r="K37" s="10">
        <v>2</v>
      </c>
      <c r="L37" s="9">
        <v>2</v>
      </c>
      <c r="M37" s="9">
        <v>2</v>
      </c>
      <c r="N37" s="9">
        <v>2</v>
      </c>
      <c r="O37" s="9">
        <v>2</v>
      </c>
      <c r="P37" s="9">
        <v>2</v>
      </c>
      <c r="Q37" s="9">
        <v>2</v>
      </c>
      <c r="R37" s="9">
        <v>2</v>
      </c>
      <c r="S37" s="9">
        <v>2</v>
      </c>
      <c r="T37" s="9">
        <v>2</v>
      </c>
      <c r="U37" s="9">
        <v>2</v>
      </c>
      <c r="V37" s="30">
        <v>2</v>
      </c>
      <c r="W37" s="9">
        <v>2</v>
      </c>
      <c r="X37" s="9">
        <f t="shared" si="4"/>
        <v>42</v>
      </c>
    </row>
    <row r="38" spans="1:25" x14ac:dyDescent="0.6">
      <c r="A38" s="8" t="s">
        <v>52</v>
      </c>
      <c r="B38" s="6">
        <v>2</v>
      </c>
      <c r="C38" s="10">
        <v>2</v>
      </c>
      <c r="D38" s="9">
        <v>2</v>
      </c>
      <c r="E38" s="10">
        <v>2</v>
      </c>
      <c r="F38" s="10">
        <v>2</v>
      </c>
      <c r="G38" s="9">
        <v>2</v>
      </c>
      <c r="H38" s="10">
        <v>2</v>
      </c>
      <c r="I38" s="10">
        <v>2</v>
      </c>
      <c r="J38" s="10">
        <v>2</v>
      </c>
      <c r="K38" s="10">
        <v>2</v>
      </c>
      <c r="L38" s="9">
        <v>2</v>
      </c>
      <c r="M38" s="9">
        <v>2</v>
      </c>
      <c r="N38" s="9">
        <v>2</v>
      </c>
      <c r="O38" s="9">
        <v>2</v>
      </c>
      <c r="P38" s="9">
        <v>2</v>
      </c>
      <c r="Q38" s="9">
        <v>2</v>
      </c>
      <c r="R38" s="9">
        <v>2</v>
      </c>
      <c r="S38" s="9">
        <v>2</v>
      </c>
      <c r="T38" s="9">
        <v>2</v>
      </c>
      <c r="U38" s="9">
        <v>2</v>
      </c>
      <c r="V38" s="30">
        <v>2</v>
      </c>
      <c r="W38" s="9">
        <v>2</v>
      </c>
      <c r="X38" s="9">
        <f t="shared" si="4"/>
        <v>42</v>
      </c>
    </row>
    <row r="39" spans="1:25" x14ac:dyDescent="0.6">
      <c r="A39" s="8" t="s">
        <v>53</v>
      </c>
      <c r="B39" s="6">
        <v>2</v>
      </c>
      <c r="C39" s="10">
        <v>2</v>
      </c>
      <c r="D39" s="9">
        <v>2</v>
      </c>
      <c r="E39" s="10">
        <v>2</v>
      </c>
      <c r="F39" s="10">
        <v>2</v>
      </c>
      <c r="G39" s="9">
        <v>2</v>
      </c>
      <c r="H39" s="10">
        <v>2</v>
      </c>
      <c r="I39" s="10">
        <v>2</v>
      </c>
      <c r="J39" s="10">
        <v>2</v>
      </c>
      <c r="K39" s="10">
        <v>2</v>
      </c>
      <c r="L39" s="9">
        <v>2</v>
      </c>
      <c r="M39" s="9">
        <v>2</v>
      </c>
      <c r="N39" s="9">
        <v>2</v>
      </c>
      <c r="O39" s="9">
        <v>2</v>
      </c>
      <c r="P39" s="9">
        <v>2</v>
      </c>
      <c r="Q39" s="9">
        <v>2</v>
      </c>
      <c r="R39" s="9">
        <v>2</v>
      </c>
      <c r="S39" s="9">
        <v>2</v>
      </c>
      <c r="T39" s="9">
        <v>2</v>
      </c>
      <c r="U39" s="9">
        <v>2</v>
      </c>
      <c r="V39" s="30">
        <v>2</v>
      </c>
      <c r="W39" s="9">
        <v>2</v>
      </c>
      <c r="X39" s="9">
        <f t="shared" si="4"/>
        <v>42</v>
      </c>
    </row>
    <row r="40" spans="1:25" x14ac:dyDescent="0.6">
      <c r="A40" s="41" t="s">
        <v>38</v>
      </c>
      <c r="B40" s="42">
        <f>SUM(B36:B39)</f>
        <v>8</v>
      </c>
      <c r="C40" s="42">
        <f t="shared" ref="C40:X40" si="5">SUM(C36:C39)</f>
        <v>8</v>
      </c>
      <c r="D40" s="42">
        <f t="shared" si="5"/>
        <v>8</v>
      </c>
      <c r="E40" s="42">
        <f t="shared" si="5"/>
        <v>8</v>
      </c>
      <c r="F40" s="42">
        <f t="shared" si="5"/>
        <v>8</v>
      </c>
      <c r="G40" s="42">
        <f t="shared" si="5"/>
        <v>8</v>
      </c>
      <c r="H40" s="42">
        <f t="shared" si="5"/>
        <v>8</v>
      </c>
      <c r="I40" s="42">
        <f t="shared" si="5"/>
        <v>8</v>
      </c>
      <c r="J40" s="42">
        <f t="shared" si="5"/>
        <v>8</v>
      </c>
      <c r="K40" s="42">
        <f t="shared" si="5"/>
        <v>8</v>
      </c>
      <c r="L40" s="42">
        <f t="shared" si="5"/>
        <v>8</v>
      </c>
      <c r="M40" s="42">
        <f t="shared" si="5"/>
        <v>8</v>
      </c>
      <c r="N40" s="42">
        <f t="shared" si="5"/>
        <v>8</v>
      </c>
      <c r="O40" s="42">
        <f t="shared" si="5"/>
        <v>8</v>
      </c>
      <c r="P40" s="42">
        <f t="shared" si="5"/>
        <v>8</v>
      </c>
      <c r="Q40" s="42">
        <f t="shared" si="5"/>
        <v>8</v>
      </c>
      <c r="R40" s="42">
        <f t="shared" si="5"/>
        <v>8</v>
      </c>
      <c r="S40" s="42">
        <f t="shared" si="5"/>
        <v>8</v>
      </c>
      <c r="T40" s="42">
        <f t="shared" si="5"/>
        <v>8</v>
      </c>
      <c r="U40" s="42">
        <f t="shared" si="5"/>
        <v>8</v>
      </c>
      <c r="V40" s="42">
        <f t="shared" si="5"/>
        <v>8</v>
      </c>
      <c r="W40" s="42">
        <f t="shared" si="5"/>
        <v>8</v>
      </c>
      <c r="X40" s="42">
        <f t="shared" si="5"/>
        <v>168</v>
      </c>
      <c r="Y40" s="42">
        <f>COUNTIF(C40:W40,8)</f>
        <v>21</v>
      </c>
    </row>
    <row r="41" spans="1:25" x14ac:dyDescent="0.6">
      <c r="A41" s="5" t="s">
        <v>54</v>
      </c>
      <c r="B41" s="1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30"/>
      <c r="W41" s="9"/>
      <c r="X41" s="9"/>
    </row>
    <row r="42" spans="1:25" x14ac:dyDescent="0.6">
      <c r="A42" s="8" t="s">
        <v>55</v>
      </c>
      <c r="B42" s="6">
        <v>2</v>
      </c>
      <c r="C42" s="10">
        <v>2</v>
      </c>
      <c r="D42" s="10">
        <v>2</v>
      </c>
      <c r="E42" s="10">
        <v>2</v>
      </c>
      <c r="F42" s="10">
        <v>2</v>
      </c>
      <c r="G42" s="10">
        <v>2</v>
      </c>
      <c r="H42" s="10">
        <v>2</v>
      </c>
      <c r="I42" s="10">
        <v>2</v>
      </c>
      <c r="J42" s="10">
        <v>2</v>
      </c>
      <c r="K42" s="10">
        <v>2</v>
      </c>
      <c r="L42" s="10">
        <v>2</v>
      </c>
      <c r="M42" s="10">
        <v>2</v>
      </c>
      <c r="N42" s="10">
        <v>2</v>
      </c>
      <c r="O42" s="10">
        <v>2</v>
      </c>
      <c r="P42" s="10">
        <v>2</v>
      </c>
      <c r="Q42" s="10">
        <v>2</v>
      </c>
      <c r="R42" s="10">
        <v>2</v>
      </c>
      <c r="S42" s="10">
        <v>2</v>
      </c>
      <c r="T42" s="10">
        <v>2</v>
      </c>
      <c r="U42" s="10">
        <v>2</v>
      </c>
      <c r="V42" s="32">
        <v>2</v>
      </c>
      <c r="W42" s="10">
        <v>2</v>
      </c>
      <c r="X42" s="9">
        <f t="shared" ref="X42:X45" si="6">SUM(C42:W42)</f>
        <v>42</v>
      </c>
    </row>
    <row r="43" spans="1:25" x14ac:dyDescent="0.6">
      <c r="A43" s="8" t="s">
        <v>56</v>
      </c>
      <c r="B43" s="6">
        <v>2</v>
      </c>
      <c r="C43" s="10">
        <v>2</v>
      </c>
      <c r="D43" s="9">
        <v>2</v>
      </c>
      <c r="E43" s="10">
        <v>2</v>
      </c>
      <c r="F43" s="10">
        <v>2</v>
      </c>
      <c r="G43" s="10">
        <v>2</v>
      </c>
      <c r="H43" s="10">
        <v>2</v>
      </c>
      <c r="I43" s="10">
        <v>2</v>
      </c>
      <c r="J43" s="10">
        <v>2</v>
      </c>
      <c r="K43" s="10">
        <v>2</v>
      </c>
      <c r="L43" s="9">
        <v>2</v>
      </c>
      <c r="M43" s="10">
        <v>2</v>
      </c>
      <c r="N43" s="10">
        <v>2</v>
      </c>
      <c r="O43" s="10">
        <v>2</v>
      </c>
      <c r="P43" s="10">
        <v>2</v>
      </c>
      <c r="Q43" s="10">
        <v>2</v>
      </c>
      <c r="R43" s="10">
        <v>2</v>
      </c>
      <c r="S43" s="10">
        <v>2</v>
      </c>
      <c r="T43" s="10">
        <v>2</v>
      </c>
      <c r="U43" s="9">
        <v>2</v>
      </c>
      <c r="V43" s="32">
        <v>2</v>
      </c>
      <c r="W43" s="10">
        <v>2</v>
      </c>
      <c r="X43" s="9">
        <f t="shared" si="6"/>
        <v>42</v>
      </c>
    </row>
    <row r="44" spans="1:25" x14ac:dyDescent="0.6">
      <c r="A44" s="8" t="s">
        <v>57</v>
      </c>
      <c r="B44" s="6">
        <v>2</v>
      </c>
      <c r="C44" s="10">
        <v>2</v>
      </c>
      <c r="D44" s="10">
        <v>2</v>
      </c>
      <c r="E44" s="10">
        <v>2</v>
      </c>
      <c r="F44" s="10">
        <v>2</v>
      </c>
      <c r="G44" s="10">
        <v>2</v>
      </c>
      <c r="H44" s="10">
        <v>2</v>
      </c>
      <c r="I44" s="10">
        <v>2</v>
      </c>
      <c r="J44" s="10">
        <v>2</v>
      </c>
      <c r="K44" s="10">
        <v>2</v>
      </c>
      <c r="L44" s="9">
        <v>2</v>
      </c>
      <c r="M44" s="10">
        <v>2</v>
      </c>
      <c r="N44" s="10">
        <v>2</v>
      </c>
      <c r="O44" s="10">
        <v>2</v>
      </c>
      <c r="P44" s="10">
        <v>2</v>
      </c>
      <c r="Q44" s="10">
        <v>2</v>
      </c>
      <c r="R44" s="10">
        <v>2</v>
      </c>
      <c r="S44" s="10">
        <v>2</v>
      </c>
      <c r="T44" s="10">
        <v>2</v>
      </c>
      <c r="U44" s="9">
        <v>2</v>
      </c>
      <c r="V44" s="32">
        <v>2</v>
      </c>
      <c r="W44" s="10">
        <v>2</v>
      </c>
      <c r="X44" s="9">
        <f t="shared" si="6"/>
        <v>42</v>
      </c>
    </row>
    <row r="45" spans="1:25" x14ac:dyDescent="0.6">
      <c r="A45" s="13" t="s">
        <v>58</v>
      </c>
      <c r="B45" s="14">
        <v>2</v>
      </c>
      <c r="C45" s="15">
        <v>2</v>
      </c>
      <c r="D45" s="15">
        <v>2</v>
      </c>
      <c r="E45" s="15">
        <v>2</v>
      </c>
      <c r="F45" s="15">
        <v>2</v>
      </c>
      <c r="G45" s="15">
        <v>2</v>
      </c>
      <c r="H45" s="15">
        <v>2</v>
      </c>
      <c r="I45" s="15">
        <v>2</v>
      </c>
      <c r="J45" s="15">
        <v>2</v>
      </c>
      <c r="K45" s="15">
        <v>2</v>
      </c>
      <c r="L45" s="15">
        <v>2</v>
      </c>
      <c r="M45" s="15">
        <v>2</v>
      </c>
      <c r="N45" s="15">
        <v>2</v>
      </c>
      <c r="O45" s="15">
        <v>0</v>
      </c>
      <c r="P45" s="15">
        <v>2</v>
      </c>
      <c r="Q45" s="15">
        <v>2</v>
      </c>
      <c r="R45" s="15">
        <v>2</v>
      </c>
      <c r="S45" s="15">
        <v>2</v>
      </c>
      <c r="T45" s="15">
        <v>2</v>
      </c>
      <c r="U45" s="15">
        <v>2</v>
      </c>
      <c r="V45" s="33">
        <v>2</v>
      </c>
      <c r="W45" s="15">
        <v>2</v>
      </c>
      <c r="X45" s="9">
        <f t="shared" si="6"/>
        <v>40</v>
      </c>
    </row>
    <row r="46" spans="1:25" x14ac:dyDescent="0.6">
      <c r="A46" s="41" t="s">
        <v>38</v>
      </c>
      <c r="B46" s="42">
        <f>SUM(B42:B45)</f>
        <v>8</v>
      </c>
      <c r="C46" s="42">
        <f t="shared" ref="C46:X46" si="7">SUM(C42:C45)</f>
        <v>8</v>
      </c>
      <c r="D46" s="42">
        <f t="shared" si="7"/>
        <v>8</v>
      </c>
      <c r="E46" s="42">
        <f t="shared" si="7"/>
        <v>8</v>
      </c>
      <c r="F46" s="42">
        <f t="shared" si="7"/>
        <v>8</v>
      </c>
      <c r="G46" s="42">
        <f t="shared" si="7"/>
        <v>8</v>
      </c>
      <c r="H46" s="42">
        <f t="shared" si="7"/>
        <v>8</v>
      </c>
      <c r="I46" s="42">
        <f t="shared" si="7"/>
        <v>8</v>
      </c>
      <c r="J46" s="42">
        <f t="shared" si="7"/>
        <v>8</v>
      </c>
      <c r="K46" s="42">
        <f t="shared" si="7"/>
        <v>8</v>
      </c>
      <c r="L46" s="42">
        <f t="shared" si="7"/>
        <v>8</v>
      </c>
      <c r="M46" s="42">
        <f t="shared" si="7"/>
        <v>8</v>
      </c>
      <c r="N46" s="42">
        <f t="shared" si="7"/>
        <v>8</v>
      </c>
      <c r="O46" s="42">
        <f t="shared" si="7"/>
        <v>6</v>
      </c>
      <c r="P46" s="42">
        <f t="shared" si="7"/>
        <v>8</v>
      </c>
      <c r="Q46" s="42">
        <f t="shared" si="7"/>
        <v>8</v>
      </c>
      <c r="R46" s="42">
        <f t="shared" si="7"/>
        <v>8</v>
      </c>
      <c r="S46" s="42">
        <f t="shared" si="7"/>
        <v>8</v>
      </c>
      <c r="T46" s="42">
        <f t="shared" si="7"/>
        <v>8</v>
      </c>
      <c r="U46" s="42">
        <f t="shared" si="7"/>
        <v>8</v>
      </c>
      <c r="V46" s="42">
        <f t="shared" si="7"/>
        <v>8</v>
      </c>
      <c r="W46" s="42">
        <f t="shared" si="7"/>
        <v>8</v>
      </c>
      <c r="X46" s="42">
        <f t="shared" si="7"/>
        <v>166</v>
      </c>
      <c r="Y46" s="42">
        <f>COUNTIF(C46:W46,8)</f>
        <v>20</v>
      </c>
    </row>
    <row r="47" spans="1:25" x14ac:dyDescent="0.6">
      <c r="A47" s="20" t="s">
        <v>59</v>
      </c>
      <c r="B47" s="6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30"/>
      <c r="W47" s="9"/>
      <c r="X47" s="9"/>
    </row>
    <row r="48" spans="1:25" ht="22.2" customHeight="1" x14ac:dyDescent="0.6">
      <c r="A48" s="21" t="s">
        <v>60</v>
      </c>
      <c r="B48" s="6">
        <v>2</v>
      </c>
      <c r="C48" s="10">
        <v>2</v>
      </c>
      <c r="D48" s="10">
        <v>2</v>
      </c>
      <c r="E48" s="10">
        <v>2</v>
      </c>
      <c r="F48" s="10">
        <v>2</v>
      </c>
      <c r="G48" s="10">
        <v>2</v>
      </c>
      <c r="H48" s="10">
        <v>2</v>
      </c>
      <c r="I48" s="10">
        <v>2</v>
      </c>
      <c r="J48" s="10">
        <v>2</v>
      </c>
      <c r="K48" s="10">
        <v>2</v>
      </c>
      <c r="L48" s="10">
        <v>2</v>
      </c>
      <c r="M48" s="10">
        <v>2</v>
      </c>
      <c r="N48" s="10">
        <v>2</v>
      </c>
      <c r="O48" s="10">
        <v>2</v>
      </c>
      <c r="P48" s="10">
        <v>2</v>
      </c>
      <c r="Q48" s="10">
        <v>2</v>
      </c>
      <c r="R48" s="10">
        <v>2</v>
      </c>
      <c r="S48" s="10">
        <v>2</v>
      </c>
      <c r="T48" s="10">
        <v>2</v>
      </c>
      <c r="U48" s="10">
        <v>2</v>
      </c>
      <c r="V48" s="32">
        <v>2</v>
      </c>
      <c r="W48" s="10">
        <v>2</v>
      </c>
      <c r="X48" s="9">
        <f t="shared" ref="X48:X51" si="8">SUM(C48:W48)</f>
        <v>42</v>
      </c>
    </row>
    <row r="49" spans="1:46" x14ac:dyDescent="0.6">
      <c r="A49" s="8" t="s">
        <v>61</v>
      </c>
      <c r="B49" s="6">
        <v>2</v>
      </c>
      <c r="C49" s="10">
        <v>2</v>
      </c>
      <c r="D49" s="9">
        <v>2</v>
      </c>
      <c r="E49" s="10">
        <v>2</v>
      </c>
      <c r="F49" s="10">
        <v>2</v>
      </c>
      <c r="G49" s="9">
        <v>2</v>
      </c>
      <c r="H49" s="10">
        <v>2</v>
      </c>
      <c r="I49" s="10">
        <v>2</v>
      </c>
      <c r="J49" s="10">
        <v>2</v>
      </c>
      <c r="K49" s="10">
        <v>2</v>
      </c>
      <c r="L49" s="9">
        <v>2</v>
      </c>
      <c r="M49" s="10">
        <v>2</v>
      </c>
      <c r="N49" s="10">
        <v>2</v>
      </c>
      <c r="O49" s="10">
        <v>2</v>
      </c>
      <c r="P49" s="10">
        <v>2</v>
      </c>
      <c r="Q49" s="10">
        <v>2</v>
      </c>
      <c r="R49" s="10">
        <v>2</v>
      </c>
      <c r="S49" s="10">
        <v>2</v>
      </c>
      <c r="T49" s="10">
        <v>2</v>
      </c>
      <c r="U49" s="10">
        <v>2</v>
      </c>
      <c r="V49" s="30">
        <v>2</v>
      </c>
      <c r="W49" s="9">
        <v>2</v>
      </c>
      <c r="X49" s="9">
        <f t="shared" si="8"/>
        <v>42</v>
      </c>
    </row>
    <row r="50" spans="1:46" x14ac:dyDescent="0.6">
      <c r="A50" s="8" t="s">
        <v>62</v>
      </c>
      <c r="B50" s="6">
        <v>2</v>
      </c>
      <c r="C50" s="10">
        <v>2</v>
      </c>
      <c r="D50" s="9">
        <v>2</v>
      </c>
      <c r="E50" s="10">
        <v>2</v>
      </c>
      <c r="F50" s="10">
        <v>2</v>
      </c>
      <c r="G50" s="9">
        <v>2</v>
      </c>
      <c r="H50" s="10">
        <v>2</v>
      </c>
      <c r="I50" s="10">
        <v>2</v>
      </c>
      <c r="J50" s="10">
        <v>2</v>
      </c>
      <c r="K50" s="10">
        <v>2</v>
      </c>
      <c r="L50" s="9">
        <v>2</v>
      </c>
      <c r="M50" s="10">
        <v>2</v>
      </c>
      <c r="N50" s="10">
        <v>2</v>
      </c>
      <c r="O50" s="10">
        <v>2</v>
      </c>
      <c r="P50" s="10">
        <v>2</v>
      </c>
      <c r="Q50" s="10">
        <v>2</v>
      </c>
      <c r="R50" s="10">
        <v>2</v>
      </c>
      <c r="S50" s="10">
        <v>2</v>
      </c>
      <c r="T50" s="10">
        <v>2</v>
      </c>
      <c r="U50" s="10">
        <v>2</v>
      </c>
      <c r="V50" s="30">
        <v>2</v>
      </c>
      <c r="W50" s="9">
        <v>2</v>
      </c>
      <c r="X50" s="9">
        <f t="shared" si="8"/>
        <v>42</v>
      </c>
    </row>
    <row r="51" spans="1:46" ht="63" x14ac:dyDescent="0.6">
      <c r="A51" s="8" t="s">
        <v>63</v>
      </c>
      <c r="B51" s="6">
        <v>2</v>
      </c>
      <c r="C51" s="10">
        <v>2</v>
      </c>
      <c r="D51" s="9">
        <v>2</v>
      </c>
      <c r="E51" s="10">
        <v>2</v>
      </c>
      <c r="F51" s="10">
        <v>2</v>
      </c>
      <c r="G51" s="9">
        <v>2</v>
      </c>
      <c r="H51" s="10">
        <v>2</v>
      </c>
      <c r="I51" s="10">
        <v>2</v>
      </c>
      <c r="J51" s="10">
        <v>2</v>
      </c>
      <c r="K51" s="10">
        <v>2</v>
      </c>
      <c r="L51" s="9">
        <v>2</v>
      </c>
      <c r="M51" s="10">
        <v>2</v>
      </c>
      <c r="N51" s="10">
        <v>2</v>
      </c>
      <c r="O51" s="10">
        <v>2</v>
      </c>
      <c r="P51" s="10">
        <v>2</v>
      </c>
      <c r="Q51" s="10">
        <v>0</v>
      </c>
      <c r="R51" s="10">
        <v>2</v>
      </c>
      <c r="S51" s="10">
        <v>2</v>
      </c>
      <c r="T51" s="10">
        <v>2</v>
      </c>
      <c r="U51" s="10">
        <v>2</v>
      </c>
      <c r="V51" s="30">
        <v>2</v>
      </c>
      <c r="W51" s="9">
        <v>2</v>
      </c>
      <c r="X51" s="9">
        <f t="shared" si="8"/>
        <v>40</v>
      </c>
    </row>
    <row r="52" spans="1:46" ht="21.75" customHeight="1" x14ac:dyDescent="0.6">
      <c r="A52" s="41" t="s">
        <v>38</v>
      </c>
      <c r="B52" s="42">
        <f>SUM(B48:B51)</f>
        <v>8</v>
      </c>
      <c r="C52" s="42">
        <f>SUM(C48:C51)</f>
        <v>8</v>
      </c>
      <c r="D52" s="42">
        <f>SUM(D48:D51)</f>
        <v>8</v>
      </c>
      <c r="E52" s="42">
        <v>8</v>
      </c>
      <c r="F52" s="42">
        <f>SUM(F48:F51)</f>
        <v>8</v>
      </c>
      <c r="G52" s="42">
        <f t="shared" ref="G52:X52" si="9">SUM(G48:G51)</f>
        <v>8</v>
      </c>
      <c r="H52" s="42">
        <f t="shared" si="9"/>
        <v>8</v>
      </c>
      <c r="I52" s="42">
        <f t="shared" si="9"/>
        <v>8</v>
      </c>
      <c r="J52" s="42">
        <f t="shared" si="9"/>
        <v>8</v>
      </c>
      <c r="K52" s="42">
        <f t="shared" si="9"/>
        <v>8</v>
      </c>
      <c r="L52" s="42">
        <f t="shared" si="9"/>
        <v>8</v>
      </c>
      <c r="M52" s="42">
        <f t="shared" si="9"/>
        <v>8</v>
      </c>
      <c r="N52" s="42">
        <f t="shared" si="9"/>
        <v>8</v>
      </c>
      <c r="O52" s="42">
        <f t="shared" si="9"/>
        <v>8</v>
      </c>
      <c r="P52" s="42">
        <f t="shared" si="9"/>
        <v>8</v>
      </c>
      <c r="Q52" s="42">
        <f t="shared" si="9"/>
        <v>6</v>
      </c>
      <c r="R52" s="42">
        <f t="shared" si="9"/>
        <v>8</v>
      </c>
      <c r="S52" s="42">
        <f t="shared" si="9"/>
        <v>8</v>
      </c>
      <c r="T52" s="42">
        <f t="shared" si="9"/>
        <v>8</v>
      </c>
      <c r="U52" s="42">
        <f t="shared" si="9"/>
        <v>8</v>
      </c>
      <c r="V52" s="42">
        <f t="shared" si="9"/>
        <v>8</v>
      </c>
      <c r="W52" s="42">
        <f t="shared" si="9"/>
        <v>8</v>
      </c>
      <c r="X52" s="42">
        <f t="shared" si="9"/>
        <v>166</v>
      </c>
      <c r="Y52" s="42">
        <f>COUNTIF(C52:W52,8)</f>
        <v>20</v>
      </c>
    </row>
    <row r="53" spans="1:46" x14ac:dyDescent="0.6">
      <c r="A53" s="34" t="s">
        <v>64</v>
      </c>
      <c r="B53" s="218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20"/>
      <c r="W53" s="219"/>
      <c r="X53" s="219"/>
    </row>
    <row r="54" spans="1:46" x14ac:dyDescent="0.6">
      <c r="A54" s="8" t="s">
        <v>65</v>
      </c>
      <c r="B54" s="6">
        <v>2</v>
      </c>
      <c r="C54" s="10">
        <v>2</v>
      </c>
      <c r="D54" s="9">
        <v>2</v>
      </c>
      <c r="E54" s="10">
        <v>2</v>
      </c>
      <c r="F54" s="10">
        <v>2</v>
      </c>
      <c r="G54" s="9">
        <v>2</v>
      </c>
      <c r="H54" s="9">
        <v>2</v>
      </c>
      <c r="I54" s="9">
        <v>2</v>
      </c>
      <c r="J54" s="9">
        <v>2</v>
      </c>
      <c r="K54" s="9">
        <v>2</v>
      </c>
      <c r="L54" s="9">
        <v>2</v>
      </c>
      <c r="M54" s="9">
        <v>2</v>
      </c>
      <c r="N54" s="9">
        <v>2</v>
      </c>
      <c r="O54" s="9">
        <v>2</v>
      </c>
      <c r="P54" s="9">
        <v>2</v>
      </c>
      <c r="Q54" s="9">
        <v>2</v>
      </c>
      <c r="R54" s="9">
        <v>2</v>
      </c>
      <c r="S54" s="9">
        <v>2</v>
      </c>
      <c r="T54" s="9">
        <v>2</v>
      </c>
      <c r="U54" s="9">
        <v>2</v>
      </c>
      <c r="V54" s="30">
        <v>2</v>
      </c>
      <c r="W54" s="9">
        <v>2</v>
      </c>
      <c r="X54" s="9">
        <f t="shared" ref="X54:X57" si="10">SUM(C54:W54)</f>
        <v>42</v>
      </c>
    </row>
    <row r="55" spans="1:46" ht="22.5" customHeight="1" x14ac:dyDescent="0.6">
      <c r="A55" s="22" t="s">
        <v>66</v>
      </c>
      <c r="B55" s="6">
        <v>2</v>
      </c>
      <c r="C55" s="10">
        <v>0</v>
      </c>
      <c r="D55" s="9">
        <v>2</v>
      </c>
      <c r="E55" s="10">
        <v>0</v>
      </c>
      <c r="F55" s="9">
        <v>2</v>
      </c>
      <c r="G55" s="9">
        <v>2</v>
      </c>
      <c r="H55" s="9">
        <v>0</v>
      </c>
      <c r="I55" s="9">
        <v>0</v>
      </c>
      <c r="J55" s="9">
        <v>2</v>
      </c>
      <c r="K55" s="9">
        <v>0</v>
      </c>
      <c r="L55" s="9">
        <v>2</v>
      </c>
      <c r="M55" s="9">
        <v>2</v>
      </c>
      <c r="N55" s="9">
        <v>2</v>
      </c>
      <c r="O55" s="9">
        <v>0</v>
      </c>
      <c r="P55" s="9">
        <v>2</v>
      </c>
      <c r="Q55" s="9">
        <v>0</v>
      </c>
      <c r="R55" s="9">
        <v>2</v>
      </c>
      <c r="S55" s="9">
        <v>0</v>
      </c>
      <c r="T55" s="9">
        <v>2</v>
      </c>
      <c r="U55" s="9">
        <v>0</v>
      </c>
      <c r="V55" s="30">
        <v>2</v>
      </c>
      <c r="W55" s="9">
        <v>0</v>
      </c>
      <c r="X55" s="9">
        <f t="shared" si="10"/>
        <v>22</v>
      </c>
    </row>
    <row r="56" spans="1:46" ht="22.5" customHeight="1" x14ac:dyDescent="0.6">
      <c r="A56" s="22" t="s">
        <v>67</v>
      </c>
      <c r="B56" s="6">
        <v>2</v>
      </c>
      <c r="C56" s="10">
        <v>0</v>
      </c>
      <c r="D56" s="9">
        <v>2</v>
      </c>
      <c r="E56" s="10">
        <v>0</v>
      </c>
      <c r="F56" s="10">
        <v>2</v>
      </c>
      <c r="G56" s="9">
        <v>2</v>
      </c>
      <c r="H56" s="9">
        <v>0</v>
      </c>
      <c r="I56" s="9">
        <v>0</v>
      </c>
      <c r="J56" s="9">
        <v>2</v>
      </c>
      <c r="K56" s="9">
        <v>0</v>
      </c>
      <c r="L56" s="9">
        <v>2</v>
      </c>
      <c r="M56" s="9">
        <v>2</v>
      </c>
      <c r="N56" s="9">
        <v>2</v>
      </c>
      <c r="O56" s="9">
        <v>2</v>
      </c>
      <c r="P56" s="9">
        <v>2</v>
      </c>
      <c r="Q56" s="9">
        <v>2</v>
      </c>
      <c r="R56" s="9">
        <v>2</v>
      </c>
      <c r="S56" s="9">
        <v>2</v>
      </c>
      <c r="T56" s="9">
        <v>2</v>
      </c>
      <c r="U56" s="9">
        <v>0</v>
      </c>
      <c r="V56" s="30">
        <v>2</v>
      </c>
      <c r="W56" s="9">
        <v>2</v>
      </c>
      <c r="X56" s="9">
        <f t="shared" si="10"/>
        <v>30</v>
      </c>
    </row>
    <row r="57" spans="1:46" ht="22.5" customHeight="1" x14ac:dyDescent="0.6">
      <c r="A57" s="13" t="s">
        <v>68</v>
      </c>
      <c r="B57" s="6">
        <v>2</v>
      </c>
      <c r="C57" s="10">
        <v>2</v>
      </c>
      <c r="D57" s="9">
        <v>2</v>
      </c>
      <c r="E57" s="10">
        <v>0</v>
      </c>
      <c r="F57" s="10">
        <v>2</v>
      </c>
      <c r="G57" s="9">
        <v>2</v>
      </c>
      <c r="H57" s="9">
        <v>2</v>
      </c>
      <c r="I57" s="9">
        <v>2</v>
      </c>
      <c r="J57" s="9">
        <v>2</v>
      </c>
      <c r="K57" s="9">
        <v>2</v>
      </c>
      <c r="L57" s="9">
        <v>2</v>
      </c>
      <c r="M57" s="9">
        <v>2</v>
      </c>
      <c r="N57" s="9">
        <v>2</v>
      </c>
      <c r="O57" s="9">
        <v>2</v>
      </c>
      <c r="P57" s="9">
        <v>2</v>
      </c>
      <c r="Q57" s="9">
        <v>2</v>
      </c>
      <c r="R57" s="9">
        <v>2</v>
      </c>
      <c r="S57" s="9">
        <v>2</v>
      </c>
      <c r="T57" s="9">
        <v>2</v>
      </c>
      <c r="U57" s="9">
        <v>2</v>
      </c>
      <c r="V57" s="30">
        <v>0</v>
      </c>
      <c r="W57" s="9">
        <v>2</v>
      </c>
      <c r="X57" s="9">
        <f t="shared" si="10"/>
        <v>38</v>
      </c>
    </row>
    <row r="58" spans="1:46" x14ac:dyDescent="0.6">
      <c r="A58" s="41" t="s">
        <v>38</v>
      </c>
      <c r="B58" s="42">
        <f>SUM(B54:B57)</f>
        <v>8</v>
      </c>
      <c r="C58" s="42">
        <f t="shared" ref="C58:X58" si="11">SUM(C54:C57)</f>
        <v>4</v>
      </c>
      <c r="D58" s="42">
        <f t="shared" si="11"/>
        <v>8</v>
      </c>
      <c r="E58" s="42">
        <f t="shared" si="11"/>
        <v>2</v>
      </c>
      <c r="F58" s="42">
        <f t="shared" si="11"/>
        <v>8</v>
      </c>
      <c r="G58" s="42">
        <f t="shared" si="11"/>
        <v>8</v>
      </c>
      <c r="H58" s="42">
        <f t="shared" si="11"/>
        <v>4</v>
      </c>
      <c r="I58" s="42">
        <f t="shared" si="11"/>
        <v>4</v>
      </c>
      <c r="J58" s="42">
        <f t="shared" si="11"/>
        <v>8</v>
      </c>
      <c r="K58" s="42">
        <f t="shared" si="11"/>
        <v>4</v>
      </c>
      <c r="L58" s="42">
        <f t="shared" si="11"/>
        <v>8</v>
      </c>
      <c r="M58" s="42">
        <f t="shared" si="11"/>
        <v>8</v>
      </c>
      <c r="N58" s="42">
        <f t="shared" si="11"/>
        <v>8</v>
      </c>
      <c r="O58" s="42">
        <f t="shared" si="11"/>
        <v>6</v>
      </c>
      <c r="P58" s="42">
        <f t="shared" si="11"/>
        <v>8</v>
      </c>
      <c r="Q58" s="42">
        <f t="shared" si="11"/>
        <v>6</v>
      </c>
      <c r="R58" s="42">
        <f t="shared" si="11"/>
        <v>8</v>
      </c>
      <c r="S58" s="42">
        <f t="shared" si="11"/>
        <v>6</v>
      </c>
      <c r="T58" s="42">
        <f t="shared" si="11"/>
        <v>8</v>
      </c>
      <c r="U58" s="42">
        <f t="shared" si="11"/>
        <v>4</v>
      </c>
      <c r="V58" s="42">
        <f t="shared" si="11"/>
        <v>6</v>
      </c>
      <c r="W58" s="42">
        <f t="shared" si="11"/>
        <v>6</v>
      </c>
      <c r="X58" s="42">
        <f t="shared" si="11"/>
        <v>132</v>
      </c>
      <c r="Y58" s="42">
        <f>COUNTIF(C58:W58,8)</f>
        <v>10</v>
      </c>
    </row>
    <row r="59" spans="1:46" x14ac:dyDescent="0.6">
      <c r="A59" s="44" t="s">
        <v>69</v>
      </c>
      <c r="B59" s="45">
        <f>B18+B34+B40+B46+B52+B58</f>
        <v>72</v>
      </c>
      <c r="C59" s="45">
        <f t="shared" ref="C59:V59" si="12">C18+C34+C40+C46+C52+C58</f>
        <v>66</v>
      </c>
      <c r="D59" s="45">
        <f t="shared" si="12"/>
        <v>68</v>
      </c>
      <c r="E59" s="45">
        <f t="shared" si="12"/>
        <v>60</v>
      </c>
      <c r="F59" s="45">
        <f t="shared" si="12"/>
        <v>68</v>
      </c>
      <c r="G59" s="45">
        <f t="shared" si="12"/>
        <v>68</v>
      </c>
      <c r="H59" s="45">
        <f t="shared" si="12"/>
        <v>64</v>
      </c>
      <c r="I59" s="45">
        <f t="shared" si="12"/>
        <v>66</v>
      </c>
      <c r="J59" s="45">
        <f t="shared" si="12"/>
        <v>72</v>
      </c>
      <c r="K59" s="45">
        <f t="shared" si="12"/>
        <v>66</v>
      </c>
      <c r="L59" s="45">
        <f t="shared" si="12"/>
        <v>72</v>
      </c>
      <c r="M59" s="45">
        <f t="shared" si="12"/>
        <v>68</v>
      </c>
      <c r="N59" s="45">
        <f t="shared" si="12"/>
        <v>72</v>
      </c>
      <c r="O59" s="45">
        <f t="shared" si="12"/>
        <v>60</v>
      </c>
      <c r="P59" s="45">
        <f t="shared" si="12"/>
        <v>72</v>
      </c>
      <c r="Q59" s="45">
        <f t="shared" si="12"/>
        <v>68</v>
      </c>
      <c r="R59" s="45">
        <f t="shared" si="12"/>
        <v>70</v>
      </c>
      <c r="S59" s="45">
        <f t="shared" si="12"/>
        <v>68</v>
      </c>
      <c r="T59" s="45">
        <f t="shared" si="12"/>
        <v>68</v>
      </c>
      <c r="U59" s="45">
        <f t="shared" si="12"/>
        <v>68</v>
      </c>
      <c r="V59" s="45">
        <f t="shared" si="12"/>
        <v>66</v>
      </c>
      <c r="W59" s="45">
        <f>W18+W34+W40+W46+W52+W58</f>
        <v>70</v>
      </c>
      <c r="X59" s="45">
        <f>X18+X34+X40+X46+X52+X58</f>
        <v>1420</v>
      </c>
    </row>
    <row r="60" spans="1:46" x14ac:dyDescent="0.6">
      <c r="A60" s="471" t="s">
        <v>70</v>
      </c>
      <c r="B60" s="472"/>
      <c r="C60" s="39"/>
      <c r="D60" s="268"/>
      <c r="E60" s="268"/>
      <c r="F60" s="39"/>
      <c r="G60" s="39"/>
      <c r="H60" s="268"/>
      <c r="I60" s="39"/>
      <c r="J60" s="39"/>
      <c r="K60" s="39"/>
      <c r="L60" s="268"/>
      <c r="M60" s="268"/>
      <c r="N60" s="39"/>
      <c r="O60" s="39"/>
      <c r="P60" s="39"/>
      <c r="Q60" s="39"/>
      <c r="R60" s="268"/>
      <c r="S60" s="39"/>
      <c r="T60" s="39"/>
      <c r="U60" s="39"/>
      <c r="V60" s="39"/>
      <c r="W60" s="39"/>
      <c r="X60" s="40"/>
      <c r="AA60" s="1">
        <v>68</v>
      </c>
      <c r="AB60" s="1">
        <v>60</v>
      </c>
      <c r="AC60" s="1">
        <v>68</v>
      </c>
      <c r="AD60" s="1">
        <v>68</v>
      </c>
      <c r="AE60" s="1">
        <v>64</v>
      </c>
      <c r="AF60" s="1">
        <v>66</v>
      </c>
      <c r="AG60" s="1">
        <v>72</v>
      </c>
      <c r="AH60" s="1">
        <v>66</v>
      </c>
      <c r="AI60" s="1">
        <v>72</v>
      </c>
      <c r="AJ60" s="1">
        <v>68</v>
      </c>
      <c r="AK60" s="1">
        <v>72</v>
      </c>
      <c r="AL60" s="1">
        <v>60</v>
      </c>
      <c r="AM60" s="1">
        <v>72</v>
      </c>
      <c r="AN60" s="1">
        <v>68</v>
      </c>
      <c r="AO60" s="1">
        <v>70</v>
      </c>
      <c r="AP60" s="1">
        <v>68</v>
      </c>
      <c r="AQ60" s="1">
        <v>68</v>
      </c>
      <c r="AR60" s="1">
        <v>68</v>
      </c>
      <c r="AS60" s="1">
        <v>66</v>
      </c>
      <c r="AT60" s="1">
        <v>70</v>
      </c>
    </row>
    <row r="61" spans="1:46" x14ac:dyDescent="0.6">
      <c r="A61" s="5" t="s">
        <v>25</v>
      </c>
      <c r="B61" s="298"/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70"/>
    </row>
    <row r="62" spans="1:46" x14ac:dyDescent="0.6">
      <c r="A62" s="8" t="s">
        <v>71</v>
      </c>
      <c r="B62" s="300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270"/>
    </row>
    <row r="63" spans="1:46" x14ac:dyDescent="0.6">
      <c r="A63" s="23" t="s">
        <v>86</v>
      </c>
      <c r="B63" s="6">
        <v>2</v>
      </c>
      <c r="C63" s="10">
        <v>2</v>
      </c>
      <c r="D63" s="10">
        <v>2</v>
      </c>
      <c r="E63" s="10">
        <v>2</v>
      </c>
      <c r="F63" s="10">
        <v>2</v>
      </c>
      <c r="G63" s="9">
        <v>2</v>
      </c>
      <c r="H63" s="10">
        <v>2</v>
      </c>
      <c r="I63" s="10">
        <v>2</v>
      </c>
      <c r="J63" s="10">
        <v>2</v>
      </c>
      <c r="K63" s="10">
        <v>2</v>
      </c>
      <c r="L63" s="9">
        <v>2</v>
      </c>
      <c r="M63" s="9">
        <v>2</v>
      </c>
      <c r="N63" s="9">
        <v>2</v>
      </c>
      <c r="O63" s="9">
        <v>2</v>
      </c>
      <c r="P63" s="9">
        <v>2</v>
      </c>
      <c r="Q63" s="9">
        <v>2</v>
      </c>
      <c r="R63" s="9">
        <v>2</v>
      </c>
      <c r="S63" s="9">
        <v>2</v>
      </c>
      <c r="T63" s="9">
        <v>2</v>
      </c>
      <c r="U63" s="9">
        <v>2</v>
      </c>
      <c r="V63" s="9">
        <v>2</v>
      </c>
      <c r="W63" s="9">
        <v>2</v>
      </c>
      <c r="X63" s="9">
        <f t="shared" ref="X63:X65" si="13">SUM(C63:W63)</f>
        <v>42</v>
      </c>
      <c r="Y63" s="59"/>
    </row>
    <row r="64" spans="1:46" x14ac:dyDescent="0.6">
      <c r="A64" s="8" t="s">
        <v>72</v>
      </c>
      <c r="B64" s="6">
        <v>2</v>
      </c>
      <c r="C64" s="10">
        <v>2</v>
      </c>
      <c r="D64" s="10">
        <v>2</v>
      </c>
      <c r="E64" s="10">
        <v>2</v>
      </c>
      <c r="F64" s="10">
        <v>2</v>
      </c>
      <c r="G64" s="9">
        <v>2</v>
      </c>
      <c r="H64" s="10">
        <v>2</v>
      </c>
      <c r="I64" s="10">
        <v>2</v>
      </c>
      <c r="J64" s="10">
        <v>2</v>
      </c>
      <c r="K64" s="10">
        <v>2</v>
      </c>
      <c r="L64" s="9">
        <v>2</v>
      </c>
      <c r="M64" s="9">
        <v>2</v>
      </c>
      <c r="N64" s="9">
        <v>2</v>
      </c>
      <c r="O64" s="9">
        <v>2</v>
      </c>
      <c r="P64" s="9">
        <v>2</v>
      </c>
      <c r="Q64" s="9">
        <v>2</v>
      </c>
      <c r="R64" s="9">
        <v>2</v>
      </c>
      <c r="S64" s="9">
        <v>2</v>
      </c>
      <c r="T64" s="9">
        <v>2</v>
      </c>
      <c r="U64" s="9">
        <v>2</v>
      </c>
      <c r="V64" s="9">
        <v>2</v>
      </c>
      <c r="W64" s="9">
        <v>2</v>
      </c>
      <c r="X64" s="9">
        <f t="shared" si="13"/>
        <v>42</v>
      </c>
      <c r="Y64" s="59"/>
    </row>
    <row r="65" spans="1:25" x14ac:dyDescent="0.6">
      <c r="A65" s="23" t="s">
        <v>87</v>
      </c>
      <c r="B65" s="6">
        <v>2</v>
      </c>
      <c r="C65" s="10">
        <v>2</v>
      </c>
      <c r="D65" s="10">
        <v>2</v>
      </c>
      <c r="E65" s="10">
        <v>2</v>
      </c>
      <c r="F65" s="10">
        <v>2</v>
      </c>
      <c r="G65" s="9">
        <v>2</v>
      </c>
      <c r="H65" s="10">
        <v>2</v>
      </c>
      <c r="I65" s="10">
        <v>2</v>
      </c>
      <c r="J65" s="10">
        <v>2</v>
      </c>
      <c r="K65" s="10">
        <v>2</v>
      </c>
      <c r="L65" s="9">
        <v>2</v>
      </c>
      <c r="M65" s="9">
        <v>2</v>
      </c>
      <c r="N65" s="9">
        <v>2</v>
      </c>
      <c r="O65" s="9">
        <v>2</v>
      </c>
      <c r="P65" s="9">
        <v>2</v>
      </c>
      <c r="Q65" s="9">
        <v>2</v>
      </c>
      <c r="R65" s="9">
        <v>2</v>
      </c>
      <c r="S65" s="9">
        <v>2</v>
      </c>
      <c r="T65" s="9">
        <v>2</v>
      </c>
      <c r="U65" s="9">
        <v>2</v>
      </c>
      <c r="V65" s="9">
        <v>0</v>
      </c>
      <c r="W65" s="9">
        <v>2</v>
      </c>
      <c r="X65" s="9">
        <f t="shared" si="13"/>
        <v>40</v>
      </c>
      <c r="Y65" s="59"/>
    </row>
    <row r="66" spans="1:25" x14ac:dyDescent="0.6">
      <c r="A66" s="41" t="s">
        <v>38</v>
      </c>
      <c r="B66" s="42">
        <f>SUM(B63:B65)</f>
        <v>6</v>
      </c>
      <c r="C66" s="42">
        <f t="shared" ref="C66:X66" si="14">SUM(C63:C65)</f>
        <v>6</v>
      </c>
      <c r="D66" s="42">
        <f t="shared" si="14"/>
        <v>6</v>
      </c>
      <c r="E66" s="46">
        <v>6</v>
      </c>
      <c r="F66" s="42">
        <v>6</v>
      </c>
      <c r="G66" s="42">
        <f t="shared" si="14"/>
        <v>6</v>
      </c>
      <c r="H66" s="42">
        <f t="shared" si="14"/>
        <v>6</v>
      </c>
      <c r="I66" s="42">
        <f t="shared" si="14"/>
        <v>6</v>
      </c>
      <c r="J66" s="42">
        <f t="shared" si="14"/>
        <v>6</v>
      </c>
      <c r="K66" s="42">
        <f t="shared" si="14"/>
        <v>6</v>
      </c>
      <c r="L66" s="42">
        <v>4</v>
      </c>
      <c r="M66" s="42">
        <f t="shared" si="14"/>
        <v>6</v>
      </c>
      <c r="N66" s="42">
        <f t="shared" si="14"/>
        <v>6</v>
      </c>
      <c r="O66" s="42">
        <v>6</v>
      </c>
      <c r="P66" s="42">
        <f t="shared" si="14"/>
        <v>6</v>
      </c>
      <c r="Q66" s="42">
        <v>4</v>
      </c>
      <c r="R66" s="42">
        <f t="shared" si="14"/>
        <v>6</v>
      </c>
      <c r="S66" s="42">
        <f t="shared" si="14"/>
        <v>6</v>
      </c>
      <c r="T66" s="42">
        <f t="shared" si="14"/>
        <v>6</v>
      </c>
      <c r="U66" s="42">
        <f t="shared" si="14"/>
        <v>6</v>
      </c>
      <c r="V66" s="42">
        <f t="shared" si="14"/>
        <v>4</v>
      </c>
      <c r="W66" s="42">
        <f t="shared" si="14"/>
        <v>6</v>
      </c>
      <c r="X66" s="42">
        <f t="shared" si="14"/>
        <v>124</v>
      </c>
      <c r="Y66" s="42">
        <f>COUNTIF(C66:W66,6)</f>
        <v>18</v>
      </c>
    </row>
    <row r="67" spans="1:25" x14ac:dyDescent="0.6">
      <c r="A67" s="5" t="s">
        <v>39</v>
      </c>
      <c r="B67" s="298"/>
      <c r="C67" s="301"/>
      <c r="D67" s="301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270"/>
    </row>
    <row r="68" spans="1:25" x14ac:dyDescent="0.6">
      <c r="A68" s="8" t="s">
        <v>73</v>
      </c>
      <c r="B68" s="300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270"/>
    </row>
    <row r="69" spans="1:25" x14ac:dyDescent="0.6">
      <c r="A69" s="8" t="s">
        <v>74</v>
      </c>
      <c r="B69" s="6">
        <v>2</v>
      </c>
      <c r="C69" s="10">
        <v>2</v>
      </c>
      <c r="D69" s="10">
        <v>2</v>
      </c>
      <c r="E69" s="10">
        <v>2</v>
      </c>
      <c r="F69" s="10">
        <v>2</v>
      </c>
      <c r="G69" s="9">
        <v>2</v>
      </c>
      <c r="H69" s="10">
        <v>2</v>
      </c>
      <c r="I69" s="10">
        <v>2</v>
      </c>
      <c r="J69" s="10">
        <v>2</v>
      </c>
      <c r="K69" s="10">
        <v>2</v>
      </c>
      <c r="L69" s="9">
        <v>0</v>
      </c>
      <c r="M69" s="9">
        <v>2</v>
      </c>
      <c r="N69" s="9">
        <v>2</v>
      </c>
      <c r="O69" s="10">
        <v>2</v>
      </c>
      <c r="P69" s="10">
        <v>2</v>
      </c>
      <c r="Q69" s="10">
        <v>2</v>
      </c>
      <c r="R69" s="9">
        <v>2</v>
      </c>
      <c r="S69" s="9">
        <v>2</v>
      </c>
      <c r="T69" s="10">
        <v>2</v>
      </c>
      <c r="U69" s="10">
        <v>2</v>
      </c>
      <c r="V69" s="9">
        <v>2</v>
      </c>
      <c r="W69" s="9">
        <v>2</v>
      </c>
      <c r="X69" s="9">
        <f t="shared" ref="X69:X72" si="15">SUM(C69:W69)</f>
        <v>40</v>
      </c>
      <c r="Y69" s="59"/>
    </row>
    <row r="70" spans="1:25" x14ac:dyDescent="0.6">
      <c r="A70" s="8" t="s">
        <v>75</v>
      </c>
      <c r="B70" s="6">
        <v>2</v>
      </c>
      <c r="C70" s="10">
        <v>2</v>
      </c>
      <c r="D70" s="10">
        <v>2</v>
      </c>
      <c r="E70" s="10">
        <v>2</v>
      </c>
      <c r="F70" s="10">
        <v>2</v>
      </c>
      <c r="G70" s="9">
        <v>2</v>
      </c>
      <c r="H70" s="10">
        <v>2</v>
      </c>
      <c r="I70" s="10">
        <v>2</v>
      </c>
      <c r="J70" s="10">
        <v>2</v>
      </c>
      <c r="K70" s="10">
        <v>2</v>
      </c>
      <c r="L70" s="9">
        <v>2</v>
      </c>
      <c r="M70" s="9">
        <v>2</v>
      </c>
      <c r="N70" s="9">
        <v>2</v>
      </c>
      <c r="O70" s="10">
        <v>2</v>
      </c>
      <c r="P70" s="10">
        <v>2</v>
      </c>
      <c r="Q70" s="10">
        <v>2</v>
      </c>
      <c r="R70" s="9">
        <v>2</v>
      </c>
      <c r="S70" s="9">
        <v>2</v>
      </c>
      <c r="T70" s="10">
        <v>2</v>
      </c>
      <c r="U70" s="10">
        <v>2</v>
      </c>
      <c r="V70" s="9">
        <v>2</v>
      </c>
      <c r="W70" s="9">
        <v>2</v>
      </c>
      <c r="X70" s="9">
        <f t="shared" si="15"/>
        <v>42</v>
      </c>
      <c r="Y70" s="59"/>
    </row>
    <row r="71" spans="1:25" x14ac:dyDescent="0.6">
      <c r="A71" s="8" t="s">
        <v>76</v>
      </c>
      <c r="B71" s="6">
        <v>2</v>
      </c>
      <c r="C71" s="10">
        <v>2</v>
      </c>
      <c r="D71" s="10">
        <v>2</v>
      </c>
      <c r="E71" s="10">
        <v>2</v>
      </c>
      <c r="F71" s="10">
        <v>2</v>
      </c>
      <c r="G71" s="9">
        <v>2</v>
      </c>
      <c r="H71" s="10">
        <v>2</v>
      </c>
      <c r="I71" s="10">
        <v>2</v>
      </c>
      <c r="J71" s="10">
        <v>2</v>
      </c>
      <c r="K71" s="10">
        <v>2</v>
      </c>
      <c r="L71" s="9">
        <v>2</v>
      </c>
      <c r="M71" s="9">
        <v>2</v>
      </c>
      <c r="N71" s="9">
        <v>2</v>
      </c>
      <c r="O71" s="10">
        <v>2</v>
      </c>
      <c r="P71" s="10">
        <v>2</v>
      </c>
      <c r="Q71" s="10">
        <v>2</v>
      </c>
      <c r="R71" s="9">
        <v>2</v>
      </c>
      <c r="S71" s="9">
        <v>2</v>
      </c>
      <c r="T71" s="10">
        <v>2</v>
      </c>
      <c r="U71" s="10">
        <v>2</v>
      </c>
      <c r="V71" s="9">
        <v>2</v>
      </c>
      <c r="W71" s="9">
        <v>2</v>
      </c>
      <c r="X71" s="9">
        <f t="shared" si="15"/>
        <v>42</v>
      </c>
      <c r="Y71" s="59"/>
    </row>
    <row r="72" spans="1:25" x14ac:dyDescent="0.6">
      <c r="A72" s="8" t="s">
        <v>77</v>
      </c>
      <c r="B72" s="6">
        <v>2</v>
      </c>
      <c r="C72" s="10">
        <v>2</v>
      </c>
      <c r="D72" s="10">
        <v>2</v>
      </c>
      <c r="E72" s="10">
        <v>2</v>
      </c>
      <c r="F72" s="10">
        <v>2</v>
      </c>
      <c r="G72" s="9">
        <v>2</v>
      </c>
      <c r="H72" s="10">
        <v>2</v>
      </c>
      <c r="I72" s="10">
        <v>2</v>
      </c>
      <c r="J72" s="10">
        <v>2</v>
      </c>
      <c r="K72" s="10">
        <v>2</v>
      </c>
      <c r="L72" s="9">
        <v>2</v>
      </c>
      <c r="M72" s="9">
        <v>2</v>
      </c>
      <c r="N72" s="9">
        <v>2</v>
      </c>
      <c r="O72" s="10">
        <v>2</v>
      </c>
      <c r="P72" s="10">
        <v>2</v>
      </c>
      <c r="Q72" s="10">
        <v>2</v>
      </c>
      <c r="R72" s="9">
        <v>2</v>
      </c>
      <c r="S72" s="9">
        <v>2</v>
      </c>
      <c r="T72" s="10">
        <v>2</v>
      </c>
      <c r="U72" s="10">
        <v>2</v>
      </c>
      <c r="V72" s="9">
        <v>2</v>
      </c>
      <c r="W72" s="9">
        <v>2</v>
      </c>
      <c r="X72" s="9">
        <f t="shared" si="15"/>
        <v>42</v>
      </c>
      <c r="Y72" s="59"/>
    </row>
    <row r="73" spans="1:25" x14ac:dyDescent="0.6">
      <c r="A73" s="41" t="s">
        <v>38</v>
      </c>
      <c r="B73" s="43">
        <f>SUM(B69:B72)</f>
        <v>8</v>
      </c>
      <c r="C73" s="43">
        <f t="shared" ref="C73:X73" si="16">SUM(C69:C72)</f>
        <v>8</v>
      </c>
      <c r="D73" s="43">
        <f t="shared" si="16"/>
        <v>8</v>
      </c>
      <c r="E73" s="43">
        <f t="shared" si="16"/>
        <v>8</v>
      </c>
      <c r="F73" s="43">
        <f t="shared" si="16"/>
        <v>8</v>
      </c>
      <c r="G73" s="43">
        <f t="shared" si="16"/>
        <v>8</v>
      </c>
      <c r="H73" s="43">
        <f t="shared" si="16"/>
        <v>8</v>
      </c>
      <c r="I73" s="43">
        <f t="shared" si="16"/>
        <v>8</v>
      </c>
      <c r="J73" s="43">
        <f t="shared" si="16"/>
        <v>8</v>
      </c>
      <c r="K73" s="43">
        <f t="shared" si="16"/>
        <v>8</v>
      </c>
      <c r="L73" s="43">
        <f t="shared" si="16"/>
        <v>6</v>
      </c>
      <c r="M73" s="43">
        <f t="shared" si="16"/>
        <v>8</v>
      </c>
      <c r="N73" s="43">
        <f t="shared" si="16"/>
        <v>8</v>
      </c>
      <c r="O73" s="43">
        <f t="shared" si="16"/>
        <v>8</v>
      </c>
      <c r="P73" s="43">
        <f t="shared" si="16"/>
        <v>8</v>
      </c>
      <c r="Q73" s="43">
        <f t="shared" si="16"/>
        <v>8</v>
      </c>
      <c r="R73" s="43">
        <f t="shared" si="16"/>
        <v>8</v>
      </c>
      <c r="S73" s="43">
        <f t="shared" si="16"/>
        <v>8</v>
      </c>
      <c r="T73" s="43">
        <f t="shared" si="16"/>
        <v>8</v>
      </c>
      <c r="U73" s="43">
        <f t="shared" si="16"/>
        <v>8</v>
      </c>
      <c r="V73" s="43">
        <f t="shared" si="16"/>
        <v>8</v>
      </c>
      <c r="W73" s="43">
        <f t="shared" si="16"/>
        <v>8</v>
      </c>
      <c r="X73" s="43">
        <f t="shared" si="16"/>
        <v>166</v>
      </c>
      <c r="Y73" s="42">
        <f>COUNTIF(C73:W73,8)</f>
        <v>20</v>
      </c>
    </row>
    <row r="74" spans="1:25" x14ac:dyDescent="0.6">
      <c r="A74" s="20" t="s">
        <v>78</v>
      </c>
      <c r="B74" s="300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270"/>
    </row>
    <row r="75" spans="1:25" x14ac:dyDescent="0.6">
      <c r="A75" s="21" t="s">
        <v>90</v>
      </c>
      <c r="B75" s="38">
        <v>2</v>
      </c>
      <c r="C75" s="10">
        <v>2</v>
      </c>
      <c r="D75" s="10">
        <v>2</v>
      </c>
      <c r="E75" s="10">
        <v>2</v>
      </c>
      <c r="F75" s="9">
        <v>2</v>
      </c>
      <c r="G75" s="10">
        <v>2</v>
      </c>
      <c r="H75" s="10">
        <v>2</v>
      </c>
      <c r="I75" s="10">
        <v>2</v>
      </c>
      <c r="J75" s="10">
        <v>2</v>
      </c>
      <c r="K75" s="10">
        <v>2</v>
      </c>
      <c r="L75" s="10">
        <v>2</v>
      </c>
      <c r="M75" s="10">
        <v>2</v>
      </c>
      <c r="N75" s="10">
        <v>2</v>
      </c>
      <c r="O75" s="10">
        <v>0</v>
      </c>
      <c r="P75" s="10">
        <v>2</v>
      </c>
      <c r="Q75" s="10">
        <v>2</v>
      </c>
      <c r="R75" s="10">
        <v>2</v>
      </c>
      <c r="S75" s="10">
        <v>2</v>
      </c>
      <c r="T75" s="10">
        <v>2</v>
      </c>
      <c r="U75" s="10">
        <v>2</v>
      </c>
      <c r="V75" s="10">
        <v>2</v>
      </c>
      <c r="W75" s="10">
        <v>2</v>
      </c>
      <c r="X75" s="9">
        <f t="shared" ref="X75:X78" si="17">SUM(C75:W75)</f>
        <v>40</v>
      </c>
      <c r="Y75" s="59"/>
    </row>
    <row r="76" spans="1:25" x14ac:dyDescent="0.6">
      <c r="A76" s="8" t="s">
        <v>79</v>
      </c>
      <c r="B76" s="38">
        <v>2</v>
      </c>
      <c r="C76" s="9">
        <v>2</v>
      </c>
      <c r="D76" s="9">
        <v>2</v>
      </c>
      <c r="E76" s="9">
        <v>2</v>
      </c>
      <c r="F76" s="9">
        <v>2</v>
      </c>
      <c r="G76" s="9">
        <v>2</v>
      </c>
      <c r="H76" s="9">
        <v>2</v>
      </c>
      <c r="I76" s="9">
        <v>2</v>
      </c>
      <c r="J76" s="9">
        <v>2</v>
      </c>
      <c r="K76" s="9">
        <v>2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2</v>
      </c>
      <c r="R76" s="9">
        <v>2</v>
      </c>
      <c r="S76" s="9">
        <v>2</v>
      </c>
      <c r="T76" s="9">
        <v>2</v>
      </c>
      <c r="U76" s="9">
        <v>2</v>
      </c>
      <c r="V76" s="9">
        <v>2</v>
      </c>
      <c r="W76" s="9">
        <v>2</v>
      </c>
      <c r="X76" s="9">
        <f t="shared" si="17"/>
        <v>42</v>
      </c>
      <c r="Y76" s="59"/>
    </row>
    <row r="77" spans="1:25" x14ac:dyDescent="0.6">
      <c r="A77" s="221" t="s">
        <v>80</v>
      </c>
      <c r="B77" s="38">
        <v>2</v>
      </c>
      <c r="C77" s="9">
        <v>2</v>
      </c>
      <c r="D77" s="9">
        <v>2</v>
      </c>
      <c r="E77" s="9">
        <v>2</v>
      </c>
      <c r="F77" s="9">
        <v>2</v>
      </c>
      <c r="G77" s="9">
        <v>2</v>
      </c>
      <c r="H77" s="9">
        <v>2</v>
      </c>
      <c r="I77" s="9">
        <v>2</v>
      </c>
      <c r="J77" s="9">
        <v>2</v>
      </c>
      <c r="K77" s="9">
        <v>2</v>
      </c>
      <c r="L77" s="9">
        <v>2</v>
      </c>
      <c r="M77" s="9">
        <v>2</v>
      </c>
      <c r="N77" s="9">
        <v>2</v>
      </c>
      <c r="O77" s="9">
        <v>2</v>
      </c>
      <c r="P77" s="9">
        <v>2</v>
      </c>
      <c r="Q77" s="9">
        <v>2</v>
      </c>
      <c r="R77" s="9">
        <v>2</v>
      </c>
      <c r="S77" s="9">
        <v>2</v>
      </c>
      <c r="T77" s="9">
        <v>2</v>
      </c>
      <c r="U77" s="9">
        <v>2</v>
      </c>
      <c r="V77" s="9">
        <v>2</v>
      </c>
      <c r="W77" s="9">
        <v>2</v>
      </c>
      <c r="X77" s="9">
        <f t="shared" si="17"/>
        <v>42</v>
      </c>
      <c r="Y77" s="59"/>
    </row>
    <row r="78" spans="1:25" x14ac:dyDescent="0.6">
      <c r="A78" s="24" t="s">
        <v>89</v>
      </c>
      <c r="B78" s="14">
        <v>2</v>
      </c>
      <c r="C78" s="15">
        <v>2</v>
      </c>
      <c r="D78" s="15">
        <v>2</v>
      </c>
      <c r="E78" s="15">
        <v>2</v>
      </c>
      <c r="F78" s="15">
        <v>2</v>
      </c>
      <c r="G78" s="15">
        <v>2</v>
      </c>
      <c r="H78" s="15">
        <v>2</v>
      </c>
      <c r="I78" s="15">
        <v>2</v>
      </c>
      <c r="J78" s="15">
        <v>2</v>
      </c>
      <c r="K78" s="15">
        <v>2</v>
      </c>
      <c r="L78" s="15">
        <v>2</v>
      </c>
      <c r="M78" s="15">
        <v>2</v>
      </c>
      <c r="N78" s="15">
        <v>2</v>
      </c>
      <c r="O78" s="15">
        <v>2</v>
      </c>
      <c r="P78" s="15">
        <v>2</v>
      </c>
      <c r="Q78" s="15">
        <v>2</v>
      </c>
      <c r="R78" s="15">
        <v>2</v>
      </c>
      <c r="S78" s="15">
        <v>2</v>
      </c>
      <c r="T78" s="15">
        <v>2</v>
      </c>
      <c r="U78" s="15">
        <v>2</v>
      </c>
      <c r="V78" s="15">
        <v>2</v>
      </c>
      <c r="W78" s="15">
        <v>2</v>
      </c>
      <c r="X78" s="9">
        <f t="shared" si="17"/>
        <v>42</v>
      </c>
      <c r="Y78" s="59"/>
    </row>
    <row r="79" spans="1:25" x14ac:dyDescent="0.6">
      <c r="A79" s="41" t="s">
        <v>38</v>
      </c>
      <c r="B79" s="42">
        <f>SUM(B75:B78)</f>
        <v>8</v>
      </c>
      <c r="C79" s="42">
        <f t="shared" ref="C79:X79" si="18">SUM(C75:C78)</f>
        <v>8</v>
      </c>
      <c r="D79" s="42">
        <f t="shared" si="18"/>
        <v>8</v>
      </c>
      <c r="E79" s="46">
        <v>8</v>
      </c>
      <c r="F79" s="42">
        <v>8</v>
      </c>
      <c r="G79" s="42">
        <f t="shared" si="18"/>
        <v>8</v>
      </c>
      <c r="H79" s="42">
        <f t="shared" si="18"/>
        <v>8</v>
      </c>
      <c r="I79" s="42">
        <f t="shared" si="18"/>
        <v>8</v>
      </c>
      <c r="J79" s="42">
        <f t="shared" si="18"/>
        <v>8</v>
      </c>
      <c r="K79" s="42">
        <f t="shared" si="18"/>
        <v>8</v>
      </c>
      <c r="L79" s="42">
        <v>8</v>
      </c>
      <c r="M79" s="42">
        <f t="shared" si="18"/>
        <v>8</v>
      </c>
      <c r="N79" s="42">
        <f t="shared" si="18"/>
        <v>8</v>
      </c>
      <c r="O79" s="42">
        <v>6</v>
      </c>
      <c r="P79" s="42">
        <f t="shared" si="18"/>
        <v>8</v>
      </c>
      <c r="Q79" s="42">
        <v>8</v>
      </c>
      <c r="R79" s="42">
        <f t="shared" si="18"/>
        <v>8</v>
      </c>
      <c r="S79" s="42">
        <f t="shared" si="18"/>
        <v>8</v>
      </c>
      <c r="T79" s="42">
        <f t="shared" si="18"/>
        <v>8</v>
      </c>
      <c r="U79" s="42">
        <f t="shared" si="18"/>
        <v>8</v>
      </c>
      <c r="V79" s="42">
        <f t="shared" si="18"/>
        <v>8</v>
      </c>
      <c r="W79" s="42">
        <f t="shared" si="18"/>
        <v>8</v>
      </c>
      <c r="X79" s="42">
        <f t="shared" si="18"/>
        <v>166</v>
      </c>
      <c r="Y79" s="42">
        <f>COUNTIF(C79:W79,8)</f>
        <v>20</v>
      </c>
    </row>
    <row r="80" spans="1:25" x14ac:dyDescent="0.6">
      <c r="A80" s="5" t="s">
        <v>81</v>
      </c>
      <c r="B80" s="298"/>
      <c r="C80" s="299"/>
      <c r="D80" s="299"/>
      <c r="E80" s="299"/>
      <c r="F80" s="299"/>
      <c r="G80" s="299"/>
      <c r="H80" s="299"/>
      <c r="I80" s="299"/>
      <c r="J80" s="299"/>
      <c r="K80" s="299"/>
      <c r="L80" s="299"/>
      <c r="M80" s="299"/>
      <c r="N80" s="299"/>
      <c r="O80" s="299"/>
      <c r="P80" s="299"/>
      <c r="Q80" s="299"/>
      <c r="R80" s="299"/>
      <c r="S80" s="299"/>
      <c r="T80" s="299"/>
      <c r="U80" s="299"/>
      <c r="V80" s="299"/>
      <c r="W80" s="299"/>
      <c r="X80" s="299"/>
      <c r="Y80" s="270"/>
    </row>
    <row r="81" spans="1:25" x14ac:dyDescent="0.6">
      <c r="A81" s="21" t="s">
        <v>82</v>
      </c>
      <c r="B81" s="6">
        <v>2</v>
      </c>
      <c r="C81" s="10">
        <v>2</v>
      </c>
      <c r="D81" s="10">
        <v>2</v>
      </c>
      <c r="E81" s="10">
        <v>2</v>
      </c>
      <c r="F81" s="10">
        <v>2</v>
      </c>
      <c r="G81" s="10">
        <v>2</v>
      </c>
      <c r="H81" s="10">
        <v>2</v>
      </c>
      <c r="I81" s="10">
        <v>2</v>
      </c>
      <c r="J81" s="10">
        <v>2</v>
      </c>
      <c r="K81" s="10">
        <v>2</v>
      </c>
      <c r="L81" s="10">
        <v>2</v>
      </c>
      <c r="M81" s="10">
        <v>2</v>
      </c>
      <c r="N81" s="10">
        <v>2</v>
      </c>
      <c r="O81" s="10">
        <v>2</v>
      </c>
      <c r="P81" s="10">
        <v>2</v>
      </c>
      <c r="Q81" s="10">
        <v>2</v>
      </c>
      <c r="R81" s="10">
        <v>2</v>
      </c>
      <c r="S81" s="10">
        <v>2</v>
      </c>
      <c r="T81" s="10">
        <v>2</v>
      </c>
      <c r="U81" s="10">
        <v>2</v>
      </c>
      <c r="V81" s="10">
        <v>2</v>
      </c>
      <c r="W81" s="10">
        <v>2</v>
      </c>
      <c r="X81" s="9">
        <f t="shared" ref="X81:X82" si="19">SUM(C81:W81)</f>
        <v>42</v>
      </c>
      <c r="Y81" s="59"/>
    </row>
    <row r="82" spans="1:25" x14ac:dyDescent="0.6">
      <c r="A82" s="8" t="s">
        <v>83</v>
      </c>
      <c r="B82" s="6">
        <v>2</v>
      </c>
      <c r="C82" s="10">
        <v>2</v>
      </c>
      <c r="D82" s="10">
        <v>2</v>
      </c>
      <c r="E82" s="9">
        <v>2</v>
      </c>
      <c r="F82" s="9">
        <v>2</v>
      </c>
      <c r="G82" s="9">
        <v>2</v>
      </c>
      <c r="H82" s="9">
        <v>2</v>
      </c>
      <c r="I82" s="9">
        <v>2</v>
      </c>
      <c r="J82" s="9">
        <v>2</v>
      </c>
      <c r="K82" s="9">
        <v>2</v>
      </c>
      <c r="L82" s="9">
        <v>2</v>
      </c>
      <c r="M82" s="9">
        <v>2</v>
      </c>
      <c r="N82" s="9">
        <v>2</v>
      </c>
      <c r="O82" s="9">
        <v>2</v>
      </c>
      <c r="P82" s="9">
        <v>2</v>
      </c>
      <c r="Q82" s="9">
        <v>2</v>
      </c>
      <c r="R82" s="9">
        <v>2</v>
      </c>
      <c r="S82" s="9">
        <v>2</v>
      </c>
      <c r="T82" s="9">
        <v>2</v>
      </c>
      <c r="U82" s="9">
        <v>2</v>
      </c>
      <c r="V82" s="9">
        <v>2</v>
      </c>
      <c r="W82" s="9">
        <v>2</v>
      </c>
      <c r="X82" s="9">
        <f t="shared" si="19"/>
        <v>42</v>
      </c>
      <c r="Y82" s="59"/>
    </row>
    <row r="83" spans="1:25" x14ac:dyDescent="0.6">
      <c r="A83" s="41" t="s">
        <v>38</v>
      </c>
      <c r="B83" s="42">
        <f>SUM(B81:B82)</f>
        <v>4</v>
      </c>
      <c r="C83" s="42">
        <f t="shared" ref="C83:X83" si="20">SUM(C81:C82)</f>
        <v>4</v>
      </c>
      <c r="D83" s="42">
        <f t="shared" si="20"/>
        <v>4</v>
      </c>
      <c r="E83" s="46">
        <v>4</v>
      </c>
      <c r="F83" s="42">
        <v>4</v>
      </c>
      <c r="G83" s="42">
        <f t="shared" si="20"/>
        <v>4</v>
      </c>
      <c r="H83" s="42">
        <f t="shared" si="20"/>
        <v>4</v>
      </c>
      <c r="I83" s="42">
        <f t="shared" si="20"/>
        <v>4</v>
      </c>
      <c r="J83" s="42">
        <f t="shared" si="20"/>
        <v>4</v>
      </c>
      <c r="K83" s="42">
        <f t="shared" si="20"/>
        <v>4</v>
      </c>
      <c r="L83" s="42">
        <v>4</v>
      </c>
      <c r="M83" s="42">
        <f t="shared" si="20"/>
        <v>4</v>
      </c>
      <c r="N83" s="42">
        <f t="shared" si="20"/>
        <v>4</v>
      </c>
      <c r="O83" s="42">
        <v>4</v>
      </c>
      <c r="P83" s="42">
        <f t="shared" si="20"/>
        <v>4</v>
      </c>
      <c r="Q83" s="42">
        <v>4</v>
      </c>
      <c r="R83" s="42">
        <f t="shared" si="20"/>
        <v>4</v>
      </c>
      <c r="S83" s="42">
        <f t="shared" si="20"/>
        <v>4</v>
      </c>
      <c r="T83" s="42">
        <f t="shared" si="20"/>
        <v>4</v>
      </c>
      <c r="U83" s="42">
        <f t="shared" si="20"/>
        <v>4</v>
      </c>
      <c r="V83" s="42">
        <f t="shared" si="20"/>
        <v>4</v>
      </c>
      <c r="W83" s="42">
        <f t="shared" si="20"/>
        <v>4</v>
      </c>
      <c r="X83" s="42">
        <f t="shared" si="20"/>
        <v>84</v>
      </c>
      <c r="Y83" s="42">
        <f>COUNTIF(C83:W83,4)</f>
        <v>21</v>
      </c>
    </row>
    <row r="84" spans="1:25" x14ac:dyDescent="0.6">
      <c r="A84" s="20" t="s">
        <v>84</v>
      </c>
      <c r="B84" s="300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270"/>
    </row>
    <row r="85" spans="1:25" x14ac:dyDescent="0.6">
      <c r="A85" s="27" t="s">
        <v>88</v>
      </c>
      <c r="B85" s="6">
        <v>2</v>
      </c>
      <c r="C85" s="9">
        <v>2</v>
      </c>
      <c r="D85" s="9">
        <v>0</v>
      </c>
      <c r="E85" s="9">
        <v>0</v>
      </c>
      <c r="F85" s="9">
        <v>2</v>
      </c>
      <c r="G85" s="9">
        <v>2</v>
      </c>
      <c r="H85" s="9">
        <v>2</v>
      </c>
      <c r="I85" s="9">
        <v>2</v>
      </c>
      <c r="J85" s="9">
        <v>2</v>
      </c>
      <c r="K85" s="9">
        <v>2</v>
      </c>
      <c r="L85" s="9">
        <v>2</v>
      </c>
      <c r="M85" s="9">
        <v>2</v>
      </c>
      <c r="N85" s="9">
        <v>2</v>
      </c>
      <c r="O85" s="9">
        <v>0</v>
      </c>
      <c r="P85" s="9">
        <v>2</v>
      </c>
      <c r="Q85" s="9">
        <v>0</v>
      </c>
      <c r="R85" s="9">
        <v>2</v>
      </c>
      <c r="S85" s="9">
        <v>2</v>
      </c>
      <c r="T85" s="9">
        <v>2</v>
      </c>
      <c r="U85" s="9">
        <v>2</v>
      </c>
      <c r="V85" s="9">
        <v>0</v>
      </c>
      <c r="W85" s="9">
        <v>2</v>
      </c>
      <c r="X85" s="9">
        <f t="shared" ref="X85" si="21">SUM(C85:W85)</f>
        <v>32</v>
      </c>
      <c r="Y85" s="59"/>
    </row>
    <row r="86" spans="1:25" x14ac:dyDescent="0.6">
      <c r="A86" s="41" t="s">
        <v>38</v>
      </c>
      <c r="B86" s="42">
        <f>SUM(B85)</f>
        <v>2</v>
      </c>
      <c r="C86" s="42">
        <f t="shared" ref="C86:X86" si="22">SUM(C85)</f>
        <v>2</v>
      </c>
      <c r="D86" s="42">
        <f t="shared" si="22"/>
        <v>0</v>
      </c>
      <c r="E86" s="42">
        <f t="shared" si="22"/>
        <v>0</v>
      </c>
      <c r="F86" s="42">
        <f t="shared" si="22"/>
        <v>2</v>
      </c>
      <c r="G86" s="42">
        <f t="shared" si="22"/>
        <v>2</v>
      </c>
      <c r="H86" s="42">
        <f t="shared" si="22"/>
        <v>2</v>
      </c>
      <c r="I86" s="42">
        <f t="shared" si="22"/>
        <v>2</v>
      </c>
      <c r="J86" s="42">
        <f t="shared" si="22"/>
        <v>2</v>
      </c>
      <c r="K86" s="42">
        <f t="shared" si="22"/>
        <v>2</v>
      </c>
      <c r="L86" s="42">
        <f t="shared" si="22"/>
        <v>2</v>
      </c>
      <c r="M86" s="42">
        <f t="shared" si="22"/>
        <v>2</v>
      </c>
      <c r="N86" s="42">
        <f t="shared" si="22"/>
        <v>2</v>
      </c>
      <c r="O86" s="42">
        <f t="shared" si="22"/>
        <v>0</v>
      </c>
      <c r="P86" s="42">
        <f t="shared" si="22"/>
        <v>2</v>
      </c>
      <c r="Q86" s="42">
        <f t="shared" si="22"/>
        <v>0</v>
      </c>
      <c r="R86" s="42">
        <f t="shared" si="22"/>
        <v>2</v>
      </c>
      <c r="S86" s="42">
        <f t="shared" si="22"/>
        <v>2</v>
      </c>
      <c r="T86" s="42">
        <f t="shared" si="22"/>
        <v>2</v>
      </c>
      <c r="U86" s="42">
        <f t="shared" si="22"/>
        <v>2</v>
      </c>
      <c r="V86" s="42">
        <f t="shared" si="22"/>
        <v>0</v>
      </c>
      <c r="W86" s="42">
        <f t="shared" si="22"/>
        <v>2</v>
      </c>
      <c r="X86" s="42">
        <f t="shared" si="22"/>
        <v>32</v>
      </c>
      <c r="Y86" s="42">
        <f>COUNTIF(C86:W86,2)</f>
        <v>16</v>
      </c>
    </row>
    <row r="87" spans="1:25" x14ac:dyDescent="0.6">
      <c r="A87" s="47" t="s">
        <v>91</v>
      </c>
      <c r="B87" s="45">
        <f>B66+B73+B79+B83+B86</f>
        <v>28</v>
      </c>
      <c r="C87" s="45">
        <f>C86+C83+C79+C73+C66</f>
        <v>28</v>
      </c>
      <c r="D87" s="45">
        <f t="shared" ref="D87:V87" si="23">D86+D83+D79+D73+D66</f>
        <v>26</v>
      </c>
      <c r="E87" s="45">
        <f t="shared" si="23"/>
        <v>26</v>
      </c>
      <c r="F87" s="45">
        <f t="shared" si="23"/>
        <v>28</v>
      </c>
      <c r="G87" s="45">
        <f t="shared" si="23"/>
        <v>28</v>
      </c>
      <c r="H87" s="45">
        <f t="shared" si="23"/>
        <v>28</v>
      </c>
      <c r="I87" s="45">
        <f t="shared" si="23"/>
        <v>28</v>
      </c>
      <c r="J87" s="45">
        <f t="shared" si="23"/>
        <v>28</v>
      </c>
      <c r="K87" s="45">
        <f t="shared" si="23"/>
        <v>28</v>
      </c>
      <c r="L87" s="45">
        <f t="shared" si="23"/>
        <v>24</v>
      </c>
      <c r="M87" s="45">
        <f t="shared" si="23"/>
        <v>28</v>
      </c>
      <c r="N87" s="45">
        <f t="shared" si="23"/>
        <v>28</v>
      </c>
      <c r="O87" s="45">
        <f t="shared" si="23"/>
        <v>24</v>
      </c>
      <c r="P87" s="45">
        <f t="shared" si="23"/>
        <v>28</v>
      </c>
      <c r="Q87" s="45">
        <f t="shared" si="23"/>
        <v>24</v>
      </c>
      <c r="R87" s="45">
        <f t="shared" si="23"/>
        <v>28</v>
      </c>
      <c r="S87" s="45">
        <f t="shared" si="23"/>
        <v>28</v>
      </c>
      <c r="T87" s="45">
        <f t="shared" si="23"/>
        <v>28</v>
      </c>
      <c r="U87" s="45">
        <f t="shared" si="23"/>
        <v>28</v>
      </c>
      <c r="V87" s="45">
        <f t="shared" si="23"/>
        <v>24</v>
      </c>
      <c r="W87" s="45">
        <f>W86+W83+W79+W73+W66</f>
        <v>28</v>
      </c>
      <c r="X87" s="45">
        <f>X86+X83+X79+X73+X66</f>
        <v>572</v>
      </c>
      <c r="Y87" s="59"/>
    </row>
    <row r="88" spans="1:25" x14ac:dyDescent="0.6">
      <c r="A88" s="48" t="s">
        <v>85</v>
      </c>
      <c r="B88" s="57">
        <f>B59+B87</f>
        <v>100</v>
      </c>
      <c r="C88" s="197">
        <f>C87+C59</f>
        <v>94</v>
      </c>
      <c r="D88" s="197">
        <f t="shared" ref="D88:W88" si="24">D87+D59</f>
        <v>94</v>
      </c>
      <c r="E88" s="197">
        <f t="shared" si="24"/>
        <v>86</v>
      </c>
      <c r="F88" s="197">
        <f t="shared" si="24"/>
        <v>96</v>
      </c>
      <c r="G88" s="197">
        <f t="shared" si="24"/>
        <v>96</v>
      </c>
      <c r="H88" s="197">
        <f t="shared" si="24"/>
        <v>92</v>
      </c>
      <c r="I88" s="197">
        <f t="shared" si="24"/>
        <v>94</v>
      </c>
      <c r="J88" s="197">
        <f t="shared" si="24"/>
        <v>100</v>
      </c>
      <c r="K88" s="197">
        <f t="shared" si="24"/>
        <v>94</v>
      </c>
      <c r="L88" s="197">
        <f t="shared" si="24"/>
        <v>96</v>
      </c>
      <c r="M88" s="197">
        <f t="shared" si="24"/>
        <v>96</v>
      </c>
      <c r="N88" s="197">
        <f t="shared" si="24"/>
        <v>100</v>
      </c>
      <c r="O88" s="197">
        <f t="shared" si="24"/>
        <v>84</v>
      </c>
      <c r="P88" s="197">
        <f t="shared" si="24"/>
        <v>100</v>
      </c>
      <c r="Q88" s="197">
        <f t="shared" si="24"/>
        <v>92</v>
      </c>
      <c r="R88" s="197">
        <f t="shared" si="24"/>
        <v>98</v>
      </c>
      <c r="S88" s="197">
        <f t="shared" si="24"/>
        <v>96</v>
      </c>
      <c r="T88" s="197">
        <f t="shared" si="24"/>
        <v>96</v>
      </c>
      <c r="U88" s="197">
        <f t="shared" si="24"/>
        <v>96</v>
      </c>
      <c r="V88" s="197">
        <f t="shared" si="24"/>
        <v>90</v>
      </c>
      <c r="W88" s="197">
        <f t="shared" si="24"/>
        <v>98</v>
      </c>
      <c r="X88" s="360">
        <f>AVERAGE(C88:W88)</f>
        <v>94.666666666666671</v>
      </c>
      <c r="Y88" s="59"/>
    </row>
  </sheetData>
  <mergeCells count="23">
    <mergeCell ref="W3:W4"/>
    <mergeCell ref="F3:F4"/>
    <mergeCell ref="G3:G4"/>
    <mergeCell ref="H3:H4"/>
    <mergeCell ref="I3:I4"/>
    <mergeCell ref="J3:J4"/>
    <mergeCell ref="V3:V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A60:B60"/>
    <mergeCell ref="B3:B4"/>
    <mergeCell ref="C3:C4"/>
    <mergeCell ref="D3:D4"/>
    <mergeCell ref="E3:E4"/>
  </mergeCells>
  <pageMargins left="0.17" right="0.15748031496062992" top="0.19685039370078741" bottom="0.15748031496062992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1C11-4422-4E43-9077-4054E3497DED}">
  <dimension ref="A1:V91"/>
  <sheetViews>
    <sheetView zoomScale="70" zoomScaleNormal="70" workbookViewId="0">
      <pane xSplit="1" ySplit="6" topLeftCell="B76" activePane="bottomRight" state="frozen"/>
      <selection pane="topRight" activeCell="B1" sqref="B1"/>
      <selection pane="bottomLeft" activeCell="A7" sqref="A7"/>
      <selection pane="bottomRight" activeCell="U92" sqref="U92"/>
    </sheetView>
  </sheetViews>
  <sheetFormatPr defaultColWidth="8.8984375" defaultRowHeight="21" x14ac:dyDescent="0.6"/>
  <cols>
    <col min="1" max="1" width="80.19921875" style="1" customWidth="1"/>
    <col min="2" max="2" width="6.3984375" style="50" customWidth="1"/>
    <col min="3" max="21" width="7.59765625" style="270" customWidth="1"/>
    <col min="22" max="16384" width="8.8984375" style="1"/>
  </cols>
  <sheetData>
    <row r="1" spans="1:22" ht="87" customHeight="1" x14ac:dyDescent="0.6">
      <c r="A1" s="35" t="s">
        <v>92</v>
      </c>
      <c r="B1" s="36"/>
      <c r="C1" s="269"/>
      <c r="D1" s="269"/>
      <c r="E1" s="269"/>
    </row>
    <row r="2" spans="1:22" ht="6.6" customHeight="1" x14ac:dyDescent="0.6"/>
    <row r="3" spans="1:22" x14ac:dyDescent="0.6">
      <c r="A3" s="267" t="s">
        <v>282</v>
      </c>
      <c r="B3" s="2"/>
    </row>
    <row r="4" spans="1:22" ht="6" customHeight="1" x14ac:dyDescent="0.6">
      <c r="B4" s="2"/>
    </row>
    <row r="5" spans="1:22" x14ac:dyDescent="0.6">
      <c r="A5" s="179" t="s">
        <v>93</v>
      </c>
      <c r="B5" s="478" t="s">
        <v>2</v>
      </c>
      <c r="C5" s="478" t="s">
        <v>94</v>
      </c>
      <c r="D5" s="478" t="s">
        <v>95</v>
      </c>
      <c r="E5" s="478" t="s">
        <v>96</v>
      </c>
      <c r="F5" s="476" t="s">
        <v>97</v>
      </c>
      <c r="G5" s="478" t="s">
        <v>98</v>
      </c>
      <c r="H5" s="478" t="s">
        <v>99</v>
      </c>
      <c r="I5" s="478" t="s">
        <v>100</v>
      </c>
      <c r="J5" s="478" t="s">
        <v>101</v>
      </c>
      <c r="K5" s="478" t="s">
        <v>102</v>
      </c>
      <c r="L5" s="478" t="s">
        <v>103</v>
      </c>
      <c r="M5" s="478" t="s">
        <v>104</v>
      </c>
      <c r="N5" s="478" t="s">
        <v>105</v>
      </c>
      <c r="O5" s="478" t="s">
        <v>106</v>
      </c>
      <c r="P5" s="478" t="s">
        <v>107</v>
      </c>
      <c r="Q5" s="478" t="s">
        <v>108</v>
      </c>
      <c r="R5" s="478" t="s">
        <v>109</v>
      </c>
      <c r="S5" s="478" t="s">
        <v>110</v>
      </c>
      <c r="T5" s="476" t="s">
        <v>111</v>
      </c>
      <c r="U5" s="478" t="s">
        <v>38</v>
      </c>
      <c r="V5" s="480"/>
    </row>
    <row r="6" spans="1:22" x14ac:dyDescent="0.6">
      <c r="A6" s="180" t="s">
        <v>24</v>
      </c>
      <c r="B6" s="479"/>
      <c r="C6" s="479"/>
      <c r="D6" s="479"/>
      <c r="E6" s="479"/>
      <c r="F6" s="477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7"/>
      <c r="U6" s="479"/>
      <c r="V6" s="480"/>
    </row>
    <row r="7" spans="1:22" x14ac:dyDescent="0.6">
      <c r="A7" s="64" t="s">
        <v>25</v>
      </c>
      <c r="B7" s="164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6"/>
      <c r="S7" s="285"/>
      <c r="T7" s="285"/>
      <c r="U7" s="285"/>
      <c r="V7" s="244"/>
    </row>
    <row r="8" spans="1:22" x14ac:dyDescent="0.6">
      <c r="A8" s="67" t="s">
        <v>26</v>
      </c>
      <c r="B8" s="165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82"/>
      <c r="S8" s="212"/>
      <c r="T8" s="212"/>
      <c r="U8" s="212"/>
      <c r="V8" s="244"/>
    </row>
    <row r="9" spans="1:22" x14ac:dyDescent="0.6">
      <c r="A9" s="67" t="s">
        <v>27</v>
      </c>
      <c r="B9" s="165">
        <v>2</v>
      </c>
      <c r="C9" s="212">
        <v>2</v>
      </c>
      <c r="D9" s="212">
        <v>2</v>
      </c>
      <c r="E9" s="212">
        <v>2</v>
      </c>
      <c r="F9" s="212">
        <v>2</v>
      </c>
      <c r="G9" s="212">
        <v>2</v>
      </c>
      <c r="H9" s="212">
        <v>2</v>
      </c>
      <c r="I9" s="212">
        <v>2</v>
      </c>
      <c r="J9" s="212">
        <v>2</v>
      </c>
      <c r="K9" s="212">
        <v>2</v>
      </c>
      <c r="L9" s="281">
        <v>2</v>
      </c>
      <c r="M9" s="212">
        <v>2</v>
      </c>
      <c r="N9" s="212">
        <v>2</v>
      </c>
      <c r="O9" s="212">
        <v>2</v>
      </c>
      <c r="P9" s="212">
        <v>2</v>
      </c>
      <c r="Q9" s="212">
        <v>2</v>
      </c>
      <c r="R9" s="282">
        <v>2</v>
      </c>
      <c r="S9" s="212">
        <v>2</v>
      </c>
      <c r="T9" s="212">
        <v>2</v>
      </c>
      <c r="U9" s="212">
        <f>SUM(C9:T9)</f>
        <v>36</v>
      </c>
      <c r="V9" s="244"/>
    </row>
    <row r="10" spans="1:22" x14ac:dyDescent="0.6">
      <c r="A10" s="67" t="s">
        <v>28</v>
      </c>
      <c r="B10" s="165">
        <v>2</v>
      </c>
      <c r="C10" s="212">
        <v>2</v>
      </c>
      <c r="D10" s="212">
        <v>2</v>
      </c>
      <c r="E10" s="212">
        <v>2</v>
      </c>
      <c r="F10" s="212">
        <v>2</v>
      </c>
      <c r="G10" s="212">
        <v>2</v>
      </c>
      <c r="H10" s="212">
        <v>2</v>
      </c>
      <c r="I10" s="212">
        <v>2</v>
      </c>
      <c r="J10" s="212">
        <v>2</v>
      </c>
      <c r="K10" s="212">
        <v>2</v>
      </c>
      <c r="L10" s="281">
        <v>2</v>
      </c>
      <c r="M10" s="212">
        <v>2</v>
      </c>
      <c r="N10" s="212">
        <v>2</v>
      </c>
      <c r="O10" s="212">
        <v>2</v>
      </c>
      <c r="P10" s="212">
        <v>2</v>
      </c>
      <c r="Q10" s="212">
        <v>2</v>
      </c>
      <c r="R10" s="282">
        <v>2</v>
      </c>
      <c r="S10" s="212">
        <v>2</v>
      </c>
      <c r="T10" s="212">
        <v>2</v>
      </c>
      <c r="U10" s="212">
        <f>SUM(C10:T10)</f>
        <v>36</v>
      </c>
      <c r="V10" s="244"/>
    </row>
    <row r="11" spans="1:22" x14ac:dyDescent="0.6">
      <c r="A11" s="67" t="s">
        <v>29</v>
      </c>
      <c r="B11" s="165">
        <v>2</v>
      </c>
      <c r="C11" s="212">
        <v>2</v>
      </c>
      <c r="D11" s="212">
        <v>2</v>
      </c>
      <c r="E11" s="212">
        <v>2</v>
      </c>
      <c r="F11" s="212">
        <v>2</v>
      </c>
      <c r="G11" s="212">
        <v>2</v>
      </c>
      <c r="H11" s="212">
        <v>2</v>
      </c>
      <c r="I11" s="212">
        <v>2</v>
      </c>
      <c r="J11" s="212">
        <v>2</v>
      </c>
      <c r="K11" s="212">
        <v>2</v>
      </c>
      <c r="L11" s="281">
        <v>2</v>
      </c>
      <c r="M11" s="212">
        <v>0</v>
      </c>
      <c r="N11" s="212">
        <v>2</v>
      </c>
      <c r="O11" s="212">
        <v>2</v>
      </c>
      <c r="P11" s="212">
        <v>2</v>
      </c>
      <c r="Q11" s="212">
        <v>2</v>
      </c>
      <c r="R11" s="282">
        <v>2</v>
      </c>
      <c r="S11" s="212">
        <v>2</v>
      </c>
      <c r="T11" s="212">
        <v>2</v>
      </c>
      <c r="U11" s="212">
        <f>SUM(C11:T11)</f>
        <v>34</v>
      </c>
      <c r="V11" s="244"/>
    </row>
    <row r="12" spans="1:22" x14ac:dyDescent="0.6">
      <c r="A12" s="67" t="s">
        <v>30</v>
      </c>
      <c r="B12" s="165">
        <v>2</v>
      </c>
      <c r="C12" s="212">
        <v>2</v>
      </c>
      <c r="D12" s="212">
        <v>2</v>
      </c>
      <c r="E12" s="212">
        <v>2</v>
      </c>
      <c r="F12" s="212">
        <v>2</v>
      </c>
      <c r="G12" s="212">
        <v>2</v>
      </c>
      <c r="H12" s="212">
        <v>2</v>
      </c>
      <c r="I12" s="212">
        <v>2</v>
      </c>
      <c r="J12" s="212">
        <v>2</v>
      </c>
      <c r="K12" s="212">
        <v>2</v>
      </c>
      <c r="L12" s="281">
        <v>2</v>
      </c>
      <c r="M12" s="212">
        <v>2</v>
      </c>
      <c r="N12" s="212">
        <v>2</v>
      </c>
      <c r="O12" s="212">
        <v>2</v>
      </c>
      <c r="P12" s="212">
        <v>2</v>
      </c>
      <c r="Q12" s="212">
        <v>2</v>
      </c>
      <c r="R12" s="282">
        <v>2</v>
      </c>
      <c r="S12" s="212">
        <v>2</v>
      </c>
      <c r="T12" s="212">
        <v>2</v>
      </c>
      <c r="U12" s="212">
        <f>SUM(C12:T12)</f>
        <v>36</v>
      </c>
      <c r="V12" s="244"/>
    </row>
    <row r="13" spans="1:22" x14ac:dyDescent="0.6">
      <c r="A13" s="67" t="s">
        <v>31</v>
      </c>
      <c r="B13" s="165"/>
      <c r="C13" s="212"/>
      <c r="D13" s="212"/>
      <c r="E13" s="212"/>
      <c r="F13" s="212"/>
      <c r="G13" s="212"/>
      <c r="H13" s="212"/>
      <c r="I13" s="212"/>
      <c r="J13" s="212"/>
      <c r="K13" s="212"/>
      <c r="L13" s="281"/>
      <c r="M13" s="212"/>
      <c r="N13" s="212"/>
      <c r="O13" s="212"/>
      <c r="P13" s="212"/>
      <c r="Q13" s="212"/>
      <c r="R13" s="282"/>
      <c r="S13" s="212"/>
      <c r="T13" s="212"/>
      <c r="U13" s="212"/>
      <c r="V13" s="244"/>
    </row>
    <row r="14" spans="1:22" x14ac:dyDescent="0.6">
      <c r="A14" s="67" t="s">
        <v>32</v>
      </c>
      <c r="B14" s="165">
        <v>2</v>
      </c>
      <c r="C14" s="212">
        <v>2</v>
      </c>
      <c r="D14" s="212">
        <v>2</v>
      </c>
      <c r="E14" s="212">
        <v>2</v>
      </c>
      <c r="F14" s="212">
        <v>2</v>
      </c>
      <c r="G14" s="212">
        <v>2</v>
      </c>
      <c r="H14" s="212">
        <v>2</v>
      </c>
      <c r="I14" s="212">
        <v>2</v>
      </c>
      <c r="J14" s="212">
        <v>2</v>
      </c>
      <c r="K14" s="212">
        <v>2</v>
      </c>
      <c r="L14" s="281">
        <v>2</v>
      </c>
      <c r="M14" s="212">
        <v>2</v>
      </c>
      <c r="N14" s="212">
        <v>2</v>
      </c>
      <c r="O14" s="212">
        <v>2</v>
      </c>
      <c r="P14" s="212">
        <v>2</v>
      </c>
      <c r="Q14" s="212">
        <v>2</v>
      </c>
      <c r="R14" s="282">
        <v>2</v>
      </c>
      <c r="S14" s="212">
        <v>2</v>
      </c>
      <c r="T14" s="212">
        <v>2</v>
      </c>
      <c r="U14" s="212">
        <f t="shared" ref="U14:U19" si="0">SUM(C14:T14)</f>
        <v>36</v>
      </c>
      <c r="V14" s="244"/>
    </row>
    <row r="15" spans="1:22" x14ac:dyDescent="0.6">
      <c r="A15" s="67" t="s">
        <v>33</v>
      </c>
      <c r="B15" s="165">
        <v>2</v>
      </c>
      <c r="C15" s="212">
        <v>2</v>
      </c>
      <c r="D15" s="212">
        <v>2</v>
      </c>
      <c r="E15" s="212">
        <v>2</v>
      </c>
      <c r="F15" s="212">
        <v>2</v>
      </c>
      <c r="G15" s="212">
        <v>2</v>
      </c>
      <c r="H15" s="212">
        <v>2</v>
      </c>
      <c r="I15" s="212">
        <v>2</v>
      </c>
      <c r="J15" s="212">
        <v>2</v>
      </c>
      <c r="K15" s="212">
        <v>2</v>
      </c>
      <c r="L15" s="281">
        <v>2</v>
      </c>
      <c r="M15" s="212">
        <v>2</v>
      </c>
      <c r="N15" s="212">
        <v>2</v>
      </c>
      <c r="O15" s="212">
        <v>2</v>
      </c>
      <c r="P15" s="212">
        <v>2</v>
      </c>
      <c r="Q15" s="212">
        <v>2</v>
      </c>
      <c r="R15" s="282">
        <v>2</v>
      </c>
      <c r="S15" s="212">
        <v>2</v>
      </c>
      <c r="T15" s="212">
        <v>2</v>
      </c>
      <c r="U15" s="212">
        <f t="shared" si="0"/>
        <v>36</v>
      </c>
      <c r="V15" s="244"/>
    </row>
    <row r="16" spans="1:22" x14ac:dyDescent="0.6">
      <c r="A16" s="67" t="s">
        <v>34</v>
      </c>
      <c r="B16" s="165">
        <v>2</v>
      </c>
      <c r="C16" s="212">
        <v>2</v>
      </c>
      <c r="D16" s="212">
        <v>2</v>
      </c>
      <c r="E16" s="212">
        <v>2</v>
      </c>
      <c r="F16" s="212">
        <v>2</v>
      </c>
      <c r="G16" s="212">
        <v>2</v>
      </c>
      <c r="H16" s="212">
        <v>2</v>
      </c>
      <c r="I16" s="212">
        <v>2</v>
      </c>
      <c r="J16" s="212">
        <v>2</v>
      </c>
      <c r="K16" s="212">
        <v>2</v>
      </c>
      <c r="L16" s="281">
        <v>2</v>
      </c>
      <c r="M16" s="212">
        <v>2</v>
      </c>
      <c r="N16" s="212">
        <v>2</v>
      </c>
      <c r="O16" s="212">
        <v>2</v>
      </c>
      <c r="P16" s="212">
        <v>2</v>
      </c>
      <c r="Q16" s="212">
        <v>2</v>
      </c>
      <c r="R16" s="282">
        <v>2</v>
      </c>
      <c r="S16" s="212">
        <v>2</v>
      </c>
      <c r="T16" s="212">
        <v>2</v>
      </c>
      <c r="U16" s="212">
        <f t="shared" si="0"/>
        <v>36</v>
      </c>
      <c r="V16" s="244"/>
    </row>
    <row r="17" spans="1:22" x14ac:dyDescent="0.6">
      <c r="A17" s="67" t="s">
        <v>35</v>
      </c>
      <c r="B17" s="165">
        <v>2</v>
      </c>
      <c r="C17" s="212">
        <v>2</v>
      </c>
      <c r="D17" s="212">
        <v>2</v>
      </c>
      <c r="E17" s="212">
        <v>2</v>
      </c>
      <c r="F17" s="212">
        <v>2</v>
      </c>
      <c r="G17" s="212">
        <v>2</v>
      </c>
      <c r="H17" s="212">
        <v>2</v>
      </c>
      <c r="I17" s="212">
        <v>2</v>
      </c>
      <c r="J17" s="212">
        <v>2</v>
      </c>
      <c r="K17" s="212">
        <v>2</v>
      </c>
      <c r="L17" s="281">
        <v>2</v>
      </c>
      <c r="M17" s="212">
        <v>2</v>
      </c>
      <c r="N17" s="212">
        <v>2</v>
      </c>
      <c r="O17" s="212">
        <v>2</v>
      </c>
      <c r="P17" s="212">
        <v>2</v>
      </c>
      <c r="Q17" s="212">
        <v>2</v>
      </c>
      <c r="R17" s="282">
        <v>2</v>
      </c>
      <c r="S17" s="212">
        <v>2</v>
      </c>
      <c r="T17" s="212">
        <v>2</v>
      </c>
      <c r="U17" s="212">
        <f t="shared" si="0"/>
        <v>36</v>
      </c>
      <c r="V17" s="244"/>
    </row>
    <row r="18" spans="1:22" x14ac:dyDescent="0.6">
      <c r="A18" s="67" t="s">
        <v>36</v>
      </c>
      <c r="B18" s="165">
        <v>2</v>
      </c>
      <c r="C18" s="212">
        <v>2</v>
      </c>
      <c r="D18" s="212">
        <v>2</v>
      </c>
      <c r="E18" s="212">
        <v>2</v>
      </c>
      <c r="F18" s="212">
        <v>2</v>
      </c>
      <c r="G18" s="212">
        <v>2</v>
      </c>
      <c r="H18" s="212">
        <v>2</v>
      </c>
      <c r="I18" s="212">
        <v>2</v>
      </c>
      <c r="J18" s="212">
        <v>2</v>
      </c>
      <c r="K18" s="212">
        <v>2</v>
      </c>
      <c r="L18" s="281">
        <v>2</v>
      </c>
      <c r="M18" s="212">
        <v>2</v>
      </c>
      <c r="N18" s="212">
        <v>2</v>
      </c>
      <c r="O18" s="212">
        <v>2</v>
      </c>
      <c r="P18" s="212">
        <v>2</v>
      </c>
      <c r="Q18" s="212">
        <v>2</v>
      </c>
      <c r="R18" s="282">
        <v>2</v>
      </c>
      <c r="S18" s="212">
        <v>2</v>
      </c>
      <c r="T18" s="212">
        <v>2</v>
      </c>
      <c r="U18" s="212">
        <f t="shared" si="0"/>
        <v>36</v>
      </c>
      <c r="V18" s="244"/>
    </row>
    <row r="19" spans="1:22" ht="22.2" customHeight="1" x14ac:dyDescent="0.6">
      <c r="A19" s="144" t="s">
        <v>37</v>
      </c>
      <c r="B19" s="166">
        <v>2</v>
      </c>
      <c r="C19" s="283">
        <v>2</v>
      </c>
      <c r="D19" s="283">
        <v>2</v>
      </c>
      <c r="E19" s="283">
        <v>2</v>
      </c>
      <c r="F19" s="283">
        <v>2</v>
      </c>
      <c r="G19" s="283">
        <v>2</v>
      </c>
      <c r="H19" s="283">
        <v>2</v>
      </c>
      <c r="I19" s="283">
        <v>0</v>
      </c>
      <c r="J19" s="283">
        <v>2</v>
      </c>
      <c r="K19" s="283">
        <v>2</v>
      </c>
      <c r="L19" s="284">
        <v>2</v>
      </c>
      <c r="M19" s="283">
        <v>0</v>
      </c>
      <c r="N19" s="283">
        <v>2</v>
      </c>
      <c r="O19" s="283">
        <v>2</v>
      </c>
      <c r="P19" s="283">
        <v>2</v>
      </c>
      <c r="Q19" s="283">
        <v>2</v>
      </c>
      <c r="R19" s="283">
        <v>2</v>
      </c>
      <c r="S19" s="283">
        <v>2</v>
      </c>
      <c r="T19" s="283">
        <v>2</v>
      </c>
      <c r="U19" s="283">
        <f t="shared" si="0"/>
        <v>32</v>
      </c>
      <c r="V19" s="244"/>
    </row>
    <row r="20" spans="1:22" s="11" customFormat="1" x14ac:dyDescent="0.6">
      <c r="A20" s="41" t="s">
        <v>38</v>
      </c>
      <c r="B20" s="46">
        <f>SUM(B8:B19)</f>
        <v>20</v>
      </c>
      <c r="C20" s="287">
        <f>C9+C10+C11+C12+C14+C15+C16+C17+C18+C19</f>
        <v>20</v>
      </c>
      <c r="D20" s="287">
        <f t="shared" ref="D20:U20" si="1">D9+D10+D11+D12+D14+D15+D16+D17+D18+D19</f>
        <v>20</v>
      </c>
      <c r="E20" s="287">
        <f t="shared" si="1"/>
        <v>20</v>
      </c>
      <c r="F20" s="287">
        <f t="shared" si="1"/>
        <v>20</v>
      </c>
      <c r="G20" s="287">
        <f t="shared" si="1"/>
        <v>20</v>
      </c>
      <c r="H20" s="287">
        <f t="shared" si="1"/>
        <v>20</v>
      </c>
      <c r="I20" s="287">
        <f t="shared" si="1"/>
        <v>18</v>
      </c>
      <c r="J20" s="287">
        <f t="shared" si="1"/>
        <v>20</v>
      </c>
      <c r="K20" s="287">
        <f t="shared" si="1"/>
        <v>20</v>
      </c>
      <c r="L20" s="287">
        <f t="shared" si="1"/>
        <v>20</v>
      </c>
      <c r="M20" s="287">
        <f t="shared" si="1"/>
        <v>16</v>
      </c>
      <c r="N20" s="287">
        <f t="shared" si="1"/>
        <v>20</v>
      </c>
      <c r="O20" s="287">
        <f t="shared" si="1"/>
        <v>20</v>
      </c>
      <c r="P20" s="287">
        <f t="shared" si="1"/>
        <v>20</v>
      </c>
      <c r="Q20" s="287">
        <f t="shared" si="1"/>
        <v>20</v>
      </c>
      <c r="R20" s="287">
        <f t="shared" si="1"/>
        <v>20</v>
      </c>
      <c r="S20" s="287">
        <f t="shared" si="1"/>
        <v>20</v>
      </c>
      <c r="T20" s="287">
        <f t="shared" si="1"/>
        <v>20</v>
      </c>
      <c r="U20" s="287">
        <f t="shared" si="1"/>
        <v>354</v>
      </c>
      <c r="V20" s="243">
        <f>COUNTIF(C20:T20,20)</f>
        <v>16</v>
      </c>
    </row>
    <row r="21" spans="1:22" x14ac:dyDescent="0.6">
      <c r="A21" s="64" t="s">
        <v>39</v>
      </c>
      <c r="B21" s="164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2"/>
      <c r="S21" s="271"/>
      <c r="T21" s="271"/>
      <c r="U21" s="271"/>
      <c r="V21" s="244"/>
    </row>
    <row r="22" spans="1:22" x14ac:dyDescent="0.6">
      <c r="A22" s="67" t="s">
        <v>40</v>
      </c>
      <c r="B22" s="165">
        <v>2</v>
      </c>
      <c r="C22" s="212">
        <v>2</v>
      </c>
      <c r="D22" s="212">
        <v>2</v>
      </c>
      <c r="E22" s="212">
        <v>2</v>
      </c>
      <c r="F22" s="212">
        <v>2</v>
      </c>
      <c r="G22" s="212">
        <v>2</v>
      </c>
      <c r="H22" s="212">
        <v>2</v>
      </c>
      <c r="I22" s="212">
        <v>2</v>
      </c>
      <c r="J22" s="212">
        <v>2</v>
      </c>
      <c r="K22" s="212">
        <v>2</v>
      </c>
      <c r="L22" s="281">
        <v>2</v>
      </c>
      <c r="M22" s="212">
        <v>2</v>
      </c>
      <c r="N22" s="212">
        <v>0</v>
      </c>
      <c r="O22" s="212">
        <v>2</v>
      </c>
      <c r="P22" s="212">
        <v>2</v>
      </c>
      <c r="Q22" s="212">
        <v>2</v>
      </c>
      <c r="R22" s="282">
        <v>2</v>
      </c>
      <c r="S22" s="212">
        <v>2</v>
      </c>
      <c r="T22" s="212">
        <v>2</v>
      </c>
      <c r="U22" s="212">
        <f>SUM(C22:T22)</f>
        <v>34</v>
      </c>
      <c r="V22" s="244"/>
    </row>
    <row r="23" spans="1:22" x14ac:dyDescent="0.6">
      <c r="A23" s="67" t="s">
        <v>41</v>
      </c>
      <c r="B23" s="165"/>
      <c r="C23" s="212"/>
      <c r="D23" s="212"/>
      <c r="E23" s="212"/>
      <c r="F23" s="212"/>
      <c r="G23" s="212"/>
      <c r="H23" s="212"/>
      <c r="I23" s="212"/>
      <c r="J23" s="212"/>
      <c r="K23" s="212"/>
      <c r="L23" s="281"/>
      <c r="M23" s="212"/>
      <c r="N23" s="212"/>
      <c r="O23" s="212"/>
      <c r="P23" s="212"/>
      <c r="Q23" s="212"/>
      <c r="R23" s="282"/>
      <c r="S23" s="212"/>
      <c r="T23" s="212"/>
      <c r="U23" s="212"/>
      <c r="V23" s="244"/>
    </row>
    <row r="24" spans="1:22" x14ac:dyDescent="0.6">
      <c r="A24" s="67" t="s">
        <v>32</v>
      </c>
      <c r="B24" s="165">
        <v>2</v>
      </c>
      <c r="C24" s="212">
        <v>2</v>
      </c>
      <c r="D24" s="212">
        <v>2</v>
      </c>
      <c r="E24" s="212">
        <v>2</v>
      </c>
      <c r="F24" s="212">
        <v>2</v>
      </c>
      <c r="G24" s="212">
        <v>2</v>
      </c>
      <c r="H24" s="212">
        <v>2</v>
      </c>
      <c r="I24" s="212">
        <v>2</v>
      </c>
      <c r="J24" s="212">
        <v>2</v>
      </c>
      <c r="K24" s="212">
        <v>2</v>
      </c>
      <c r="L24" s="281">
        <v>2</v>
      </c>
      <c r="M24" s="212">
        <v>2</v>
      </c>
      <c r="N24" s="212">
        <v>2</v>
      </c>
      <c r="O24" s="212">
        <v>2</v>
      </c>
      <c r="P24" s="212">
        <v>2</v>
      </c>
      <c r="Q24" s="212">
        <v>2</v>
      </c>
      <c r="R24" s="282">
        <v>2</v>
      </c>
      <c r="S24" s="212">
        <v>2</v>
      </c>
      <c r="T24" s="212">
        <v>2</v>
      </c>
      <c r="U24" s="212">
        <f t="shared" ref="U24:U29" si="2">SUM(C24:T24)</f>
        <v>36</v>
      </c>
      <c r="V24" s="244"/>
    </row>
    <row r="25" spans="1:22" x14ac:dyDescent="0.6">
      <c r="A25" s="67" t="s">
        <v>33</v>
      </c>
      <c r="B25" s="165">
        <v>2</v>
      </c>
      <c r="C25" s="212">
        <v>2</v>
      </c>
      <c r="D25" s="212">
        <v>2</v>
      </c>
      <c r="E25" s="212">
        <v>2</v>
      </c>
      <c r="F25" s="212">
        <v>2</v>
      </c>
      <c r="G25" s="212">
        <v>2</v>
      </c>
      <c r="H25" s="212">
        <v>2</v>
      </c>
      <c r="I25" s="212">
        <v>2</v>
      </c>
      <c r="J25" s="212">
        <v>2</v>
      </c>
      <c r="K25" s="212">
        <v>2</v>
      </c>
      <c r="L25" s="281">
        <v>2</v>
      </c>
      <c r="M25" s="212">
        <v>2</v>
      </c>
      <c r="N25" s="212">
        <v>2</v>
      </c>
      <c r="O25" s="212">
        <v>2</v>
      </c>
      <c r="P25" s="212">
        <v>2</v>
      </c>
      <c r="Q25" s="212">
        <v>2</v>
      </c>
      <c r="R25" s="282">
        <v>2</v>
      </c>
      <c r="S25" s="212">
        <v>2</v>
      </c>
      <c r="T25" s="212">
        <v>2</v>
      </c>
      <c r="U25" s="212">
        <f t="shared" si="2"/>
        <v>36</v>
      </c>
      <c r="V25" s="244"/>
    </row>
    <row r="26" spans="1:22" x14ac:dyDescent="0.6">
      <c r="A26" s="67" t="s">
        <v>34</v>
      </c>
      <c r="B26" s="165">
        <v>2</v>
      </c>
      <c r="C26" s="212">
        <v>2</v>
      </c>
      <c r="D26" s="212">
        <v>2</v>
      </c>
      <c r="E26" s="212">
        <v>2</v>
      </c>
      <c r="F26" s="212">
        <v>2</v>
      </c>
      <c r="G26" s="212">
        <v>2</v>
      </c>
      <c r="H26" s="212">
        <v>2</v>
      </c>
      <c r="I26" s="212">
        <v>2</v>
      </c>
      <c r="J26" s="212">
        <v>2</v>
      </c>
      <c r="K26" s="212">
        <v>2</v>
      </c>
      <c r="L26" s="281">
        <v>2</v>
      </c>
      <c r="M26" s="212">
        <v>2</v>
      </c>
      <c r="N26" s="212">
        <v>2</v>
      </c>
      <c r="O26" s="212">
        <v>2</v>
      </c>
      <c r="P26" s="212">
        <v>2</v>
      </c>
      <c r="Q26" s="212">
        <v>2</v>
      </c>
      <c r="R26" s="282">
        <v>2</v>
      </c>
      <c r="S26" s="212">
        <v>2</v>
      </c>
      <c r="T26" s="212">
        <v>2</v>
      </c>
      <c r="U26" s="212">
        <f t="shared" si="2"/>
        <v>36</v>
      </c>
      <c r="V26" s="244"/>
    </row>
    <row r="27" spans="1:22" x14ac:dyDescent="0.6">
      <c r="A27" s="67" t="s">
        <v>35</v>
      </c>
      <c r="B27" s="165">
        <v>2</v>
      </c>
      <c r="C27" s="212">
        <v>2</v>
      </c>
      <c r="D27" s="212">
        <v>2</v>
      </c>
      <c r="E27" s="212">
        <v>2</v>
      </c>
      <c r="F27" s="212">
        <v>2</v>
      </c>
      <c r="G27" s="212">
        <v>2</v>
      </c>
      <c r="H27" s="212">
        <v>2</v>
      </c>
      <c r="I27" s="212">
        <v>2</v>
      </c>
      <c r="J27" s="212">
        <v>2</v>
      </c>
      <c r="K27" s="212">
        <v>2</v>
      </c>
      <c r="L27" s="281">
        <v>2</v>
      </c>
      <c r="M27" s="212">
        <v>2</v>
      </c>
      <c r="N27" s="212">
        <v>2</v>
      </c>
      <c r="O27" s="212">
        <v>2</v>
      </c>
      <c r="P27" s="212">
        <v>2</v>
      </c>
      <c r="Q27" s="212">
        <v>2</v>
      </c>
      <c r="R27" s="282">
        <v>2</v>
      </c>
      <c r="S27" s="212">
        <v>2</v>
      </c>
      <c r="T27" s="212">
        <v>2</v>
      </c>
      <c r="U27" s="212">
        <f t="shared" si="2"/>
        <v>36</v>
      </c>
      <c r="V27" s="244"/>
    </row>
    <row r="28" spans="1:22" x14ac:dyDescent="0.6">
      <c r="A28" s="144" t="s">
        <v>36</v>
      </c>
      <c r="B28" s="166">
        <v>2</v>
      </c>
      <c r="C28" s="283">
        <v>2</v>
      </c>
      <c r="D28" s="283">
        <v>2</v>
      </c>
      <c r="E28" s="283">
        <v>2</v>
      </c>
      <c r="F28" s="283">
        <v>2</v>
      </c>
      <c r="G28" s="283">
        <v>2</v>
      </c>
      <c r="H28" s="283">
        <v>2</v>
      </c>
      <c r="I28" s="283">
        <v>2</v>
      </c>
      <c r="J28" s="283">
        <v>2</v>
      </c>
      <c r="K28" s="283">
        <v>2</v>
      </c>
      <c r="L28" s="284">
        <v>2</v>
      </c>
      <c r="M28" s="283">
        <v>2</v>
      </c>
      <c r="N28" s="283">
        <v>2</v>
      </c>
      <c r="O28" s="283">
        <v>2</v>
      </c>
      <c r="P28" s="283">
        <v>2</v>
      </c>
      <c r="Q28" s="283">
        <v>2</v>
      </c>
      <c r="R28" s="288">
        <v>2</v>
      </c>
      <c r="S28" s="283">
        <v>2</v>
      </c>
      <c r="T28" s="283">
        <v>2</v>
      </c>
      <c r="U28" s="283">
        <f t="shared" si="2"/>
        <v>36</v>
      </c>
      <c r="V28" s="244"/>
    </row>
    <row r="29" spans="1:22" x14ac:dyDescent="0.6">
      <c r="A29" s="184" t="s">
        <v>42</v>
      </c>
      <c r="B29" s="164">
        <v>2</v>
      </c>
      <c r="C29" s="285">
        <v>2</v>
      </c>
      <c r="D29" s="285">
        <v>2</v>
      </c>
      <c r="E29" s="285">
        <v>2</v>
      </c>
      <c r="F29" s="285">
        <v>2</v>
      </c>
      <c r="G29" s="285">
        <v>2</v>
      </c>
      <c r="H29" s="285">
        <v>2</v>
      </c>
      <c r="I29" s="285">
        <v>2</v>
      </c>
      <c r="J29" s="285">
        <v>2</v>
      </c>
      <c r="K29" s="285">
        <v>2</v>
      </c>
      <c r="L29" s="289">
        <v>2</v>
      </c>
      <c r="M29" s="285">
        <v>2</v>
      </c>
      <c r="N29" s="285">
        <v>2</v>
      </c>
      <c r="O29" s="285">
        <v>2</v>
      </c>
      <c r="P29" s="285">
        <v>2</v>
      </c>
      <c r="Q29" s="285">
        <v>2</v>
      </c>
      <c r="R29" s="286">
        <v>2</v>
      </c>
      <c r="S29" s="285">
        <v>2</v>
      </c>
      <c r="T29" s="285">
        <v>2</v>
      </c>
      <c r="U29" s="285">
        <f t="shared" si="2"/>
        <v>36</v>
      </c>
      <c r="V29" s="244"/>
    </row>
    <row r="30" spans="1:22" x14ac:dyDescent="0.6">
      <c r="A30" s="67" t="s">
        <v>112</v>
      </c>
      <c r="B30" s="165"/>
      <c r="C30" s="212" t="s">
        <v>113</v>
      </c>
      <c r="D30" s="212" t="s">
        <v>113</v>
      </c>
      <c r="E30" s="290" t="s">
        <v>114</v>
      </c>
      <c r="F30" s="212" t="s">
        <v>115</v>
      </c>
      <c r="G30" s="212" t="s">
        <v>116</v>
      </c>
      <c r="H30" s="212" t="s">
        <v>117</v>
      </c>
      <c r="I30" s="212" t="s">
        <v>118</v>
      </c>
      <c r="J30" s="212" t="s">
        <v>119</v>
      </c>
      <c r="K30" s="212" t="s">
        <v>120</v>
      </c>
      <c r="L30" s="281" t="s">
        <v>121</v>
      </c>
      <c r="M30" s="212" t="s">
        <v>122</v>
      </c>
      <c r="N30" s="212" t="s">
        <v>123</v>
      </c>
      <c r="O30" s="212" t="s">
        <v>114</v>
      </c>
      <c r="P30" s="212" t="s">
        <v>114</v>
      </c>
      <c r="Q30" s="212" t="s">
        <v>124</v>
      </c>
      <c r="R30" s="212" t="s">
        <v>124</v>
      </c>
      <c r="S30" s="212"/>
      <c r="T30" s="212" t="s">
        <v>113</v>
      </c>
      <c r="U30" s="212"/>
      <c r="V30" s="244"/>
    </row>
    <row r="31" spans="1:22" x14ac:dyDescent="0.6">
      <c r="A31" s="168" t="s">
        <v>44</v>
      </c>
      <c r="B31" s="165"/>
      <c r="C31" s="273"/>
      <c r="D31" s="273"/>
      <c r="E31" s="273"/>
      <c r="F31" s="273"/>
      <c r="G31" s="273"/>
      <c r="H31" s="273"/>
      <c r="I31" s="273"/>
      <c r="J31" s="273"/>
      <c r="K31" s="273"/>
      <c r="L31" s="275"/>
      <c r="M31" s="273"/>
      <c r="N31" s="276"/>
      <c r="O31" s="273"/>
      <c r="P31" s="273"/>
      <c r="Q31" s="273"/>
      <c r="R31" s="274"/>
      <c r="S31" s="273"/>
      <c r="T31" s="273"/>
      <c r="U31" s="273"/>
      <c r="V31" s="244"/>
    </row>
    <row r="32" spans="1:22" s="11" customFormat="1" x14ac:dyDescent="0.6">
      <c r="A32" s="169" t="s">
        <v>45</v>
      </c>
      <c r="B32" s="281">
        <v>2</v>
      </c>
      <c r="C32" s="212">
        <v>0</v>
      </c>
      <c r="D32" s="212">
        <v>0</v>
      </c>
      <c r="E32" s="212">
        <v>2</v>
      </c>
      <c r="F32" s="212">
        <v>0</v>
      </c>
      <c r="G32" s="212">
        <v>0</v>
      </c>
      <c r="H32" s="212">
        <v>2</v>
      </c>
      <c r="I32" s="212">
        <v>0</v>
      </c>
      <c r="J32" s="212">
        <v>0</v>
      </c>
      <c r="K32" s="212">
        <v>0</v>
      </c>
      <c r="L32" s="281">
        <v>2</v>
      </c>
      <c r="M32" s="212">
        <v>2</v>
      </c>
      <c r="N32" s="212">
        <v>2</v>
      </c>
      <c r="O32" s="212">
        <v>0</v>
      </c>
      <c r="P32" s="212">
        <v>0</v>
      </c>
      <c r="Q32" s="212">
        <v>2</v>
      </c>
      <c r="R32" s="282">
        <v>0</v>
      </c>
      <c r="S32" s="212">
        <v>0</v>
      </c>
      <c r="T32" s="212">
        <v>0</v>
      </c>
      <c r="U32" s="212">
        <f>SUM(C32:T32)</f>
        <v>12</v>
      </c>
      <c r="V32" s="244"/>
    </row>
    <row r="33" spans="1:22" x14ac:dyDescent="0.6">
      <c r="A33" s="169" t="s">
        <v>46</v>
      </c>
      <c r="B33" s="281">
        <v>2</v>
      </c>
      <c r="C33" s="212">
        <v>0</v>
      </c>
      <c r="D33" s="212">
        <v>0</v>
      </c>
      <c r="E33" s="212">
        <v>2</v>
      </c>
      <c r="F33" s="212">
        <v>0</v>
      </c>
      <c r="G33" s="212">
        <v>0</v>
      </c>
      <c r="H33" s="212">
        <v>2</v>
      </c>
      <c r="I33" s="212">
        <v>2</v>
      </c>
      <c r="J33" s="212">
        <v>2</v>
      </c>
      <c r="K33" s="212">
        <v>0</v>
      </c>
      <c r="L33" s="281">
        <v>2</v>
      </c>
      <c r="M33" s="212">
        <v>0</v>
      </c>
      <c r="N33" s="212">
        <v>2</v>
      </c>
      <c r="O33" s="212">
        <v>0</v>
      </c>
      <c r="P33" s="212">
        <v>0</v>
      </c>
      <c r="Q33" s="212">
        <v>2</v>
      </c>
      <c r="R33" s="291">
        <v>2</v>
      </c>
      <c r="S33" s="212">
        <v>0</v>
      </c>
      <c r="T33" s="212">
        <v>0</v>
      </c>
      <c r="U33" s="212">
        <f>SUM(C33:T33)</f>
        <v>16</v>
      </c>
      <c r="V33" s="244"/>
    </row>
    <row r="34" spans="1:22" x14ac:dyDescent="0.6">
      <c r="A34" s="170" t="s">
        <v>47</v>
      </c>
      <c r="B34" s="281">
        <v>2</v>
      </c>
      <c r="C34" s="212">
        <v>2</v>
      </c>
      <c r="D34" s="212">
        <v>2</v>
      </c>
      <c r="E34" s="212">
        <v>2</v>
      </c>
      <c r="F34" s="212">
        <v>2</v>
      </c>
      <c r="G34" s="212">
        <v>2</v>
      </c>
      <c r="H34" s="212">
        <v>2</v>
      </c>
      <c r="I34" s="212">
        <v>0</v>
      </c>
      <c r="J34" s="212">
        <v>2</v>
      </c>
      <c r="K34" s="212">
        <v>0</v>
      </c>
      <c r="L34" s="281">
        <v>2</v>
      </c>
      <c r="M34" s="212">
        <v>2</v>
      </c>
      <c r="N34" s="212">
        <v>2</v>
      </c>
      <c r="O34" s="212">
        <v>2</v>
      </c>
      <c r="P34" s="212">
        <v>2</v>
      </c>
      <c r="Q34" s="212">
        <v>0</v>
      </c>
      <c r="R34" s="212">
        <v>2</v>
      </c>
      <c r="S34" s="212">
        <v>0</v>
      </c>
      <c r="T34" s="212">
        <v>2</v>
      </c>
      <c r="U34" s="212">
        <f>SUM(C34:T34)</f>
        <v>28</v>
      </c>
      <c r="V34" s="244"/>
    </row>
    <row r="35" spans="1:22" x14ac:dyDescent="0.6">
      <c r="A35" s="171" t="s">
        <v>125</v>
      </c>
      <c r="B35" s="284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8"/>
      <c r="S35" s="283"/>
      <c r="T35" s="283"/>
      <c r="U35" s="283"/>
      <c r="V35" s="244"/>
    </row>
    <row r="36" spans="1:22" x14ac:dyDescent="0.6">
      <c r="A36" s="41" t="s">
        <v>38</v>
      </c>
      <c r="B36" s="292">
        <f>SUM(B22:B34)</f>
        <v>20</v>
      </c>
      <c r="C36" s="292">
        <f>C22+C24+C25+C26+C27+C28+C29+C32+C33+C34</f>
        <v>16</v>
      </c>
      <c r="D36" s="292">
        <f t="shared" ref="D36:U36" si="3">D22+D24+D25+D26+D27+D28+D29+D32+D33+D34</f>
        <v>16</v>
      </c>
      <c r="E36" s="292">
        <f t="shared" si="3"/>
        <v>20</v>
      </c>
      <c r="F36" s="292">
        <f t="shared" si="3"/>
        <v>16</v>
      </c>
      <c r="G36" s="292">
        <f t="shared" si="3"/>
        <v>16</v>
      </c>
      <c r="H36" s="292">
        <f t="shared" si="3"/>
        <v>20</v>
      </c>
      <c r="I36" s="292">
        <f t="shared" si="3"/>
        <v>16</v>
      </c>
      <c r="J36" s="292">
        <f t="shared" si="3"/>
        <v>18</v>
      </c>
      <c r="K36" s="292">
        <f t="shared" si="3"/>
        <v>14</v>
      </c>
      <c r="L36" s="292">
        <f t="shared" si="3"/>
        <v>20</v>
      </c>
      <c r="M36" s="292">
        <f t="shared" si="3"/>
        <v>18</v>
      </c>
      <c r="N36" s="292">
        <f t="shared" si="3"/>
        <v>18</v>
      </c>
      <c r="O36" s="292">
        <f t="shared" si="3"/>
        <v>16</v>
      </c>
      <c r="P36" s="292">
        <f t="shared" si="3"/>
        <v>16</v>
      </c>
      <c r="Q36" s="292">
        <f t="shared" si="3"/>
        <v>18</v>
      </c>
      <c r="R36" s="292">
        <f t="shared" si="3"/>
        <v>18</v>
      </c>
      <c r="S36" s="292">
        <f t="shared" si="3"/>
        <v>14</v>
      </c>
      <c r="T36" s="292">
        <f t="shared" si="3"/>
        <v>16</v>
      </c>
      <c r="U36" s="292">
        <f t="shared" si="3"/>
        <v>306</v>
      </c>
      <c r="V36" s="243">
        <f>COUNTIF(C36:T36,20)</f>
        <v>3</v>
      </c>
    </row>
    <row r="37" spans="1:22" ht="40.200000000000003" customHeight="1" x14ac:dyDescent="0.6">
      <c r="A37" s="64" t="s">
        <v>49</v>
      </c>
      <c r="B37" s="164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2"/>
      <c r="S37" s="271"/>
      <c r="T37" s="271"/>
      <c r="U37" s="271"/>
      <c r="V37" s="244"/>
    </row>
    <row r="38" spans="1:22" x14ac:dyDescent="0.6">
      <c r="A38" s="67" t="s">
        <v>50</v>
      </c>
      <c r="B38" s="165">
        <v>2</v>
      </c>
      <c r="C38" s="212">
        <v>2</v>
      </c>
      <c r="D38" s="212">
        <v>2</v>
      </c>
      <c r="E38" s="212">
        <v>2</v>
      </c>
      <c r="F38" s="212">
        <v>2</v>
      </c>
      <c r="G38" s="212">
        <v>2</v>
      </c>
      <c r="H38" s="212">
        <v>2</v>
      </c>
      <c r="I38" s="212">
        <v>2</v>
      </c>
      <c r="J38" s="212">
        <v>2</v>
      </c>
      <c r="K38" s="212">
        <v>2</v>
      </c>
      <c r="L38" s="212">
        <v>2</v>
      </c>
      <c r="M38" s="212">
        <v>2</v>
      </c>
      <c r="N38" s="212">
        <v>2</v>
      </c>
      <c r="O38" s="212">
        <v>2</v>
      </c>
      <c r="P38" s="212">
        <v>2</v>
      </c>
      <c r="Q38" s="212">
        <v>2</v>
      </c>
      <c r="R38" s="282">
        <v>2</v>
      </c>
      <c r="S38" s="212">
        <v>2</v>
      </c>
      <c r="T38" s="212">
        <v>2</v>
      </c>
      <c r="U38" s="212">
        <f>SUM(C38:T38)</f>
        <v>36</v>
      </c>
      <c r="V38" s="244"/>
    </row>
    <row r="39" spans="1:22" s="11" customFormat="1" ht="24" customHeight="1" x14ac:dyDescent="0.6">
      <c r="A39" s="67" t="s">
        <v>51</v>
      </c>
      <c r="B39" s="165">
        <v>2</v>
      </c>
      <c r="C39" s="212">
        <v>2</v>
      </c>
      <c r="D39" s="212">
        <v>2</v>
      </c>
      <c r="E39" s="212">
        <v>0</v>
      </c>
      <c r="F39" s="212">
        <v>2</v>
      </c>
      <c r="G39" s="212">
        <v>2</v>
      </c>
      <c r="H39" s="212">
        <v>2</v>
      </c>
      <c r="I39" s="212">
        <v>0</v>
      </c>
      <c r="J39" s="212">
        <v>0</v>
      </c>
      <c r="K39" s="212">
        <v>2</v>
      </c>
      <c r="L39" s="212">
        <v>2</v>
      </c>
      <c r="M39" s="212">
        <v>2</v>
      </c>
      <c r="N39" s="212">
        <v>2</v>
      </c>
      <c r="O39" s="212">
        <v>0</v>
      </c>
      <c r="P39" s="212">
        <v>2</v>
      </c>
      <c r="Q39" s="212">
        <v>2</v>
      </c>
      <c r="R39" s="212">
        <v>2</v>
      </c>
      <c r="S39" s="212">
        <v>2</v>
      </c>
      <c r="T39" s="212">
        <v>2</v>
      </c>
      <c r="U39" s="212">
        <f>SUM(C39:T39)</f>
        <v>28</v>
      </c>
      <c r="V39" s="244"/>
    </row>
    <row r="40" spans="1:22" s="11" customFormat="1" x14ac:dyDescent="0.6">
      <c r="A40" s="155" t="s">
        <v>126</v>
      </c>
      <c r="B40" s="165"/>
      <c r="C40" s="212" t="s">
        <v>127</v>
      </c>
      <c r="D40" s="212" t="s">
        <v>128</v>
      </c>
      <c r="E40" s="212" t="s">
        <v>129</v>
      </c>
      <c r="F40" s="212" t="s">
        <v>130</v>
      </c>
      <c r="G40" s="212" t="s">
        <v>131</v>
      </c>
      <c r="H40" s="212" t="s">
        <v>132</v>
      </c>
      <c r="I40" s="212" t="s">
        <v>133</v>
      </c>
      <c r="J40" s="212" t="s">
        <v>134</v>
      </c>
      <c r="K40" s="212" t="s">
        <v>132</v>
      </c>
      <c r="L40" s="212" t="s">
        <v>135</v>
      </c>
      <c r="M40" s="212" t="s">
        <v>131</v>
      </c>
      <c r="N40" s="212" t="s">
        <v>132</v>
      </c>
      <c r="O40" s="212" t="s">
        <v>129</v>
      </c>
      <c r="P40" s="212" t="s">
        <v>132</v>
      </c>
      <c r="Q40" s="212" t="s">
        <v>136</v>
      </c>
      <c r="R40" s="282" t="s">
        <v>131</v>
      </c>
      <c r="S40" s="212" t="s">
        <v>137</v>
      </c>
      <c r="T40" s="212" t="s">
        <v>138</v>
      </c>
      <c r="U40" s="212"/>
      <c r="V40" s="244"/>
    </row>
    <row r="41" spans="1:22" x14ac:dyDescent="0.6">
      <c r="A41" s="67" t="s">
        <v>52</v>
      </c>
      <c r="B41" s="165">
        <v>2</v>
      </c>
      <c r="C41" s="212">
        <v>2</v>
      </c>
      <c r="D41" s="212">
        <v>2</v>
      </c>
      <c r="E41" s="212">
        <v>2</v>
      </c>
      <c r="F41" s="212">
        <v>2</v>
      </c>
      <c r="G41" s="212">
        <v>2</v>
      </c>
      <c r="H41" s="212">
        <v>0</v>
      </c>
      <c r="I41" s="212">
        <v>2</v>
      </c>
      <c r="J41" s="212">
        <v>2</v>
      </c>
      <c r="K41" s="212">
        <v>2</v>
      </c>
      <c r="L41" s="212">
        <v>2</v>
      </c>
      <c r="M41" s="212">
        <v>2</v>
      </c>
      <c r="N41" s="212">
        <v>2</v>
      </c>
      <c r="O41" s="212">
        <v>2</v>
      </c>
      <c r="P41" s="212">
        <v>2</v>
      </c>
      <c r="Q41" s="212">
        <v>2</v>
      </c>
      <c r="R41" s="282">
        <v>2</v>
      </c>
      <c r="S41" s="212">
        <v>2</v>
      </c>
      <c r="T41" s="212">
        <v>2</v>
      </c>
      <c r="U41" s="212">
        <f>SUM(C41:T41)</f>
        <v>34</v>
      </c>
      <c r="V41" s="244"/>
    </row>
    <row r="42" spans="1:22" x14ac:dyDescent="0.6">
      <c r="A42" s="144" t="s">
        <v>53</v>
      </c>
      <c r="B42" s="166">
        <v>2</v>
      </c>
      <c r="C42" s="283">
        <v>2</v>
      </c>
      <c r="D42" s="283">
        <v>2</v>
      </c>
      <c r="E42" s="283">
        <v>2</v>
      </c>
      <c r="F42" s="283">
        <v>2</v>
      </c>
      <c r="G42" s="283">
        <v>2</v>
      </c>
      <c r="H42" s="283">
        <v>2</v>
      </c>
      <c r="I42" s="283">
        <v>2</v>
      </c>
      <c r="J42" s="283">
        <v>2</v>
      </c>
      <c r="K42" s="283">
        <v>2</v>
      </c>
      <c r="L42" s="283">
        <v>2</v>
      </c>
      <c r="M42" s="283">
        <v>2</v>
      </c>
      <c r="N42" s="283">
        <v>2</v>
      </c>
      <c r="O42" s="283">
        <v>2</v>
      </c>
      <c r="P42" s="283">
        <v>2</v>
      </c>
      <c r="Q42" s="283">
        <v>2</v>
      </c>
      <c r="R42" s="288">
        <v>2</v>
      </c>
      <c r="S42" s="283">
        <v>2</v>
      </c>
      <c r="T42" s="283">
        <v>2</v>
      </c>
      <c r="U42" s="283">
        <f>SUM(C42:T42)</f>
        <v>36</v>
      </c>
      <c r="V42" s="244"/>
    </row>
    <row r="43" spans="1:22" x14ac:dyDescent="0.6">
      <c r="A43" s="41" t="s">
        <v>38</v>
      </c>
      <c r="B43" s="46">
        <f>SUM(B38:B42)</f>
        <v>8</v>
      </c>
      <c r="C43" s="287">
        <f>C38+C39+C41+C42</f>
        <v>8</v>
      </c>
      <c r="D43" s="287">
        <f t="shared" ref="D43:U43" si="4">D38+D39+D41+D42</f>
        <v>8</v>
      </c>
      <c r="E43" s="287">
        <f t="shared" si="4"/>
        <v>6</v>
      </c>
      <c r="F43" s="287">
        <f t="shared" si="4"/>
        <v>8</v>
      </c>
      <c r="G43" s="287">
        <f t="shared" si="4"/>
        <v>8</v>
      </c>
      <c r="H43" s="287">
        <f t="shared" si="4"/>
        <v>6</v>
      </c>
      <c r="I43" s="287">
        <f t="shared" si="4"/>
        <v>6</v>
      </c>
      <c r="J43" s="287">
        <f t="shared" si="4"/>
        <v>6</v>
      </c>
      <c r="K43" s="287">
        <f t="shared" si="4"/>
        <v>8</v>
      </c>
      <c r="L43" s="287">
        <f t="shared" si="4"/>
        <v>8</v>
      </c>
      <c r="M43" s="287">
        <f t="shared" si="4"/>
        <v>8</v>
      </c>
      <c r="N43" s="287">
        <f t="shared" si="4"/>
        <v>8</v>
      </c>
      <c r="O43" s="287">
        <f t="shared" si="4"/>
        <v>6</v>
      </c>
      <c r="P43" s="287">
        <f t="shared" si="4"/>
        <v>8</v>
      </c>
      <c r="Q43" s="287">
        <f t="shared" si="4"/>
        <v>8</v>
      </c>
      <c r="R43" s="287">
        <f t="shared" si="4"/>
        <v>8</v>
      </c>
      <c r="S43" s="287">
        <f t="shared" si="4"/>
        <v>8</v>
      </c>
      <c r="T43" s="287">
        <f t="shared" si="4"/>
        <v>8</v>
      </c>
      <c r="U43" s="287">
        <f t="shared" si="4"/>
        <v>134</v>
      </c>
      <c r="V43" s="243">
        <f>COUNTIF(C43:T43,8)</f>
        <v>13</v>
      </c>
    </row>
    <row r="44" spans="1:22" x14ac:dyDescent="0.6">
      <c r="A44" s="64" t="s">
        <v>54</v>
      </c>
      <c r="B44" s="164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2"/>
      <c r="S44" s="271"/>
      <c r="T44" s="271"/>
      <c r="U44" s="271"/>
      <c r="V44" s="244"/>
    </row>
    <row r="45" spans="1:22" x14ac:dyDescent="0.6">
      <c r="A45" s="67" t="s">
        <v>55</v>
      </c>
      <c r="B45" s="165">
        <v>2</v>
      </c>
      <c r="C45" s="281">
        <v>2</v>
      </c>
      <c r="D45" s="281">
        <v>2</v>
      </c>
      <c r="E45" s="281">
        <v>2</v>
      </c>
      <c r="F45" s="281">
        <v>2</v>
      </c>
      <c r="G45" s="281">
        <v>2</v>
      </c>
      <c r="H45" s="281">
        <v>2</v>
      </c>
      <c r="I45" s="281">
        <v>2</v>
      </c>
      <c r="J45" s="281">
        <v>2</v>
      </c>
      <c r="K45" s="281">
        <v>2</v>
      </c>
      <c r="L45" s="281">
        <v>2</v>
      </c>
      <c r="M45" s="281">
        <v>2</v>
      </c>
      <c r="N45" s="281">
        <v>2</v>
      </c>
      <c r="O45" s="281">
        <v>2</v>
      </c>
      <c r="P45" s="281">
        <v>2</v>
      </c>
      <c r="Q45" s="281">
        <v>2</v>
      </c>
      <c r="R45" s="282">
        <v>2</v>
      </c>
      <c r="S45" s="281">
        <v>2</v>
      </c>
      <c r="T45" s="281">
        <v>2</v>
      </c>
      <c r="U45" s="281">
        <f>SUM(C45:T45)</f>
        <v>36</v>
      </c>
      <c r="V45" s="244"/>
    </row>
    <row r="46" spans="1:22" x14ac:dyDescent="0.6">
      <c r="A46" s="67" t="s">
        <v>56</v>
      </c>
      <c r="B46" s="165">
        <v>2</v>
      </c>
      <c r="C46" s="281">
        <v>2</v>
      </c>
      <c r="D46" s="281">
        <v>2</v>
      </c>
      <c r="E46" s="281">
        <v>2</v>
      </c>
      <c r="F46" s="281">
        <v>2</v>
      </c>
      <c r="G46" s="281">
        <v>2</v>
      </c>
      <c r="H46" s="281">
        <v>2</v>
      </c>
      <c r="I46" s="281">
        <v>2</v>
      </c>
      <c r="J46" s="281">
        <v>2</v>
      </c>
      <c r="K46" s="281">
        <v>2</v>
      </c>
      <c r="L46" s="281">
        <v>2</v>
      </c>
      <c r="M46" s="281">
        <v>2</v>
      </c>
      <c r="N46" s="281">
        <v>2</v>
      </c>
      <c r="O46" s="281">
        <v>2</v>
      </c>
      <c r="P46" s="281">
        <v>2</v>
      </c>
      <c r="Q46" s="281">
        <v>2</v>
      </c>
      <c r="R46" s="282">
        <v>2</v>
      </c>
      <c r="S46" s="281">
        <v>2</v>
      </c>
      <c r="T46" s="281">
        <v>2</v>
      </c>
      <c r="U46" s="281">
        <f>SUM(C46:T46)</f>
        <v>36</v>
      </c>
      <c r="V46" s="244"/>
    </row>
    <row r="47" spans="1:22" x14ac:dyDescent="0.6">
      <c r="A47" s="67" t="s">
        <v>57</v>
      </c>
      <c r="B47" s="165">
        <v>2</v>
      </c>
      <c r="C47" s="281">
        <v>2</v>
      </c>
      <c r="D47" s="281">
        <v>2</v>
      </c>
      <c r="E47" s="281">
        <v>2</v>
      </c>
      <c r="F47" s="281">
        <v>2</v>
      </c>
      <c r="G47" s="281">
        <v>2</v>
      </c>
      <c r="H47" s="281">
        <v>2</v>
      </c>
      <c r="I47" s="281">
        <v>2</v>
      </c>
      <c r="J47" s="281">
        <v>2</v>
      </c>
      <c r="K47" s="281">
        <v>2</v>
      </c>
      <c r="L47" s="281">
        <v>2</v>
      </c>
      <c r="M47" s="281">
        <v>2</v>
      </c>
      <c r="N47" s="281">
        <v>2</v>
      </c>
      <c r="O47" s="281">
        <v>0</v>
      </c>
      <c r="P47" s="281">
        <v>2</v>
      </c>
      <c r="Q47" s="281">
        <v>2</v>
      </c>
      <c r="R47" s="282">
        <v>2</v>
      </c>
      <c r="S47" s="281">
        <v>2</v>
      </c>
      <c r="T47" s="281">
        <v>2</v>
      </c>
      <c r="U47" s="281">
        <f>SUM(C47:T47)</f>
        <v>34</v>
      </c>
      <c r="V47" s="244"/>
    </row>
    <row r="48" spans="1:22" x14ac:dyDescent="0.6">
      <c r="A48" s="144" t="s">
        <v>58</v>
      </c>
      <c r="B48" s="166">
        <v>2</v>
      </c>
      <c r="C48" s="284">
        <v>2</v>
      </c>
      <c r="D48" s="284">
        <v>2</v>
      </c>
      <c r="E48" s="284">
        <v>2</v>
      </c>
      <c r="F48" s="284">
        <v>2</v>
      </c>
      <c r="G48" s="284">
        <v>2</v>
      </c>
      <c r="H48" s="284">
        <v>2</v>
      </c>
      <c r="I48" s="284">
        <v>2</v>
      </c>
      <c r="J48" s="284">
        <v>2</v>
      </c>
      <c r="K48" s="284">
        <v>2</v>
      </c>
      <c r="L48" s="284">
        <v>2</v>
      </c>
      <c r="M48" s="284">
        <v>2</v>
      </c>
      <c r="N48" s="284">
        <v>0</v>
      </c>
      <c r="O48" s="284">
        <v>2</v>
      </c>
      <c r="P48" s="284">
        <v>2</v>
      </c>
      <c r="Q48" s="284">
        <v>2</v>
      </c>
      <c r="R48" s="288">
        <v>2</v>
      </c>
      <c r="S48" s="284">
        <v>2</v>
      </c>
      <c r="T48" s="284">
        <v>2</v>
      </c>
      <c r="U48" s="284">
        <f>SUM(C48:T48)</f>
        <v>34</v>
      </c>
      <c r="V48" s="244"/>
    </row>
    <row r="49" spans="1:22" x14ac:dyDescent="0.6">
      <c r="A49" s="41" t="s">
        <v>38</v>
      </c>
      <c r="B49" s="46">
        <f>SUM(B45:B48)</f>
        <v>8</v>
      </c>
      <c r="C49" s="287">
        <f>C45+C46+C47+C48</f>
        <v>8</v>
      </c>
      <c r="D49" s="287">
        <f t="shared" ref="D49:U49" si="5">D45+D46+D47+D48</f>
        <v>8</v>
      </c>
      <c r="E49" s="287">
        <f t="shared" si="5"/>
        <v>8</v>
      </c>
      <c r="F49" s="287">
        <f t="shared" si="5"/>
        <v>8</v>
      </c>
      <c r="G49" s="287">
        <f t="shared" si="5"/>
        <v>8</v>
      </c>
      <c r="H49" s="287">
        <f t="shared" si="5"/>
        <v>8</v>
      </c>
      <c r="I49" s="287">
        <f t="shared" si="5"/>
        <v>8</v>
      </c>
      <c r="J49" s="287">
        <f t="shared" si="5"/>
        <v>8</v>
      </c>
      <c r="K49" s="287">
        <f t="shared" si="5"/>
        <v>8</v>
      </c>
      <c r="L49" s="287">
        <f t="shared" si="5"/>
        <v>8</v>
      </c>
      <c r="M49" s="287">
        <f t="shared" si="5"/>
        <v>8</v>
      </c>
      <c r="N49" s="287">
        <f t="shared" si="5"/>
        <v>6</v>
      </c>
      <c r="O49" s="287">
        <f t="shared" si="5"/>
        <v>6</v>
      </c>
      <c r="P49" s="287">
        <f t="shared" si="5"/>
        <v>8</v>
      </c>
      <c r="Q49" s="287">
        <f t="shared" si="5"/>
        <v>8</v>
      </c>
      <c r="R49" s="287">
        <f t="shared" si="5"/>
        <v>8</v>
      </c>
      <c r="S49" s="287">
        <f t="shared" si="5"/>
        <v>8</v>
      </c>
      <c r="T49" s="287">
        <f t="shared" si="5"/>
        <v>8</v>
      </c>
      <c r="U49" s="287">
        <f t="shared" si="5"/>
        <v>140</v>
      </c>
      <c r="V49" s="243">
        <f>COUNTIF(C49:T49,8)</f>
        <v>16</v>
      </c>
    </row>
    <row r="50" spans="1:22" ht="22.8" customHeight="1" x14ac:dyDescent="0.6">
      <c r="A50" s="64" t="s">
        <v>59</v>
      </c>
      <c r="B50" s="164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2"/>
      <c r="S50" s="271"/>
      <c r="T50" s="271"/>
      <c r="U50" s="271"/>
      <c r="V50" s="244"/>
    </row>
    <row r="51" spans="1:22" ht="22.8" customHeight="1" x14ac:dyDescent="0.6">
      <c r="A51" s="153" t="s">
        <v>142</v>
      </c>
      <c r="B51" s="165">
        <v>2</v>
      </c>
      <c r="C51" s="281">
        <v>2</v>
      </c>
      <c r="D51" s="281">
        <v>2</v>
      </c>
      <c r="E51" s="281">
        <v>2</v>
      </c>
      <c r="F51" s="281">
        <v>2</v>
      </c>
      <c r="G51" s="281">
        <v>2</v>
      </c>
      <c r="H51" s="281">
        <v>2</v>
      </c>
      <c r="I51" s="281">
        <v>2</v>
      </c>
      <c r="J51" s="281">
        <v>2</v>
      </c>
      <c r="K51" s="281">
        <v>2</v>
      </c>
      <c r="L51" s="281">
        <v>2</v>
      </c>
      <c r="M51" s="281">
        <v>2</v>
      </c>
      <c r="N51" s="281">
        <v>2</v>
      </c>
      <c r="O51" s="281">
        <v>2</v>
      </c>
      <c r="P51" s="281">
        <v>2</v>
      </c>
      <c r="Q51" s="281">
        <v>2</v>
      </c>
      <c r="R51" s="282">
        <v>2</v>
      </c>
      <c r="S51" s="281">
        <v>2</v>
      </c>
      <c r="T51" s="281">
        <v>2</v>
      </c>
      <c r="U51" s="281">
        <f>SUM(C51:T51)</f>
        <v>36</v>
      </c>
      <c r="V51" s="244"/>
    </row>
    <row r="52" spans="1:22" ht="22.8" customHeight="1" x14ac:dyDescent="0.6">
      <c r="A52" s="67" t="s">
        <v>61</v>
      </c>
      <c r="B52" s="165">
        <v>2</v>
      </c>
      <c r="C52" s="212">
        <v>2</v>
      </c>
      <c r="D52" s="212">
        <v>2</v>
      </c>
      <c r="E52" s="212">
        <v>2</v>
      </c>
      <c r="F52" s="212">
        <v>2</v>
      </c>
      <c r="G52" s="212">
        <v>2</v>
      </c>
      <c r="H52" s="212">
        <v>2</v>
      </c>
      <c r="I52" s="212">
        <v>2</v>
      </c>
      <c r="J52" s="212">
        <v>2</v>
      </c>
      <c r="K52" s="212">
        <v>2</v>
      </c>
      <c r="L52" s="281">
        <v>2</v>
      </c>
      <c r="M52" s="212">
        <v>2</v>
      </c>
      <c r="N52" s="212">
        <v>2</v>
      </c>
      <c r="O52" s="212">
        <v>2</v>
      </c>
      <c r="P52" s="212">
        <v>2</v>
      </c>
      <c r="Q52" s="212">
        <v>2</v>
      </c>
      <c r="R52" s="282">
        <v>2</v>
      </c>
      <c r="S52" s="212">
        <v>2</v>
      </c>
      <c r="T52" s="212">
        <v>2</v>
      </c>
      <c r="U52" s="212">
        <f>SUM(C52:T52)</f>
        <v>36</v>
      </c>
      <c r="V52" s="244"/>
    </row>
    <row r="53" spans="1:22" ht="22.8" customHeight="1" x14ac:dyDescent="0.6">
      <c r="A53" s="67" t="s">
        <v>139</v>
      </c>
      <c r="B53" s="165">
        <v>2</v>
      </c>
      <c r="C53" s="212">
        <v>2</v>
      </c>
      <c r="D53" s="212">
        <v>2</v>
      </c>
      <c r="E53" s="212">
        <v>2</v>
      </c>
      <c r="F53" s="212">
        <v>2</v>
      </c>
      <c r="G53" s="212">
        <v>2</v>
      </c>
      <c r="H53" s="212">
        <v>2</v>
      </c>
      <c r="I53" s="212">
        <v>2</v>
      </c>
      <c r="J53" s="212">
        <v>2</v>
      </c>
      <c r="K53" s="212">
        <v>2</v>
      </c>
      <c r="L53" s="281">
        <v>2</v>
      </c>
      <c r="M53" s="212">
        <v>2</v>
      </c>
      <c r="N53" s="212">
        <v>2</v>
      </c>
      <c r="O53" s="212">
        <v>2</v>
      </c>
      <c r="P53" s="212">
        <v>2</v>
      </c>
      <c r="Q53" s="212">
        <v>2</v>
      </c>
      <c r="R53" s="282">
        <v>2</v>
      </c>
      <c r="S53" s="212">
        <v>2</v>
      </c>
      <c r="T53" s="212">
        <v>2</v>
      </c>
      <c r="U53" s="212">
        <f>SUM(C53:T53)</f>
        <v>36</v>
      </c>
      <c r="V53" s="244"/>
    </row>
    <row r="54" spans="1:22" ht="22.8" customHeight="1" x14ac:dyDescent="0.6">
      <c r="A54" s="144" t="s">
        <v>143</v>
      </c>
      <c r="B54" s="145">
        <v>2</v>
      </c>
      <c r="C54" s="293">
        <v>2</v>
      </c>
      <c r="D54" s="293">
        <v>2</v>
      </c>
      <c r="E54" s="293">
        <v>2</v>
      </c>
      <c r="F54" s="293">
        <v>2</v>
      </c>
      <c r="G54" s="293">
        <v>2</v>
      </c>
      <c r="H54" s="293">
        <v>2</v>
      </c>
      <c r="I54" s="293">
        <v>2</v>
      </c>
      <c r="J54" s="293">
        <v>2</v>
      </c>
      <c r="K54" s="293">
        <v>2</v>
      </c>
      <c r="L54" s="294">
        <v>2</v>
      </c>
      <c r="M54" s="293">
        <v>2</v>
      </c>
      <c r="N54" s="293">
        <v>2</v>
      </c>
      <c r="O54" s="293">
        <v>2</v>
      </c>
      <c r="P54" s="293">
        <v>2</v>
      </c>
      <c r="Q54" s="293">
        <v>2</v>
      </c>
      <c r="R54" s="288">
        <v>2</v>
      </c>
      <c r="S54" s="293">
        <v>2</v>
      </c>
      <c r="T54" s="293">
        <v>2</v>
      </c>
      <c r="U54" s="293">
        <f>SUM(C54:T54)</f>
        <v>36</v>
      </c>
      <c r="V54" s="244"/>
    </row>
    <row r="55" spans="1:22" ht="22.8" customHeight="1" x14ac:dyDescent="0.6">
      <c r="A55" s="54" t="s">
        <v>38</v>
      </c>
      <c r="B55" s="46">
        <f>SUM(B51:B54)</f>
        <v>8</v>
      </c>
      <c r="C55" s="287">
        <f>C51+C52+C53+C54</f>
        <v>8</v>
      </c>
      <c r="D55" s="287">
        <f t="shared" ref="D55:U55" si="6">D51+D52+D53+D54</f>
        <v>8</v>
      </c>
      <c r="E55" s="287">
        <f t="shared" si="6"/>
        <v>8</v>
      </c>
      <c r="F55" s="287">
        <f t="shared" si="6"/>
        <v>8</v>
      </c>
      <c r="G55" s="287">
        <f t="shared" si="6"/>
        <v>8</v>
      </c>
      <c r="H55" s="287">
        <f t="shared" si="6"/>
        <v>8</v>
      </c>
      <c r="I55" s="287">
        <f t="shared" si="6"/>
        <v>8</v>
      </c>
      <c r="J55" s="287">
        <f t="shared" si="6"/>
        <v>8</v>
      </c>
      <c r="K55" s="287">
        <f t="shared" si="6"/>
        <v>8</v>
      </c>
      <c r="L55" s="287">
        <f t="shared" si="6"/>
        <v>8</v>
      </c>
      <c r="M55" s="287">
        <f t="shared" si="6"/>
        <v>8</v>
      </c>
      <c r="N55" s="287">
        <f t="shared" si="6"/>
        <v>8</v>
      </c>
      <c r="O55" s="287">
        <f t="shared" si="6"/>
        <v>8</v>
      </c>
      <c r="P55" s="287">
        <f t="shared" si="6"/>
        <v>8</v>
      </c>
      <c r="Q55" s="287">
        <f t="shared" si="6"/>
        <v>8</v>
      </c>
      <c r="R55" s="287">
        <f t="shared" si="6"/>
        <v>8</v>
      </c>
      <c r="S55" s="287">
        <f t="shared" si="6"/>
        <v>8</v>
      </c>
      <c r="T55" s="287">
        <f t="shared" si="6"/>
        <v>8</v>
      </c>
      <c r="U55" s="287">
        <f t="shared" si="6"/>
        <v>144</v>
      </c>
      <c r="V55" s="243">
        <f>COUNTIF(C55:T55,8)</f>
        <v>18</v>
      </c>
    </row>
    <row r="56" spans="1:22" ht="22.8" customHeight="1" x14ac:dyDescent="0.6">
      <c r="A56" s="64" t="s">
        <v>64</v>
      </c>
      <c r="B56" s="164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2"/>
      <c r="S56" s="271"/>
      <c r="T56" s="271"/>
      <c r="U56" s="271"/>
      <c r="V56" s="244"/>
    </row>
    <row r="57" spans="1:22" ht="22.8" customHeight="1" x14ac:dyDescent="0.6">
      <c r="A57" s="67" t="s">
        <v>65</v>
      </c>
      <c r="B57" s="281">
        <v>2</v>
      </c>
      <c r="C57" s="212">
        <v>2</v>
      </c>
      <c r="D57" s="212">
        <v>2</v>
      </c>
      <c r="E57" s="212">
        <v>2</v>
      </c>
      <c r="F57" s="212">
        <v>2</v>
      </c>
      <c r="G57" s="212">
        <v>2</v>
      </c>
      <c r="H57" s="212">
        <v>2</v>
      </c>
      <c r="I57" s="212">
        <v>2</v>
      </c>
      <c r="J57" s="212">
        <v>2</v>
      </c>
      <c r="K57" s="212">
        <v>2</v>
      </c>
      <c r="L57" s="281">
        <v>2</v>
      </c>
      <c r="M57" s="212">
        <v>2</v>
      </c>
      <c r="N57" s="212">
        <v>2</v>
      </c>
      <c r="O57" s="212">
        <v>2</v>
      </c>
      <c r="P57" s="212">
        <v>2</v>
      </c>
      <c r="Q57" s="212">
        <v>2</v>
      </c>
      <c r="R57" s="282">
        <v>2</v>
      </c>
      <c r="S57" s="212">
        <v>0</v>
      </c>
      <c r="T57" s="212">
        <v>2</v>
      </c>
      <c r="U57" s="212">
        <f>SUM(C57:T57)</f>
        <v>34</v>
      </c>
      <c r="V57" s="244"/>
    </row>
    <row r="58" spans="1:22" ht="22.8" customHeight="1" x14ac:dyDescent="0.6">
      <c r="A58" s="172" t="s">
        <v>66</v>
      </c>
      <c r="B58" s="281">
        <v>2</v>
      </c>
      <c r="C58" s="212">
        <v>2</v>
      </c>
      <c r="D58" s="212">
        <v>2</v>
      </c>
      <c r="E58" s="212">
        <v>2</v>
      </c>
      <c r="F58" s="212">
        <v>2</v>
      </c>
      <c r="G58" s="212">
        <v>0</v>
      </c>
      <c r="H58" s="212">
        <v>2</v>
      </c>
      <c r="I58" s="212">
        <v>2</v>
      </c>
      <c r="J58" s="212">
        <v>2</v>
      </c>
      <c r="K58" s="212">
        <v>2</v>
      </c>
      <c r="L58" s="281">
        <v>2</v>
      </c>
      <c r="M58" s="212">
        <v>2</v>
      </c>
      <c r="N58" s="212">
        <v>0</v>
      </c>
      <c r="O58" s="212">
        <v>2</v>
      </c>
      <c r="P58" s="212">
        <v>2</v>
      </c>
      <c r="Q58" s="212">
        <v>2</v>
      </c>
      <c r="R58" s="282">
        <v>2</v>
      </c>
      <c r="S58" s="212">
        <v>2</v>
      </c>
      <c r="T58" s="212">
        <v>2</v>
      </c>
      <c r="U58" s="212">
        <f>SUM(C58:T58)</f>
        <v>32</v>
      </c>
      <c r="V58" s="244"/>
    </row>
    <row r="59" spans="1:22" ht="22.8" customHeight="1" x14ac:dyDescent="0.6">
      <c r="A59" s="172" t="s">
        <v>67</v>
      </c>
      <c r="B59" s="281">
        <v>2</v>
      </c>
      <c r="C59" s="212">
        <v>2</v>
      </c>
      <c r="D59" s="212">
        <v>2</v>
      </c>
      <c r="E59" s="212">
        <v>2</v>
      </c>
      <c r="F59" s="212">
        <v>2</v>
      </c>
      <c r="G59" s="212">
        <v>2</v>
      </c>
      <c r="H59" s="212">
        <v>2</v>
      </c>
      <c r="I59" s="212">
        <v>2</v>
      </c>
      <c r="J59" s="212">
        <v>2</v>
      </c>
      <c r="K59" s="212">
        <v>2</v>
      </c>
      <c r="L59" s="281">
        <v>2</v>
      </c>
      <c r="M59" s="212">
        <v>2</v>
      </c>
      <c r="N59" s="212">
        <v>0</v>
      </c>
      <c r="O59" s="212">
        <v>2</v>
      </c>
      <c r="P59" s="212">
        <v>2</v>
      </c>
      <c r="Q59" s="212">
        <v>0</v>
      </c>
      <c r="R59" s="282">
        <v>2</v>
      </c>
      <c r="S59" s="212">
        <v>2</v>
      </c>
      <c r="T59" s="212">
        <v>2</v>
      </c>
      <c r="U59" s="212">
        <f>SUM(C59:T59)</f>
        <v>32</v>
      </c>
      <c r="V59" s="244"/>
    </row>
    <row r="60" spans="1:22" ht="22.8" customHeight="1" x14ac:dyDescent="0.6">
      <c r="A60" s="144" t="s">
        <v>68</v>
      </c>
      <c r="B60" s="284">
        <v>2</v>
      </c>
      <c r="C60" s="283">
        <v>0</v>
      </c>
      <c r="D60" s="283">
        <v>2</v>
      </c>
      <c r="E60" s="283">
        <v>2</v>
      </c>
      <c r="F60" s="283">
        <v>2</v>
      </c>
      <c r="G60" s="283">
        <v>2</v>
      </c>
      <c r="H60" s="283">
        <v>2</v>
      </c>
      <c r="I60" s="283">
        <v>2</v>
      </c>
      <c r="J60" s="283">
        <v>2</v>
      </c>
      <c r="K60" s="283">
        <v>2</v>
      </c>
      <c r="L60" s="284">
        <v>2</v>
      </c>
      <c r="M60" s="283">
        <v>2</v>
      </c>
      <c r="N60" s="283">
        <v>0</v>
      </c>
      <c r="O60" s="283">
        <v>2</v>
      </c>
      <c r="P60" s="283">
        <v>2</v>
      </c>
      <c r="Q60" s="283">
        <v>2</v>
      </c>
      <c r="R60" s="288">
        <v>2</v>
      </c>
      <c r="S60" s="283">
        <v>2</v>
      </c>
      <c r="T60" s="283">
        <v>2</v>
      </c>
      <c r="U60" s="283">
        <f>SUM(C60:T60)</f>
        <v>32</v>
      </c>
      <c r="V60" s="244"/>
    </row>
    <row r="61" spans="1:22" ht="22.8" customHeight="1" x14ac:dyDescent="0.6">
      <c r="A61" s="55" t="s">
        <v>38</v>
      </c>
      <c r="B61" s="287">
        <f>SUM(B57:B60)</f>
        <v>8</v>
      </c>
      <c r="C61" s="287">
        <f>C57+C58+C59+C60</f>
        <v>6</v>
      </c>
      <c r="D61" s="287">
        <f t="shared" ref="D61:U61" si="7">D57+D58+D59+D60</f>
        <v>8</v>
      </c>
      <c r="E61" s="287">
        <f t="shared" si="7"/>
        <v>8</v>
      </c>
      <c r="F61" s="287">
        <f t="shared" si="7"/>
        <v>8</v>
      </c>
      <c r="G61" s="287">
        <f t="shared" si="7"/>
        <v>6</v>
      </c>
      <c r="H61" s="287">
        <f t="shared" si="7"/>
        <v>8</v>
      </c>
      <c r="I61" s="287">
        <f t="shared" si="7"/>
        <v>8</v>
      </c>
      <c r="J61" s="287">
        <f t="shared" si="7"/>
        <v>8</v>
      </c>
      <c r="K61" s="287">
        <f t="shared" si="7"/>
        <v>8</v>
      </c>
      <c r="L61" s="287">
        <f t="shared" si="7"/>
        <v>8</v>
      </c>
      <c r="M61" s="287">
        <f t="shared" si="7"/>
        <v>8</v>
      </c>
      <c r="N61" s="287">
        <f t="shared" si="7"/>
        <v>2</v>
      </c>
      <c r="O61" s="287">
        <f t="shared" si="7"/>
        <v>8</v>
      </c>
      <c r="P61" s="287">
        <f t="shared" si="7"/>
        <v>8</v>
      </c>
      <c r="Q61" s="287">
        <f t="shared" si="7"/>
        <v>6</v>
      </c>
      <c r="R61" s="287">
        <f t="shared" si="7"/>
        <v>8</v>
      </c>
      <c r="S61" s="287">
        <f t="shared" si="7"/>
        <v>6</v>
      </c>
      <c r="T61" s="287">
        <f t="shared" si="7"/>
        <v>8</v>
      </c>
      <c r="U61" s="287">
        <f t="shared" si="7"/>
        <v>130</v>
      </c>
      <c r="V61" s="243">
        <f>COUNTIF(C61:T61,8)</f>
        <v>13</v>
      </c>
    </row>
    <row r="62" spans="1:22" ht="22.8" customHeight="1" x14ac:dyDescent="0.6">
      <c r="A62" s="44" t="s">
        <v>69</v>
      </c>
      <c r="B62" s="295">
        <f>B20+B36+B43+B49+B55+B61</f>
        <v>72</v>
      </c>
      <c r="C62" s="295">
        <f>C20+C36+C43+C49+C55+C61</f>
        <v>66</v>
      </c>
      <c r="D62" s="295">
        <f t="shared" ref="D62:U62" si="8">D20+D36+D43+D49+D55+D61</f>
        <v>68</v>
      </c>
      <c r="E62" s="295">
        <f t="shared" si="8"/>
        <v>70</v>
      </c>
      <c r="F62" s="295">
        <f t="shared" si="8"/>
        <v>68</v>
      </c>
      <c r="G62" s="295">
        <f t="shared" si="8"/>
        <v>66</v>
      </c>
      <c r="H62" s="295">
        <f t="shared" si="8"/>
        <v>70</v>
      </c>
      <c r="I62" s="295">
        <f t="shared" si="8"/>
        <v>64</v>
      </c>
      <c r="J62" s="295">
        <f t="shared" si="8"/>
        <v>68</v>
      </c>
      <c r="K62" s="295">
        <f t="shared" si="8"/>
        <v>66</v>
      </c>
      <c r="L62" s="295">
        <f t="shared" si="8"/>
        <v>72</v>
      </c>
      <c r="M62" s="295">
        <f t="shared" si="8"/>
        <v>66</v>
      </c>
      <c r="N62" s="295">
        <f t="shared" si="8"/>
        <v>62</v>
      </c>
      <c r="O62" s="295">
        <f t="shared" si="8"/>
        <v>64</v>
      </c>
      <c r="P62" s="295">
        <f t="shared" si="8"/>
        <v>68</v>
      </c>
      <c r="Q62" s="295">
        <f t="shared" si="8"/>
        <v>68</v>
      </c>
      <c r="R62" s="295">
        <f t="shared" si="8"/>
        <v>70</v>
      </c>
      <c r="S62" s="295">
        <f t="shared" si="8"/>
        <v>64</v>
      </c>
      <c r="T62" s="295">
        <f t="shared" si="8"/>
        <v>68</v>
      </c>
      <c r="U62" s="296">
        <f t="shared" si="8"/>
        <v>1208</v>
      </c>
      <c r="V62" s="245"/>
    </row>
    <row r="63" spans="1:22" ht="22.8" customHeight="1" x14ac:dyDescent="0.6">
      <c r="A63" s="183" t="s">
        <v>144</v>
      </c>
      <c r="B63" s="52"/>
      <c r="R63" s="279"/>
      <c r="U63" s="280"/>
      <c r="V63" s="244"/>
    </row>
    <row r="64" spans="1:22" ht="22.8" customHeight="1" x14ac:dyDescent="0.6">
      <c r="A64" s="64" t="s">
        <v>25</v>
      </c>
      <c r="B64" s="164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2"/>
      <c r="S64" s="271"/>
      <c r="T64" s="271"/>
      <c r="U64" s="271"/>
      <c r="V64" s="244"/>
    </row>
    <row r="65" spans="1:22" ht="22.8" customHeight="1" x14ac:dyDescent="0.6">
      <c r="A65" s="67" t="s">
        <v>71</v>
      </c>
      <c r="B65" s="165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4"/>
      <c r="S65" s="273"/>
      <c r="T65" s="273"/>
      <c r="U65" s="273"/>
      <c r="V65" s="244"/>
    </row>
    <row r="66" spans="1:22" ht="22.8" customHeight="1" x14ac:dyDescent="0.6">
      <c r="A66" s="150" t="s">
        <v>86</v>
      </c>
      <c r="B66" s="281">
        <v>2</v>
      </c>
      <c r="C66" s="212">
        <v>2</v>
      </c>
      <c r="D66" s="212">
        <v>2</v>
      </c>
      <c r="E66" s="212">
        <v>2</v>
      </c>
      <c r="F66" s="212">
        <v>2</v>
      </c>
      <c r="G66" s="212">
        <v>2</v>
      </c>
      <c r="H66" s="212">
        <v>2</v>
      </c>
      <c r="I66" s="212">
        <v>2</v>
      </c>
      <c r="J66" s="212">
        <v>2</v>
      </c>
      <c r="K66" s="212">
        <v>2</v>
      </c>
      <c r="L66" s="212">
        <v>2</v>
      </c>
      <c r="M66" s="212">
        <v>2</v>
      </c>
      <c r="N66" s="212">
        <v>2</v>
      </c>
      <c r="O66" s="212">
        <v>2</v>
      </c>
      <c r="P66" s="212">
        <v>2</v>
      </c>
      <c r="Q66" s="212">
        <v>2</v>
      </c>
      <c r="R66" s="282">
        <v>2</v>
      </c>
      <c r="S66" s="212">
        <v>0</v>
      </c>
      <c r="T66" s="212">
        <v>2</v>
      </c>
      <c r="U66" s="212">
        <f>SUM(C66:T66)</f>
        <v>34</v>
      </c>
      <c r="V66" s="244"/>
    </row>
    <row r="67" spans="1:22" ht="22.8" customHeight="1" x14ac:dyDescent="0.6">
      <c r="A67" s="67" t="s">
        <v>72</v>
      </c>
      <c r="B67" s="281">
        <v>2</v>
      </c>
      <c r="C67" s="212">
        <v>2</v>
      </c>
      <c r="D67" s="212">
        <v>2</v>
      </c>
      <c r="E67" s="212">
        <v>2</v>
      </c>
      <c r="F67" s="212">
        <v>2</v>
      </c>
      <c r="G67" s="212">
        <v>2</v>
      </c>
      <c r="H67" s="212">
        <v>2</v>
      </c>
      <c r="I67" s="212">
        <v>2</v>
      </c>
      <c r="J67" s="212">
        <v>2</v>
      </c>
      <c r="K67" s="212">
        <v>2</v>
      </c>
      <c r="L67" s="212">
        <v>2</v>
      </c>
      <c r="M67" s="212">
        <v>2</v>
      </c>
      <c r="N67" s="212">
        <v>2</v>
      </c>
      <c r="O67" s="212">
        <v>2</v>
      </c>
      <c r="P67" s="212">
        <v>2</v>
      </c>
      <c r="Q67" s="212">
        <v>2</v>
      </c>
      <c r="R67" s="282">
        <v>2</v>
      </c>
      <c r="S67" s="212">
        <v>2</v>
      </c>
      <c r="T67" s="212">
        <v>2</v>
      </c>
      <c r="U67" s="212">
        <f>SUM(C67:T67)</f>
        <v>36</v>
      </c>
      <c r="V67" s="244"/>
    </row>
    <row r="68" spans="1:22" ht="22.8" customHeight="1" x14ac:dyDescent="0.6">
      <c r="A68" s="151" t="s">
        <v>87</v>
      </c>
      <c r="B68" s="284">
        <v>2</v>
      </c>
      <c r="C68" s="283">
        <v>2</v>
      </c>
      <c r="D68" s="283">
        <v>2</v>
      </c>
      <c r="E68" s="283">
        <v>2</v>
      </c>
      <c r="F68" s="283">
        <v>2</v>
      </c>
      <c r="G68" s="283">
        <v>2</v>
      </c>
      <c r="H68" s="283">
        <v>2</v>
      </c>
      <c r="I68" s="283">
        <v>2</v>
      </c>
      <c r="J68" s="283">
        <v>2</v>
      </c>
      <c r="K68" s="283">
        <v>2</v>
      </c>
      <c r="L68" s="283">
        <v>2</v>
      </c>
      <c r="M68" s="283">
        <v>2</v>
      </c>
      <c r="N68" s="283">
        <v>2</v>
      </c>
      <c r="O68" s="283">
        <v>2</v>
      </c>
      <c r="P68" s="283">
        <v>2</v>
      </c>
      <c r="Q68" s="283">
        <v>2</v>
      </c>
      <c r="R68" s="288">
        <v>2</v>
      </c>
      <c r="S68" s="283">
        <v>2</v>
      </c>
      <c r="T68" s="283">
        <v>2</v>
      </c>
      <c r="U68" s="283">
        <f>SUM(C68:T68)</f>
        <v>36</v>
      </c>
      <c r="V68" s="244"/>
    </row>
    <row r="69" spans="1:22" ht="22.8" customHeight="1" x14ac:dyDescent="0.6">
      <c r="A69" s="41" t="s">
        <v>38</v>
      </c>
      <c r="B69" s="287">
        <f>SUM(B65:B68)</f>
        <v>6</v>
      </c>
      <c r="C69" s="287">
        <f>C66+C67+C68</f>
        <v>6</v>
      </c>
      <c r="D69" s="287">
        <f t="shared" ref="D69:U69" si="9">D66+D67+D68</f>
        <v>6</v>
      </c>
      <c r="E69" s="287">
        <f t="shared" si="9"/>
        <v>6</v>
      </c>
      <c r="F69" s="287">
        <f t="shared" si="9"/>
        <v>6</v>
      </c>
      <c r="G69" s="287">
        <f t="shared" si="9"/>
        <v>6</v>
      </c>
      <c r="H69" s="287">
        <f t="shared" si="9"/>
        <v>6</v>
      </c>
      <c r="I69" s="287">
        <f t="shared" si="9"/>
        <v>6</v>
      </c>
      <c r="J69" s="287">
        <f t="shared" si="9"/>
        <v>6</v>
      </c>
      <c r="K69" s="287">
        <f t="shared" si="9"/>
        <v>6</v>
      </c>
      <c r="L69" s="287">
        <f t="shared" si="9"/>
        <v>6</v>
      </c>
      <c r="M69" s="287">
        <f t="shared" si="9"/>
        <v>6</v>
      </c>
      <c r="N69" s="287">
        <f t="shared" si="9"/>
        <v>6</v>
      </c>
      <c r="O69" s="287">
        <f t="shared" si="9"/>
        <v>6</v>
      </c>
      <c r="P69" s="287">
        <f t="shared" si="9"/>
        <v>6</v>
      </c>
      <c r="Q69" s="287">
        <f t="shared" si="9"/>
        <v>6</v>
      </c>
      <c r="R69" s="287">
        <f t="shared" si="9"/>
        <v>6</v>
      </c>
      <c r="S69" s="287">
        <f t="shared" si="9"/>
        <v>4</v>
      </c>
      <c r="T69" s="287">
        <f t="shared" si="9"/>
        <v>6</v>
      </c>
      <c r="U69" s="287">
        <f t="shared" si="9"/>
        <v>106</v>
      </c>
      <c r="V69" s="243">
        <f>COUNTIF(C69:T69,6)</f>
        <v>17</v>
      </c>
    </row>
    <row r="70" spans="1:22" x14ac:dyDescent="0.6">
      <c r="A70" s="64" t="s">
        <v>39</v>
      </c>
      <c r="B70" s="164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2"/>
      <c r="S70" s="271"/>
      <c r="T70" s="271"/>
      <c r="U70" s="271"/>
      <c r="V70" s="244"/>
    </row>
    <row r="71" spans="1:22" x14ac:dyDescent="0.6">
      <c r="A71" s="67" t="s">
        <v>73</v>
      </c>
      <c r="B71" s="165"/>
      <c r="C71" s="273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4"/>
      <c r="S71" s="273"/>
      <c r="T71" s="273"/>
      <c r="U71" s="273"/>
      <c r="V71" s="244"/>
    </row>
    <row r="72" spans="1:22" x14ac:dyDescent="0.6">
      <c r="A72" s="67" t="s">
        <v>74</v>
      </c>
      <c r="B72" s="165">
        <v>2</v>
      </c>
      <c r="C72" s="212">
        <v>2</v>
      </c>
      <c r="D72" s="212">
        <v>2</v>
      </c>
      <c r="E72" s="212">
        <v>2</v>
      </c>
      <c r="F72" s="212">
        <v>2</v>
      </c>
      <c r="G72" s="212">
        <v>2</v>
      </c>
      <c r="H72" s="212">
        <v>2</v>
      </c>
      <c r="I72" s="212">
        <v>2</v>
      </c>
      <c r="J72" s="212">
        <v>2</v>
      </c>
      <c r="K72" s="212">
        <v>2</v>
      </c>
      <c r="L72" s="212">
        <v>2</v>
      </c>
      <c r="M72" s="212">
        <v>2</v>
      </c>
      <c r="N72" s="212">
        <v>0</v>
      </c>
      <c r="O72" s="212">
        <v>2</v>
      </c>
      <c r="P72" s="212">
        <v>2</v>
      </c>
      <c r="Q72" s="212">
        <v>2</v>
      </c>
      <c r="R72" s="282">
        <v>2</v>
      </c>
      <c r="S72" s="212">
        <v>0</v>
      </c>
      <c r="T72" s="212">
        <v>2</v>
      </c>
      <c r="U72" s="212">
        <f>SUM(C72:T72)</f>
        <v>32</v>
      </c>
      <c r="V72" s="244"/>
    </row>
    <row r="73" spans="1:22" x14ac:dyDescent="0.6">
      <c r="A73" s="67" t="s">
        <v>75</v>
      </c>
      <c r="B73" s="165">
        <v>2</v>
      </c>
      <c r="C73" s="212">
        <v>2</v>
      </c>
      <c r="D73" s="212">
        <v>2</v>
      </c>
      <c r="E73" s="212">
        <v>2</v>
      </c>
      <c r="F73" s="212">
        <v>2</v>
      </c>
      <c r="G73" s="212">
        <v>2</v>
      </c>
      <c r="H73" s="212">
        <v>2</v>
      </c>
      <c r="I73" s="212">
        <v>2</v>
      </c>
      <c r="J73" s="212">
        <v>2</v>
      </c>
      <c r="K73" s="212">
        <v>2</v>
      </c>
      <c r="L73" s="212">
        <v>2</v>
      </c>
      <c r="M73" s="212">
        <v>2</v>
      </c>
      <c r="N73" s="212">
        <v>2</v>
      </c>
      <c r="O73" s="212">
        <v>2</v>
      </c>
      <c r="P73" s="212">
        <v>2</v>
      </c>
      <c r="Q73" s="212">
        <v>2</v>
      </c>
      <c r="R73" s="282">
        <v>2</v>
      </c>
      <c r="S73" s="212">
        <v>0</v>
      </c>
      <c r="T73" s="212">
        <v>2</v>
      </c>
      <c r="U73" s="212">
        <f>SUM(C73:T73)</f>
        <v>34</v>
      </c>
      <c r="V73" s="244"/>
    </row>
    <row r="74" spans="1:22" x14ac:dyDescent="0.6">
      <c r="A74" s="67" t="s">
        <v>76</v>
      </c>
      <c r="B74" s="165">
        <v>2</v>
      </c>
      <c r="C74" s="212">
        <v>0</v>
      </c>
      <c r="D74" s="212">
        <v>2</v>
      </c>
      <c r="E74" s="212">
        <v>2</v>
      </c>
      <c r="F74" s="212">
        <v>2</v>
      </c>
      <c r="G74" s="212">
        <v>2</v>
      </c>
      <c r="H74" s="212">
        <v>2</v>
      </c>
      <c r="I74" s="212">
        <v>0</v>
      </c>
      <c r="J74" s="212">
        <v>0</v>
      </c>
      <c r="K74" s="212">
        <v>2</v>
      </c>
      <c r="L74" s="212">
        <v>2</v>
      </c>
      <c r="M74" s="212">
        <v>2</v>
      </c>
      <c r="N74" s="212">
        <v>2</v>
      </c>
      <c r="O74" s="212">
        <v>2</v>
      </c>
      <c r="P74" s="212">
        <v>2</v>
      </c>
      <c r="Q74" s="212">
        <v>2</v>
      </c>
      <c r="R74" s="282">
        <v>2</v>
      </c>
      <c r="S74" s="212">
        <v>2</v>
      </c>
      <c r="T74" s="212">
        <v>2</v>
      </c>
      <c r="U74" s="212">
        <f>SUM(C74:T74)</f>
        <v>30</v>
      </c>
      <c r="V74" s="244"/>
    </row>
    <row r="75" spans="1:22" x14ac:dyDescent="0.6">
      <c r="A75" s="144" t="s">
        <v>77</v>
      </c>
      <c r="B75" s="166">
        <v>2</v>
      </c>
      <c r="C75" s="283">
        <v>0</v>
      </c>
      <c r="D75" s="283">
        <v>2</v>
      </c>
      <c r="E75" s="283">
        <v>2</v>
      </c>
      <c r="F75" s="283">
        <v>2</v>
      </c>
      <c r="G75" s="283">
        <v>2</v>
      </c>
      <c r="H75" s="283">
        <v>2</v>
      </c>
      <c r="I75" s="283">
        <v>0</v>
      </c>
      <c r="J75" s="283">
        <v>0</v>
      </c>
      <c r="K75" s="283">
        <v>2</v>
      </c>
      <c r="L75" s="283">
        <v>2</v>
      </c>
      <c r="M75" s="283">
        <v>2</v>
      </c>
      <c r="N75" s="283">
        <v>2</v>
      </c>
      <c r="O75" s="283">
        <v>2</v>
      </c>
      <c r="P75" s="283">
        <v>2</v>
      </c>
      <c r="Q75" s="283">
        <v>2</v>
      </c>
      <c r="R75" s="288">
        <v>2</v>
      </c>
      <c r="S75" s="283">
        <v>2</v>
      </c>
      <c r="T75" s="283">
        <v>2</v>
      </c>
      <c r="U75" s="283">
        <f>SUM(C75:T75)</f>
        <v>30</v>
      </c>
      <c r="V75" s="244"/>
    </row>
    <row r="76" spans="1:22" x14ac:dyDescent="0.6">
      <c r="A76" s="41" t="s">
        <v>38</v>
      </c>
      <c r="B76" s="53">
        <f>SUM(B71:B75)</f>
        <v>8</v>
      </c>
      <c r="C76" s="292">
        <f>C72+C73+C74+C75</f>
        <v>4</v>
      </c>
      <c r="D76" s="292">
        <f t="shared" ref="D76:U76" si="10">D72+D73+D74+D75</f>
        <v>8</v>
      </c>
      <c r="E76" s="292">
        <f t="shared" si="10"/>
        <v>8</v>
      </c>
      <c r="F76" s="292">
        <f t="shared" si="10"/>
        <v>8</v>
      </c>
      <c r="G76" s="292">
        <f t="shared" si="10"/>
        <v>8</v>
      </c>
      <c r="H76" s="292">
        <f t="shared" si="10"/>
        <v>8</v>
      </c>
      <c r="I76" s="292">
        <f t="shared" si="10"/>
        <v>4</v>
      </c>
      <c r="J76" s="292">
        <f t="shared" si="10"/>
        <v>4</v>
      </c>
      <c r="K76" s="292">
        <f t="shared" si="10"/>
        <v>8</v>
      </c>
      <c r="L76" s="292">
        <f t="shared" si="10"/>
        <v>8</v>
      </c>
      <c r="M76" s="292">
        <f t="shared" si="10"/>
        <v>8</v>
      </c>
      <c r="N76" s="292">
        <f t="shared" si="10"/>
        <v>6</v>
      </c>
      <c r="O76" s="292">
        <f t="shared" si="10"/>
        <v>8</v>
      </c>
      <c r="P76" s="292">
        <f t="shared" si="10"/>
        <v>8</v>
      </c>
      <c r="Q76" s="292">
        <f t="shared" si="10"/>
        <v>8</v>
      </c>
      <c r="R76" s="292">
        <f t="shared" si="10"/>
        <v>8</v>
      </c>
      <c r="S76" s="292">
        <f t="shared" si="10"/>
        <v>4</v>
      </c>
      <c r="T76" s="292">
        <f t="shared" si="10"/>
        <v>8</v>
      </c>
      <c r="U76" s="292">
        <f t="shared" si="10"/>
        <v>126</v>
      </c>
      <c r="V76" s="243">
        <f>COUNTIF(C76:T76,8)</f>
        <v>13</v>
      </c>
    </row>
    <row r="77" spans="1:22" x14ac:dyDescent="0.6">
      <c r="A77" s="64" t="s">
        <v>78</v>
      </c>
      <c r="B77" s="164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2"/>
      <c r="S77" s="271"/>
      <c r="T77" s="271"/>
      <c r="U77" s="271"/>
      <c r="V77" s="244"/>
    </row>
    <row r="78" spans="1:22" x14ac:dyDescent="0.6">
      <c r="A78" s="153" t="s">
        <v>145</v>
      </c>
      <c r="B78" s="165">
        <v>2</v>
      </c>
      <c r="C78" s="281">
        <v>2</v>
      </c>
      <c r="D78" s="281">
        <v>2</v>
      </c>
      <c r="E78" s="281">
        <v>0</v>
      </c>
      <c r="F78" s="281">
        <v>2</v>
      </c>
      <c r="G78" s="281">
        <v>2</v>
      </c>
      <c r="H78" s="281">
        <v>2</v>
      </c>
      <c r="I78" s="281">
        <v>0</v>
      </c>
      <c r="J78" s="281">
        <v>2</v>
      </c>
      <c r="K78" s="281">
        <v>2</v>
      </c>
      <c r="L78" s="281">
        <v>2</v>
      </c>
      <c r="M78" s="281">
        <v>2</v>
      </c>
      <c r="N78" s="281">
        <v>2</v>
      </c>
      <c r="O78" s="281">
        <v>2</v>
      </c>
      <c r="P78" s="281">
        <v>2</v>
      </c>
      <c r="Q78" s="281">
        <v>2</v>
      </c>
      <c r="R78" s="282">
        <v>2</v>
      </c>
      <c r="S78" s="281">
        <v>2</v>
      </c>
      <c r="T78" s="281">
        <v>2</v>
      </c>
      <c r="U78" s="281">
        <f>SUM(C78:T78)</f>
        <v>32</v>
      </c>
      <c r="V78" s="244"/>
    </row>
    <row r="79" spans="1:22" x14ac:dyDescent="0.6">
      <c r="A79" s="67" t="s">
        <v>79</v>
      </c>
      <c r="B79" s="165">
        <v>2</v>
      </c>
      <c r="C79" s="281">
        <v>2</v>
      </c>
      <c r="D79" s="281">
        <v>2</v>
      </c>
      <c r="E79" s="281">
        <v>2</v>
      </c>
      <c r="F79" s="281">
        <v>2</v>
      </c>
      <c r="G79" s="281">
        <v>2</v>
      </c>
      <c r="H79" s="281">
        <v>2</v>
      </c>
      <c r="I79" s="281">
        <v>2</v>
      </c>
      <c r="J79" s="281">
        <v>2</v>
      </c>
      <c r="K79" s="281">
        <v>2</v>
      </c>
      <c r="L79" s="281">
        <v>2</v>
      </c>
      <c r="M79" s="281">
        <v>2</v>
      </c>
      <c r="N79" s="281">
        <v>2</v>
      </c>
      <c r="O79" s="281">
        <v>2</v>
      </c>
      <c r="P79" s="281">
        <v>2</v>
      </c>
      <c r="Q79" s="281">
        <v>2</v>
      </c>
      <c r="R79" s="282">
        <v>2</v>
      </c>
      <c r="S79" s="281">
        <v>2</v>
      </c>
      <c r="T79" s="281">
        <v>2</v>
      </c>
      <c r="U79" s="281">
        <f>SUM(C79:T79)</f>
        <v>36</v>
      </c>
      <c r="V79" s="244"/>
    </row>
    <row r="80" spans="1:22" x14ac:dyDescent="0.6">
      <c r="A80" s="153" t="s">
        <v>80</v>
      </c>
      <c r="B80" s="173">
        <v>2</v>
      </c>
      <c r="C80" s="281">
        <v>2</v>
      </c>
      <c r="D80" s="281">
        <v>2</v>
      </c>
      <c r="E80" s="281">
        <v>2</v>
      </c>
      <c r="F80" s="281">
        <v>2</v>
      </c>
      <c r="G80" s="281">
        <v>2</v>
      </c>
      <c r="H80" s="281">
        <v>2</v>
      </c>
      <c r="I80" s="281">
        <v>2</v>
      </c>
      <c r="J80" s="281">
        <v>2</v>
      </c>
      <c r="K80" s="281">
        <v>2</v>
      </c>
      <c r="L80" s="281">
        <v>2</v>
      </c>
      <c r="M80" s="281">
        <v>2</v>
      </c>
      <c r="N80" s="281">
        <v>2</v>
      </c>
      <c r="O80" s="281">
        <v>2</v>
      </c>
      <c r="P80" s="281">
        <v>2</v>
      </c>
      <c r="Q80" s="281">
        <v>2</v>
      </c>
      <c r="R80" s="282">
        <v>2</v>
      </c>
      <c r="S80" s="281">
        <v>2</v>
      </c>
      <c r="T80" s="281">
        <v>2</v>
      </c>
      <c r="U80" s="281">
        <f>SUM(C80:T80)</f>
        <v>36</v>
      </c>
      <c r="V80" s="244"/>
    </row>
    <row r="81" spans="1:22" x14ac:dyDescent="0.6">
      <c r="A81" s="154" t="s">
        <v>89</v>
      </c>
      <c r="B81" s="166">
        <v>2</v>
      </c>
      <c r="C81" s="284">
        <v>2</v>
      </c>
      <c r="D81" s="284">
        <v>2</v>
      </c>
      <c r="E81" s="284">
        <v>2</v>
      </c>
      <c r="F81" s="284">
        <v>2</v>
      </c>
      <c r="G81" s="284">
        <v>2</v>
      </c>
      <c r="H81" s="284">
        <v>2</v>
      </c>
      <c r="I81" s="284">
        <v>2</v>
      </c>
      <c r="J81" s="284">
        <v>2</v>
      </c>
      <c r="K81" s="284">
        <v>2</v>
      </c>
      <c r="L81" s="284">
        <v>2</v>
      </c>
      <c r="M81" s="284">
        <v>2</v>
      </c>
      <c r="N81" s="284">
        <v>2</v>
      </c>
      <c r="O81" s="284">
        <v>2</v>
      </c>
      <c r="P81" s="284">
        <v>2</v>
      </c>
      <c r="Q81" s="284">
        <v>2</v>
      </c>
      <c r="R81" s="288">
        <v>2</v>
      </c>
      <c r="S81" s="284">
        <v>2</v>
      </c>
      <c r="T81" s="284">
        <v>2</v>
      </c>
      <c r="U81" s="284">
        <f>SUM(C81:T81)</f>
        <v>36</v>
      </c>
      <c r="V81" s="244"/>
    </row>
    <row r="82" spans="1:22" x14ac:dyDescent="0.6">
      <c r="A82" s="41" t="s">
        <v>38</v>
      </c>
      <c r="B82" s="46">
        <f>SUM(B78:B81)</f>
        <v>8</v>
      </c>
      <c r="C82" s="287">
        <f>C78+C79+C80+C81</f>
        <v>8</v>
      </c>
      <c r="D82" s="287">
        <f t="shared" ref="D82:U82" si="11">D78+D79+D80+D81</f>
        <v>8</v>
      </c>
      <c r="E82" s="287">
        <f t="shared" si="11"/>
        <v>6</v>
      </c>
      <c r="F82" s="287">
        <f t="shared" si="11"/>
        <v>8</v>
      </c>
      <c r="G82" s="287">
        <f t="shared" si="11"/>
        <v>8</v>
      </c>
      <c r="H82" s="287">
        <f t="shared" si="11"/>
        <v>8</v>
      </c>
      <c r="I82" s="287">
        <f t="shared" si="11"/>
        <v>6</v>
      </c>
      <c r="J82" s="287">
        <f t="shared" si="11"/>
        <v>8</v>
      </c>
      <c r="K82" s="287">
        <f t="shared" si="11"/>
        <v>8</v>
      </c>
      <c r="L82" s="287">
        <f t="shared" si="11"/>
        <v>8</v>
      </c>
      <c r="M82" s="287">
        <f t="shared" si="11"/>
        <v>8</v>
      </c>
      <c r="N82" s="287">
        <f t="shared" si="11"/>
        <v>8</v>
      </c>
      <c r="O82" s="287">
        <f t="shared" si="11"/>
        <v>8</v>
      </c>
      <c r="P82" s="287">
        <f t="shared" si="11"/>
        <v>8</v>
      </c>
      <c r="Q82" s="287">
        <f t="shared" si="11"/>
        <v>8</v>
      </c>
      <c r="R82" s="287">
        <f t="shared" si="11"/>
        <v>8</v>
      </c>
      <c r="S82" s="287">
        <f t="shared" si="11"/>
        <v>8</v>
      </c>
      <c r="T82" s="287">
        <f t="shared" si="11"/>
        <v>8</v>
      </c>
      <c r="U82" s="287">
        <f t="shared" si="11"/>
        <v>140</v>
      </c>
      <c r="V82" s="243">
        <f>COUNTIF(C82:T82,8)</f>
        <v>16</v>
      </c>
    </row>
    <row r="83" spans="1:22" x14ac:dyDescent="0.6">
      <c r="A83" s="64" t="s">
        <v>81</v>
      </c>
      <c r="B83" s="164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6"/>
      <c r="S83" s="285"/>
      <c r="T83" s="285"/>
      <c r="U83" s="285"/>
      <c r="V83" s="244"/>
    </row>
    <row r="84" spans="1:22" x14ac:dyDescent="0.6">
      <c r="A84" s="153" t="s">
        <v>82</v>
      </c>
      <c r="B84" s="173">
        <v>2</v>
      </c>
      <c r="C84" s="281">
        <v>2</v>
      </c>
      <c r="D84" s="281">
        <v>2</v>
      </c>
      <c r="E84" s="281">
        <v>2</v>
      </c>
      <c r="F84" s="281">
        <v>2</v>
      </c>
      <c r="G84" s="281">
        <v>2</v>
      </c>
      <c r="H84" s="281">
        <v>2</v>
      </c>
      <c r="I84" s="281">
        <v>2</v>
      </c>
      <c r="J84" s="281">
        <v>2</v>
      </c>
      <c r="K84" s="281">
        <v>2</v>
      </c>
      <c r="L84" s="281">
        <v>2</v>
      </c>
      <c r="M84" s="281">
        <v>2</v>
      </c>
      <c r="N84" s="281">
        <v>2</v>
      </c>
      <c r="O84" s="281">
        <v>2</v>
      </c>
      <c r="P84" s="281">
        <v>2</v>
      </c>
      <c r="Q84" s="281">
        <v>2</v>
      </c>
      <c r="R84" s="282">
        <v>2</v>
      </c>
      <c r="S84" s="281">
        <v>0</v>
      </c>
      <c r="T84" s="281">
        <v>2</v>
      </c>
      <c r="U84" s="281">
        <f>SUM(C84:T84)</f>
        <v>34</v>
      </c>
      <c r="V84" s="244"/>
    </row>
    <row r="85" spans="1:22" x14ac:dyDescent="0.6">
      <c r="A85" s="144" t="s">
        <v>141</v>
      </c>
      <c r="B85" s="166">
        <v>2</v>
      </c>
      <c r="C85" s="283">
        <v>2</v>
      </c>
      <c r="D85" s="283">
        <v>2</v>
      </c>
      <c r="E85" s="283">
        <v>2</v>
      </c>
      <c r="F85" s="283">
        <v>2</v>
      </c>
      <c r="G85" s="283">
        <v>2</v>
      </c>
      <c r="H85" s="283">
        <v>2</v>
      </c>
      <c r="I85" s="283">
        <v>2</v>
      </c>
      <c r="J85" s="283">
        <v>2</v>
      </c>
      <c r="K85" s="283">
        <v>2</v>
      </c>
      <c r="L85" s="283">
        <v>2</v>
      </c>
      <c r="M85" s="283">
        <v>2</v>
      </c>
      <c r="N85" s="283">
        <v>2</v>
      </c>
      <c r="O85" s="283">
        <v>2</v>
      </c>
      <c r="P85" s="283">
        <v>2</v>
      </c>
      <c r="Q85" s="283">
        <v>2</v>
      </c>
      <c r="R85" s="288">
        <v>2</v>
      </c>
      <c r="S85" s="283">
        <v>2</v>
      </c>
      <c r="T85" s="283">
        <v>2</v>
      </c>
      <c r="U85" s="283">
        <f>SUM(C85:T85)</f>
        <v>36</v>
      </c>
      <c r="V85" s="244"/>
    </row>
    <row r="86" spans="1:22" x14ac:dyDescent="0.6">
      <c r="A86" s="41" t="s">
        <v>38</v>
      </c>
      <c r="B86" s="46">
        <f>SUM(B84:B85)</f>
        <v>4</v>
      </c>
      <c r="C86" s="287">
        <f>C84+C85</f>
        <v>4</v>
      </c>
      <c r="D86" s="287">
        <f t="shared" ref="D86:U86" si="12">D84+D85</f>
        <v>4</v>
      </c>
      <c r="E86" s="287">
        <f t="shared" si="12"/>
        <v>4</v>
      </c>
      <c r="F86" s="287">
        <f t="shared" si="12"/>
        <v>4</v>
      </c>
      <c r="G86" s="287">
        <f t="shared" si="12"/>
        <v>4</v>
      </c>
      <c r="H86" s="287">
        <f t="shared" si="12"/>
        <v>4</v>
      </c>
      <c r="I86" s="287">
        <f t="shared" si="12"/>
        <v>4</v>
      </c>
      <c r="J86" s="287">
        <f t="shared" si="12"/>
        <v>4</v>
      </c>
      <c r="K86" s="287">
        <f t="shared" si="12"/>
        <v>4</v>
      </c>
      <c r="L86" s="287">
        <f t="shared" si="12"/>
        <v>4</v>
      </c>
      <c r="M86" s="287">
        <f t="shared" si="12"/>
        <v>4</v>
      </c>
      <c r="N86" s="287">
        <f t="shared" si="12"/>
        <v>4</v>
      </c>
      <c r="O86" s="287">
        <f t="shared" si="12"/>
        <v>4</v>
      </c>
      <c r="P86" s="287">
        <f t="shared" si="12"/>
        <v>4</v>
      </c>
      <c r="Q86" s="287">
        <f t="shared" si="12"/>
        <v>4</v>
      </c>
      <c r="R86" s="287">
        <f t="shared" si="12"/>
        <v>4</v>
      </c>
      <c r="S86" s="287">
        <f t="shared" si="12"/>
        <v>2</v>
      </c>
      <c r="T86" s="287">
        <f t="shared" si="12"/>
        <v>4</v>
      </c>
      <c r="U86" s="287">
        <f t="shared" si="12"/>
        <v>70</v>
      </c>
      <c r="V86" s="243">
        <f>COUNTIF(C86:T86,4)</f>
        <v>17</v>
      </c>
    </row>
    <row r="87" spans="1:22" x14ac:dyDescent="0.6">
      <c r="A87" s="64" t="s">
        <v>84</v>
      </c>
      <c r="B87" s="164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2"/>
      <c r="S87" s="271"/>
      <c r="T87" s="271"/>
      <c r="U87" s="271"/>
      <c r="V87" s="244"/>
    </row>
    <row r="88" spans="1:22" x14ac:dyDescent="0.6">
      <c r="A88" s="151" t="s">
        <v>88</v>
      </c>
      <c r="B88" s="174">
        <v>2</v>
      </c>
      <c r="C88" s="288">
        <v>0</v>
      </c>
      <c r="D88" s="288">
        <v>0</v>
      </c>
      <c r="E88" s="288">
        <v>0</v>
      </c>
      <c r="F88" s="288">
        <v>0</v>
      </c>
      <c r="G88" s="288">
        <v>2</v>
      </c>
      <c r="H88" s="288">
        <v>0</v>
      </c>
      <c r="I88" s="288">
        <v>2</v>
      </c>
      <c r="J88" s="288">
        <v>0</v>
      </c>
      <c r="K88" s="288">
        <v>2</v>
      </c>
      <c r="L88" s="288">
        <v>2</v>
      </c>
      <c r="M88" s="288">
        <v>2</v>
      </c>
      <c r="N88" s="288">
        <v>0</v>
      </c>
      <c r="O88" s="288">
        <v>2</v>
      </c>
      <c r="P88" s="288">
        <v>0</v>
      </c>
      <c r="Q88" s="288">
        <v>2</v>
      </c>
      <c r="R88" s="288">
        <v>0</v>
      </c>
      <c r="S88" s="288">
        <v>0</v>
      </c>
      <c r="T88" s="288">
        <v>0</v>
      </c>
      <c r="U88" s="288">
        <f>SUM(C88:T88)</f>
        <v>14</v>
      </c>
      <c r="V88" s="244"/>
    </row>
    <row r="89" spans="1:22" x14ac:dyDescent="0.6">
      <c r="A89" s="41" t="s">
        <v>38</v>
      </c>
      <c r="B89" s="46">
        <f>SUM(B88:B88)</f>
        <v>2</v>
      </c>
      <c r="C89" s="287">
        <f>C88</f>
        <v>0</v>
      </c>
      <c r="D89" s="287">
        <f t="shared" ref="D89:U89" si="13">D88</f>
        <v>0</v>
      </c>
      <c r="E89" s="287">
        <f t="shared" si="13"/>
        <v>0</v>
      </c>
      <c r="F89" s="287">
        <f t="shared" si="13"/>
        <v>0</v>
      </c>
      <c r="G89" s="287">
        <f t="shared" si="13"/>
        <v>2</v>
      </c>
      <c r="H89" s="287">
        <f t="shared" si="13"/>
        <v>0</v>
      </c>
      <c r="I89" s="287">
        <f t="shared" si="13"/>
        <v>2</v>
      </c>
      <c r="J89" s="287">
        <f t="shared" si="13"/>
        <v>0</v>
      </c>
      <c r="K89" s="287">
        <f t="shared" si="13"/>
        <v>2</v>
      </c>
      <c r="L89" s="287">
        <f t="shared" si="13"/>
        <v>2</v>
      </c>
      <c r="M89" s="287">
        <f t="shared" si="13"/>
        <v>2</v>
      </c>
      <c r="N89" s="287">
        <f t="shared" si="13"/>
        <v>0</v>
      </c>
      <c r="O89" s="287">
        <f t="shared" si="13"/>
        <v>2</v>
      </c>
      <c r="P89" s="287">
        <f t="shared" si="13"/>
        <v>0</v>
      </c>
      <c r="Q89" s="287">
        <f t="shared" si="13"/>
        <v>2</v>
      </c>
      <c r="R89" s="287">
        <f t="shared" si="13"/>
        <v>0</v>
      </c>
      <c r="S89" s="287">
        <f t="shared" si="13"/>
        <v>0</v>
      </c>
      <c r="T89" s="287">
        <f t="shared" si="13"/>
        <v>0</v>
      </c>
      <c r="U89" s="287">
        <f t="shared" si="13"/>
        <v>14</v>
      </c>
      <c r="V89" s="243">
        <f>COUNTIF(C89:T89,2)</f>
        <v>7</v>
      </c>
    </row>
    <row r="90" spans="1:22" x14ac:dyDescent="0.6">
      <c r="A90" s="47" t="s">
        <v>91</v>
      </c>
      <c r="B90" s="56">
        <f>B69+B76+B82+B86+B89</f>
        <v>28</v>
      </c>
      <c r="C90" s="295">
        <f>C69+C76+C82+C86+C89</f>
        <v>22</v>
      </c>
      <c r="D90" s="295">
        <f t="shared" ref="D90:T90" si="14">D69+D76+D82+D86+D89</f>
        <v>26</v>
      </c>
      <c r="E90" s="295">
        <f t="shared" si="14"/>
        <v>24</v>
      </c>
      <c r="F90" s="295">
        <f t="shared" si="14"/>
        <v>26</v>
      </c>
      <c r="G90" s="295">
        <f t="shared" si="14"/>
        <v>28</v>
      </c>
      <c r="H90" s="295">
        <f t="shared" si="14"/>
        <v>26</v>
      </c>
      <c r="I90" s="295">
        <f t="shared" si="14"/>
        <v>22</v>
      </c>
      <c r="J90" s="295">
        <f t="shared" si="14"/>
        <v>22</v>
      </c>
      <c r="K90" s="295">
        <f t="shared" si="14"/>
        <v>28</v>
      </c>
      <c r="L90" s="295">
        <f t="shared" si="14"/>
        <v>28</v>
      </c>
      <c r="M90" s="295">
        <f t="shared" si="14"/>
        <v>28</v>
      </c>
      <c r="N90" s="295">
        <f t="shared" si="14"/>
        <v>24</v>
      </c>
      <c r="O90" s="295">
        <f t="shared" si="14"/>
        <v>28</v>
      </c>
      <c r="P90" s="295">
        <f t="shared" si="14"/>
        <v>26</v>
      </c>
      <c r="Q90" s="295">
        <f t="shared" si="14"/>
        <v>28</v>
      </c>
      <c r="R90" s="295">
        <f t="shared" si="14"/>
        <v>26</v>
      </c>
      <c r="S90" s="295">
        <f t="shared" si="14"/>
        <v>18</v>
      </c>
      <c r="T90" s="295">
        <f t="shared" si="14"/>
        <v>26</v>
      </c>
      <c r="U90" s="295"/>
      <c r="V90" s="246"/>
    </row>
    <row r="91" spans="1:22" x14ac:dyDescent="0.6">
      <c r="A91" s="48" t="s">
        <v>85</v>
      </c>
      <c r="B91" s="49">
        <f>B62+B90</f>
        <v>100</v>
      </c>
      <c r="C91" s="49">
        <f>C62+C90</f>
        <v>88</v>
      </c>
      <c r="D91" s="49">
        <f t="shared" ref="D91:T91" si="15">D62+D90</f>
        <v>94</v>
      </c>
      <c r="E91" s="49">
        <f t="shared" si="15"/>
        <v>94</v>
      </c>
      <c r="F91" s="49">
        <f t="shared" si="15"/>
        <v>94</v>
      </c>
      <c r="G91" s="49">
        <f t="shared" si="15"/>
        <v>94</v>
      </c>
      <c r="H91" s="49">
        <f t="shared" si="15"/>
        <v>96</v>
      </c>
      <c r="I91" s="49">
        <f t="shared" si="15"/>
        <v>86</v>
      </c>
      <c r="J91" s="49">
        <f t="shared" si="15"/>
        <v>90</v>
      </c>
      <c r="K91" s="49">
        <f t="shared" si="15"/>
        <v>94</v>
      </c>
      <c r="L91" s="49">
        <f t="shared" si="15"/>
        <v>100</v>
      </c>
      <c r="M91" s="49">
        <f t="shared" si="15"/>
        <v>94</v>
      </c>
      <c r="N91" s="49">
        <f t="shared" si="15"/>
        <v>86</v>
      </c>
      <c r="O91" s="49">
        <f t="shared" si="15"/>
        <v>92</v>
      </c>
      <c r="P91" s="49">
        <f t="shared" si="15"/>
        <v>94</v>
      </c>
      <c r="Q91" s="49">
        <f t="shared" si="15"/>
        <v>96</v>
      </c>
      <c r="R91" s="49">
        <f t="shared" si="15"/>
        <v>96</v>
      </c>
      <c r="S91" s="49">
        <f t="shared" si="15"/>
        <v>82</v>
      </c>
      <c r="T91" s="49">
        <f t="shared" si="15"/>
        <v>94</v>
      </c>
      <c r="U91" s="297">
        <f>AVERAGE(C91:T91)</f>
        <v>92.444444444444443</v>
      </c>
      <c r="V91" s="247"/>
    </row>
  </sheetData>
  <mergeCells count="21"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T5:T6"/>
    <mergeCell ref="U5:U6"/>
    <mergeCell ref="V5:V6"/>
    <mergeCell ref="N5:N6"/>
    <mergeCell ref="O5:O6"/>
    <mergeCell ref="P5:P6"/>
    <mergeCell ref="Q5:Q6"/>
    <mergeCell ref="R5:R6"/>
    <mergeCell ref="S5:S6"/>
  </mergeCells>
  <printOptions horizontalCentered="1"/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FDCD-73AF-41A9-8146-71FFE5796D6B}">
  <dimension ref="A1:R91"/>
  <sheetViews>
    <sheetView zoomScale="70" zoomScaleNormal="70" workbookViewId="0">
      <pane xSplit="1" ySplit="6" topLeftCell="B79" activePane="bottomRight" state="frozen"/>
      <selection pane="topRight" activeCell="B1" sqref="B1"/>
      <selection pane="bottomLeft" activeCell="A7" sqref="A7"/>
      <selection pane="bottomRight" activeCell="Q92" sqref="Q92"/>
    </sheetView>
  </sheetViews>
  <sheetFormatPr defaultColWidth="8.8984375" defaultRowHeight="21" x14ac:dyDescent="0.6"/>
  <cols>
    <col min="1" max="1" width="107.3984375" style="59" customWidth="1"/>
    <col min="2" max="2" width="6.3984375" style="60" customWidth="1"/>
    <col min="3" max="7" width="6.3984375" style="270" customWidth="1"/>
    <col min="8" max="8" width="6.3984375" style="303" customWidth="1"/>
    <col min="9" max="17" width="6.3984375" style="270" customWidth="1"/>
    <col min="18" max="18" width="6.3984375" style="59" customWidth="1"/>
    <col min="19" max="16384" width="8.8984375" style="59"/>
  </cols>
  <sheetData>
    <row r="1" spans="1:17" ht="86.4" customHeight="1" x14ac:dyDescent="0.6">
      <c r="A1" s="58" t="s">
        <v>92</v>
      </c>
      <c r="B1" s="58"/>
      <c r="C1" s="302"/>
      <c r="D1" s="302"/>
      <c r="E1" s="302"/>
      <c r="F1" s="302"/>
    </row>
    <row r="2" spans="1:17" ht="6.6" customHeight="1" x14ac:dyDescent="0.6"/>
    <row r="3" spans="1:17" x14ac:dyDescent="0.6">
      <c r="A3" s="267" t="s">
        <v>283</v>
      </c>
      <c r="B3" s="62"/>
    </row>
    <row r="4" spans="1:17" ht="6" customHeight="1" x14ac:dyDescent="0.6">
      <c r="B4" s="62"/>
    </row>
    <row r="5" spans="1:17" ht="24" customHeight="1" x14ac:dyDescent="0.6">
      <c r="A5" s="63" t="s">
        <v>93</v>
      </c>
      <c r="B5" s="481" t="s">
        <v>2</v>
      </c>
      <c r="C5" s="481" t="s">
        <v>146</v>
      </c>
      <c r="D5" s="481" t="s">
        <v>147</v>
      </c>
      <c r="E5" s="481" t="s">
        <v>148</v>
      </c>
      <c r="F5" s="481" t="s">
        <v>149</v>
      </c>
      <c r="G5" s="483" t="s">
        <v>150</v>
      </c>
      <c r="H5" s="481" t="s">
        <v>151</v>
      </c>
      <c r="I5" s="481" t="s">
        <v>152</v>
      </c>
      <c r="J5" s="481" t="s">
        <v>153</v>
      </c>
      <c r="K5" s="481" t="s">
        <v>154</v>
      </c>
      <c r="L5" s="481" t="s">
        <v>155</v>
      </c>
      <c r="M5" s="481" t="s">
        <v>156</v>
      </c>
      <c r="N5" s="481" t="s">
        <v>157</v>
      </c>
      <c r="O5" s="481" t="s">
        <v>158</v>
      </c>
      <c r="P5" s="481" t="s">
        <v>159</v>
      </c>
      <c r="Q5" s="481" t="s">
        <v>38</v>
      </c>
    </row>
    <row r="6" spans="1:17" ht="24" customHeight="1" x14ac:dyDescent="0.6">
      <c r="A6" s="51" t="s">
        <v>24</v>
      </c>
      <c r="B6" s="482"/>
      <c r="C6" s="482"/>
      <c r="D6" s="482"/>
      <c r="E6" s="482"/>
      <c r="F6" s="482"/>
      <c r="G6" s="483"/>
      <c r="H6" s="482"/>
      <c r="I6" s="482"/>
      <c r="J6" s="482"/>
      <c r="K6" s="482"/>
      <c r="L6" s="482"/>
      <c r="M6" s="482"/>
      <c r="N6" s="482"/>
      <c r="O6" s="482"/>
      <c r="P6" s="482"/>
      <c r="Q6" s="482"/>
    </row>
    <row r="7" spans="1:17" x14ac:dyDescent="0.6">
      <c r="A7" s="64" t="s">
        <v>25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6">
      <c r="A8" s="67" t="s">
        <v>26</v>
      </c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70"/>
    </row>
    <row r="9" spans="1:17" x14ac:dyDescent="0.6">
      <c r="A9" s="71" t="s">
        <v>27</v>
      </c>
      <c r="B9" s="69">
        <v>2</v>
      </c>
      <c r="C9" s="69">
        <v>2</v>
      </c>
      <c r="D9" s="69">
        <v>2</v>
      </c>
      <c r="E9" s="69">
        <v>2</v>
      </c>
      <c r="F9" s="69">
        <v>2</v>
      </c>
      <c r="G9" s="69">
        <v>2</v>
      </c>
      <c r="H9" s="69">
        <v>2</v>
      </c>
      <c r="I9" s="69">
        <v>2</v>
      </c>
      <c r="J9" s="69">
        <v>2</v>
      </c>
      <c r="K9" s="69">
        <v>2</v>
      </c>
      <c r="L9" s="69">
        <v>2</v>
      </c>
      <c r="M9" s="69">
        <v>2</v>
      </c>
      <c r="N9" s="69">
        <v>2</v>
      </c>
      <c r="O9" s="69">
        <v>2</v>
      </c>
      <c r="P9" s="69">
        <v>2</v>
      </c>
      <c r="Q9" s="190">
        <f>SUM(C9:P9)</f>
        <v>28</v>
      </c>
    </row>
    <row r="10" spans="1:17" x14ac:dyDescent="0.6">
      <c r="A10" s="71" t="s">
        <v>28</v>
      </c>
      <c r="B10" s="69">
        <v>2</v>
      </c>
      <c r="C10" s="69">
        <v>2</v>
      </c>
      <c r="D10" s="69">
        <v>2</v>
      </c>
      <c r="E10" s="69">
        <v>2</v>
      </c>
      <c r="F10" s="69">
        <v>2</v>
      </c>
      <c r="G10" s="69">
        <v>2</v>
      </c>
      <c r="H10" s="69">
        <v>2</v>
      </c>
      <c r="I10" s="69">
        <v>2</v>
      </c>
      <c r="J10" s="69">
        <v>2</v>
      </c>
      <c r="K10" s="69">
        <v>2</v>
      </c>
      <c r="L10" s="69">
        <v>2</v>
      </c>
      <c r="M10" s="69">
        <v>2</v>
      </c>
      <c r="N10" s="69">
        <v>2</v>
      </c>
      <c r="O10" s="69">
        <v>2</v>
      </c>
      <c r="P10" s="69">
        <v>2</v>
      </c>
      <c r="Q10" s="190">
        <f t="shared" ref="Q10:Q19" si="0">SUM(C10:P10)</f>
        <v>28</v>
      </c>
    </row>
    <row r="11" spans="1:17" x14ac:dyDescent="0.6">
      <c r="A11" s="71" t="s">
        <v>29</v>
      </c>
      <c r="B11" s="69">
        <v>2</v>
      </c>
      <c r="C11" s="69">
        <v>2</v>
      </c>
      <c r="D11" s="69">
        <v>2</v>
      </c>
      <c r="E11" s="69">
        <v>2</v>
      </c>
      <c r="F11" s="69">
        <v>2</v>
      </c>
      <c r="G11" s="69">
        <v>2</v>
      </c>
      <c r="H11" s="69">
        <v>2</v>
      </c>
      <c r="I11" s="69">
        <v>0</v>
      </c>
      <c r="J11" s="69">
        <v>2</v>
      </c>
      <c r="K11" s="69">
        <v>2</v>
      </c>
      <c r="L11" s="69">
        <v>2</v>
      </c>
      <c r="M11" s="69">
        <v>2</v>
      </c>
      <c r="N11" s="69">
        <v>2</v>
      </c>
      <c r="O11" s="69">
        <v>2</v>
      </c>
      <c r="P11" s="69">
        <v>2</v>
      </c>
      <c r="Q11" s="190">
        <f t="shared" si="0"/>
        <v>26</v>
      </c>
    </row>
    <row r="12" spans="1:17" x14ac:dyDescent="0.6">
      <c r="A12" s="71" t="s">
        <v>30</v>
      </c>
      <c r="B12" s="69">
        <v>2</v>
      </c>
      <c r="C12" s="69">
        <v>2</v>
      </c>
      <c r="D12" s="69">
        <v>2</v>
      </c>
      <c r="E12" s="69">
        <v>2</v>
      </c>
      <c r="F12" s="69">
        <v>2</v>
      </c>
      <c r="G12" s="69">
        <v>2</v>
      </c>
      <c r="H12" s="69">
        <v>2</v>
      </c>
      <c r="I12" s="69">
        <v>2</v>
      </c>
      <c r="J12" s="69">
        <v>2</v>
      </c>
      <c r="K12" s="69">
        <v>2</v>
      </c>
      <c r="L12" s="69">
        <v>2</v>
      </c>
      <c r="M12" s="69">
        <v>2</v>
      </c>
      <c r="N12" s="69">
        <v>2</v>
      </c>
      <c r="O12" s="69">
        <v>2</v>
      </c>
      <c r="P12" s="69">
        <v>2</v>
      </c>
      <c r="Q12" s="190">
        <f t="shared" si="0"/>
        <v>28</v>
      </c>
    </row>
    <row r="13" spans="1:17" x14ac:dyDescent="0.6">
      <c r="A13" s="71" t="s">
        <v>31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190"/>
    </row>
    <row r="14" spans="1:17" x14ac:dyDescent="0.6">
      <c r="A14" s="71" t="s">
        <v>32</v>
      </c>
      <c r="B14" s="69">
        <v>2</v>
      </c>
      <c r="C14" s="69">
        <v>2</v>
      </c>
      <c r="D14" s="69">
        <v>2</v>
      </c>
      <c r="E14" s="69">
        <v>2</v>
      </c>
      <c r="F14" s="69">
        <v>2</v>
      </c>
      <c r="G14" s="69">
        <v>2</v>
      </c>
      <c r="H14" s="69">
        <v>2</v>
      </c>
      <c r="I14" s="69">
        <v>2</v>
      </c>
      <c r="J14" s="69">
        <v>2</v>
      </c>
      <c r="K14" s="69">
        <v>2</v>
      </c>
      <c r="L14" s="69">
        <v>2</v>
      </c>
      <c r="M14" s="69">
        <v>2</v>
      </c>
      <c r="N14" s="69">
        <v>2</v>
      </c>
      <c r="O14" s="69">
        <v>2</v>
      </c>
      <c r="P14" s="69">
        <v>2</v>
      </c>
      <c r="Q14" s="190">
        <f t="shared" si="0"/>
        <v>28</v>
      </c>
    </row>
    <row r="15" spans="1:17" x14ac:dyDescent="0.6">
      <c r="A15" s="71" t="s">
        <v>33</v>
      </c>
      <c r="B15" s="69">
        <v>2</v>
      </c>
      <c r="C15" s="69">
        <v>0</v>
      </c>
      <c r="D15" s="69">
        <v>2</v>
      </c>
      <c r="E15" s="69">
        <v>2</v>
      </c>
      <c r="F15" s="69">
        <v>2</v>
      </c>
      <c r="G15" s="69">
        <v>2</v>
      </c>
      <c r="H15" s="69">
        <v>2</v>
      </c>
      <c r="I15" s="69">
        <v>2</v>
      </c>
      <c r="J15" s="69">
        <v>2</v>
      </c>
      <c r="K15" s="69">
        <v>0</v>
      </c>
      <c r="L15" s="69">
        <v>2</v>
      </c>
      <c r="M15" s="69">
        <v>2</v>
      </c>
      <c r="N15" s="69">
        <v>2</v>
      </c>
      <c r="O15" s="69">
        <v>0</v>
      </c>
      <c r="P15" s="69">
        <v>2</v>
      </c>
      <c r="Q15" s="190">
        <f t="shared" si="0"/>
        <v>22</v>
      </c>
    </row>
    <row r="16" spans="1:17" x14ac:dyDescent="0.6">
      <c r="A16" s="71" t="s">
        <v>34</v>
      </c>
      <c r="B16" s="69">
        <v>2</v>
      </c>
      <c r="C16" s="69">
        <v>2</v>
      </c>
      <c r="D16" s="69">
        <v>2</v>
      </c>
      <c r="E16" s="69">
        <v>2</v>
      </c>
      <c r="F16" s="69">
        <v>2</v>
      </c>
      <c r="G16" s="69">
        <v>2</v>
      </c>
      <c r="H16" s="69">
        <v>2</v>
      </c>
      <c r="I16" s="69">
        <v>2</v>
      </c>
      <c r="J16" s="69">
        <v>2</v>
      </c>
      <c r="K16" s="69">
        <v>2</v>
      </c>
      <c r="L16" s="69">
        <v>2</v>
      </c>
      <c r="M16" s="69">
        <v>2</v>
      </c>
      <c r="N16" s="69">
        <v>2</v>
      </c>
      <c r="O16" s="69">
        <v>2</v>
      </c>
      <c r="P16" s="69">
        <v>2</v>
      </c>
      <c r="Q16" s="190">
        <f t="shared" si="0"/>
        <v>28</v>
      </c>
    </row>
    <row r="17" spans="1:18" x14ac:dyDescent="0.6">
      <c r="A17" s="71" t="s">
        <v>35</v>
      </c>
      <c r="B17" s="69">
        <v>2</v>
      </c>
      <c r="C17" s="69">
        <v>2</v>
      </c>
      <c r="D17" s="69">
        <v>2</v>
      </c>
      <c r="E17" s="69">
        <v>2</v>
      </c>
      <c r="F17" s="69">
        <v>2</v>
      </c>
      <c r="G17" s="69">
        <v>2</v>
      </c>
      <c r="H17" s="69">
        <v>2</v>
      </c>
      <c r="I17" s="69">
        <v>2</v>
      </c>
      <c r="J17" s="69">
        <v>2</v>
      </c>
      <c r="K17" s="69">
        <v>2</v>
      </c>
      <c r="L17" s="69">
        <v>2</v>
      </c>
      <c r="M17" s="69">
        <v>2</v>
      </c>
      <c r="N17" s="69">
        <v>2</v>
      </c>
      <c r="O17" s="69">
        <v>2</v>
      </c>
      <c r="P17" s="69">
        <v>2</v>
      </c>
      <c r="Q17" s="190">
        <f t="shared" si="0"/>
        <v>28</v>
      </c>
    </row>
    <row r="18" spans="1:18" x14ac:dyDescent="0.6">
      <c r="A18" s="71" t="s">
        <v>36</v>
      </c>
      <c r="B18" s="69">
        <v>2</v>
      </c>
      <c r="C18" s="69">
        <v>2</v>
      </c>
      <c r="D18" s="69">
        <v>2</v>
      </c>
      <c r="E18" s="69">
        <v>2</v>
      </c>
      <c r="F18" s="69">
        <v>2</v>
      </c>
      <c r="G18" s="69">
        <v>0</v>
      </c>
      <c r="H18" s="69">
        <v>2</v>
      </c>
      <c r="I18" s="69">
        <v>2</v>
      </c>
      <c r="J18" s="69">
        <v>2</v>
      </c>
      <c r="K18" s="69">
        <v>2</v>
      </c>
      <c r="L18" s="69">
        <v>2</v>
      </c>
      <c r="M18" s="69">
        <v>0</v>
      </c>
      <c r="N18" s="69">
        <v>2</v>
      </c>
      <c r="O18" s="69">
        <v>2</v>
      </c>
      <c r="P18" s="69">
        <v>2</v>
      </c>
      <c r="Q18" s="190">
        <f t="shared" si="0"/>
        <v>24</v>
      </c>
    </row>
    <row r="19" spans="1:18" s="74" customFormat="1" x14ac:dyDescent="0.6">
      <c r="A19" s="72" t="s">
        <v>37</v>
      </c>
      <c r="B19" s="73">
        <v>2</v>
      </c>
      <c r="C19" s="73">
        <v>2</v>
      </c>
      <c r="D19" s="73">
        <v>2</v>
      </c>
      <c r="E19" s="73">
        <v>0</v>
      </c>
      <c r="F19" s="73">
        <v>0</v>
      </c>
      <c r="G19" s="73">
        <v>2</v>
      </c>
      <c r="H19" s="73">
        <v>0</v>
      </c>
      <c r="I19" s="73">
        <v>2</v>
      </c>
      <c r="J19" s="73">
        <v>2</v>
      </c>
      <c r="K19" s="73">
        <v>2</v>
      </c>
      <c r="L19" s="73">
        <v>2</v>
      </c>
      <c r="M19" s="73">
        <v>2</v>
      </c>
      <c r="N19" s="73">
        <v>0</v>
      </c>
      <c r="O19" s="73">
        <v>2</v>
      </c>
      <c r="P19" s="73">
        <v>2</v>
      </c>
      <c r="Q19" s="190">
        <f t="shared" si="0"/>
        <v>20</v>
      </c>
    </row>
    <row r="20" spans="1:18" s="75" customFormat="1" x14ac:dyDescent="0.6">
      <c r="A20" s="41" t="s">
        <v>38</v>
      </c>
      <c r="B20" s="43">
        <f>SUM(B8:B19)</f>
        <v>20</v>
      </c>
      <c r="C20" s="43">
        <f t="shared" ref="C20:F20" si="1">SUM(C8:C19)</f>
        <v>18</v>
      </c>
      <c r="D20" s="43">
        <f t="shared" si="1"/>
        <v>20</v>
      </c>
      <c r="E20" s="43">
        <f t="shared" si="1"/>
        <v>18</v>
      </c>
      <c r="F20" s="43">
        <f t="shared" si="1"/>
        <v>18</v>
      </c>
      <c r="G20" s="43">
        <f>SUM(G9:G19)</f>
        <v>18</v>
      </c>
      <c r="H20" s="43">
        <f>SUM(H8:H19)</f>
        <v>18</v>
      </c>
      <c r="I20" s="43">
        <f t="shared" ref="I20:Q20" si="2">SUM(I8:I19)</f>
        <v>18</v>
      </c>
      <c r="J20" s="43">
        <f t="shared" si="2"/>
        <v>20</v>
      </c>
      <c r="K20" s="43">
        <f t="shared" si="2"/>
        <v>18</v>
      </c>
      <c r="L20" s="43">
        <f t="shared" si="2"/>
        <v>20</v>
      </c>
      <c r="M20" s="43">
        <f t="shared" si="2"/>
        <v>18</v>
      </c>
      <c r="N20" s="43">
        <f t="shared" si="2"/>
        <v>18</v>
      </c>
      <c r="O20" s="43">
        <f t="shared" si="2"/>
        <v>18</v>
      </c>
      <c r="P20" s="43">
        <f t="shared" si="2"/>
        <v>20</v>
      </c>
      <c r="Q20" s="43">
        <f t="shared" si="2"/>
        <v>260</v>
      </c>
      <c r="R20" s="100">
        <f>COUNTIF(C20:P20,20)</f>
        <v>4</v>
      </c>
    </row>
    <row r="21" spans="1:18" x14ac:dyDescent="0.6">
      <c r="A21" s="76" t="s">
        <v>39</v>
      </c>
      <c r="B21" s="77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6"/>
    </row>
    <row r="22" spans="1:18" x14ac:dyDescent="0.6">
      <c r="A22" s="71" t="s">
        <v>40</v>
      </c>
      <c r="B22" s="69">
        <v>2</v>
      </c>
      <c r="C22" s="69">
        <v>2</v>
      </c>
      <c r="D22" s="69">
        <v>2</v>
      </c>
      <c r="E22" s="69">
        <v>2</v>
      </c>
      <c r="F22" s="69">
        <v>2</v>
      </c>
      <c r="G22" s="69">
        <v>2</v>
      </c>
      <c r="H22" s="69">
        <v>2</v>
      </c>
      <c r="I22" s="69">
        <v>2</v>
      </c>
      <c r="J22" s="69">
        <v>2</v>
      </c>
      <c r="K22" s="69">
        <v>2</v>
      </c>
      <c r="L22" s="69">
        <v>2</v>
      </c>
      <c r="M22" s="69">
        <v>2</v>
      </c>
      <c r="N22" s="69">
        <v>2</v>
      </c>
      <c r="O22" s="69">
        <v>2</v>
      </c>
      <c r="P22" s="69">
        <v>2</v>
      </c>
      <c r="Q22" s="190">
        <f>SUM(C22:P22)</f>
        <v>28</v>
      </c>
    </row>
    <row r="23" spans="1:18" x14ac:dyDescent="0.6">
      <c r="A23" s="71" t="s">
        <v>41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190"/>
    </row>
    <row r="24" spans="1:18" x14ac:dyDescent="0.6">
      <c r="A24" s="71" t="s">
        <v>32</v>
      </c>
      <c r="B24" s="69">
        <v>2</v>
      </c>
      <c r="C24" s="69">
        <v>2</v>
      </c>
      <c r="D24" s="69">
        <v>2</v>
      </c>
      <c r="E24" s="69">
        <v>2</v>
      </c>
      <c r="F24" s="69">
        <v>2</v>
      </c>
      <c r="G24" s="69">
        <v>2</v>
      </c>
      <c r="H24" s="69">
        <v>2</v>
      </c>
      <c r="I24" s="69">
        <v>2</v>
      </c>
      <c r="J24" s="69">
        <v>2</v>
      </c>
      <c r="K24" s="69">
        <v>2</v>
      </c>
      <c r="L24" s="69">
        <v>2</v>
      </c>
      <c r="M24" s="69">
        <v>2</v>
      </c>
      <c r="N24" s="69">
        <v>2</v>
      </c>
      <c r="O24" s="69">
        <v>2</v>
      </c>
      <c r="P24" s="69">
        <v>2</v>
      </c>
      <c r="Q24" s="190">
        <f t="shared" ref="Q24:Q34" si="3">SUM(C24:P24)</f>
        <v>28</v>
      </c>
    </row>
    <row r="25" spans="1:18" x14ac:dyDescent="0.6">
      <c r="A25" s="71" t="s">
        <v>33</v>
      </c>
      <c r="B25" s="69">
        <v>2</v>
      </c>
      <c r="C25" s="69">
        <v>2</v>
      </c>
      <c r="D25" s="69">
        <v>2</v>
      </c>
      <c r="E25" s="69">
        <v>2</v>
      </c>
      <c r="F25" s="69">
        <v>2</v>
      </c>
      <c r="G25" s="69">
        <v>2</v>
      </c>
      <c r="H25" s="69">
        <v>2</v>
      </c>
      <c r="I25" s="69">
        <v>2</v>
      </c>
      <c r="J25" s="69">
        <v>2</v>
      </c>
      <c r="K25" s="69">
        <v>2</v>
      </c>
      <c r="L25" s="69">
        <v>2</v>
      </c>
      <c r="M25" s="69">
        <v>2</v>
      </c>
      <c r="N25" s="69">
        <v>2</v>
      </c>
      <c r="O25" s="69">
        <v>2</v>
      </c>
      <c r="P25" s="69">
        <v>2</v>
      </c>
      <c r="Q25" s="190">
        <f t="shared" si="3"/>
        <v>28</v>
      </c>
    </row>
    <row r="26" spans="1:18" x14ac:dyDescent="0.6">
      <c r="A26" s="71" t="s">
        <v>34</v>
      </c>
      <c r="B26" s="69">
        <v>2</v>
      </c>
      <c r="C26" s="69">
        <v>2</v>
      </c>
      <c r="D26" s="69">
        <v>2</v>
      </c>
      <c r="E26" s="69">
        <v>2</v>
      </c>
      <c r="F26" s="69">
        <v>2</v>
      </c>
      <c r="G26" s="69">
        <v>2</v>
      </c>
      <c r="H26" s="69">
        <v>2</v>
      </c>
      <c r="I26" s="69">
        <v>2</v>
      </c>
      <c r="J26" s="69">
        <v>2</v>
      </c>
      <c r="K26" s="69">
        <v>2</v>
      </c>
      <c r="L26" s="69">
        <v>2</v>
      </c>
      <c r="M26" s="69">
        <v>2</v>
      </c>
      <c r="N26" s="69">
        <v>2</v>
      </c>
      <c r="O26" s="69">
        <v>2</v>
      </c>
      <c r="P26" s="69">
        <v>2</v>
      </c>
      <c r="Q26" s="190">
        <f t="shared" si="3"/>
        <v>28</v>
      </c>
    </row>
    <row r="27" spans="1:18" x14ac:dyDescent="0.6">
      <c r="A27" s="71" t="s">
        <v>35</v>
      </c>
      <c r="B27" s="69">
        <v>2</v>
      </c>
      <c r="C27" s="69">
        <v>2</v>
      </c>
      <c r="D27" s="69">
        <v>2</v>
      </c>
      <c r="E27" s="69">
        <v>2</v>
      </c>
      <c r="F27" s="69">
        <v>2</v>
      </c>
      <c r="G27" s="69">
        <v>2</v>
      </c>
      <c r="H27" s="69">
        <v>2</v>
      </c>
      <c r="I27" s="69">
        <v>2</v>
      </c>
      <c r="J27" s="69">
        <v>2</v>
      </c>
      <c r="K27" s="69">
        <v>2</v>
      </c>
      <c r="L27" s="69">
        <v>2</v>
      </c>
      <c r="M27" s="69">
        <v>2</v>
      </c>
      <c r="N27" s="69">
        <v>2</v>
      </c>
      <c r="O27" s="69">
        <v>2</v>
      </c>
      <c r="P27" s="69">
        <v>2</v>
      </c>
      <c r="Q27" s="190">
        <f t="shared" si="3"/>
        <v>28</v>
      </c>
    </row>
    <row r="28" spans="1:18" x14ac:dyDescent="0.6">
      <c r="A28" s="71" t="s">
        <v>36</v>
      </c>
      <c r="B28" s="69">
        <v>2</v>
      </c>
      <c r="C28" s="69">
        <v>2</v>
      </c>
      <c r="D28" s="69">
        <v>2</v>
      </c>
      <c r="E28" s="69">
        <v>2</v>
      </c>
      <c r="F28" s="69">
        <v>2</v>
      </c>
      <c r="G28" s="69">
        <v>0</v>
      </c>
      <c r="H28" s="69">
        <v>2</v>
      </c>
      <c r="I28" s="69">
        <v>2</v>
      </c>
      <c r="J28" s="69">
        <v>2</v>
      </c>
      <c r="K28" s="69">
        <v>2</v>
      </c>
      <c r="L28" s="69">
        <v>0</v>
      </c>
      <c r="M28" s="69">
        <v>0</v>
      </c>
      <c r="N28" s="69">
        <v>2</v>
      </c>
      <c r="O28" s="69">
        <v>2</v>
      </c>
      <c r="P28" s="69">
        <v>2</v>
      </c>
      <c r="Q28" s="190">
        <f t="shared" si="3"/>
        <v>22</v>
      </c>
    </row>
    <row r="29" spans="1:18" x14ac:dyDescent="0.6">
      <c r="A29" s="71" t="s">
        <v>42</v>
      </c>
      <c r="B29" s="69">
        <v>2</v>
      </c>
      <c r="C29" s="69">
        <v>2</v>
      </c>
      <c r="D29" s="69">
        <v>2</v>
      </c>
      <c r="E29" s="69">
        <v>2</v>
      </c>
      <c r="F29" s="69">
        <v>2</v>
      </c>
      <c r="G29" s="69">
        <v>2</v>
      </c>
      <c r="H29" s="69">
        <v>2</v>
      </c>
      <c r="I29" s="69">
        <v>2</v>
      </c>
      <c r="J29" s="69">
        <v>2</v>
      </c>
      <c r="K29" s="69">
        <v>2</v>
      </c>
      <c r="L29" s="69">
        <v>2</v>
      </c>
      <c r="M29" s="69">
        <v>2</v>
      </c>
      <c r="N29" s="69">
        <v>2</v>
      </c>
      <c r="O29" s="69">
        <v>2</v>
      </c>
      <c r="P29" s="69">
        <v>2</v>
      </c>
      <c r="Q29" s="190">
        <f t="shared" si="3"/>
        <v>28</v>
      </c>
    </row>
    <row r="30" spans="1:18" s="78" customFormat="1" ht="63" x14ac:dyDescent="0.6">
      <c r="A30" s="71" t="s">
        <v>112</v>
      </c>
      <c r="B30" s="97"/>
      <c r="C30" s="143" t="s">
        <v>160</v>
      </c>
      <c r="D30" s="143" t="s">
        <v>161</v>
      </c>
      <c r="E30" s="143" t="s">
        <v>162</v>
      </c>
      <c r="F30" s="97" t="s">
        <v>163</v>
      </c>
      <c r="G30" s="97" t="s">
        <v>163</v>
      </c>
      <c r="H30" s="143" t="s">
        <v>164</v>
      </c>
      <c r="I30" s="97" t="s">
        <v>165</v>
      </c>
      <c r="J30" s="143" t="s">
        <v>163</v>
      </c>
      <c r="K30" s="143" t="s">
        <v>163</v>
      </c>
      <c r="L30" s="143" t="s">
        <v>161</v>
      </c>
      <c r="M30" s="97" t="s">
        <v>165</v>
      </c>
      <c r="N30" s="97" t="s">
        <v>163</v>
      </c>
      <c r="O30" s="97" t="s">
        <v>163</v>
      </c>
      <c r="P30" s="143" t="s">
        <v>161</v>
      </c>
      <c r="Q30" s="304"/>
    </row>
    <row r="31" spans="1:18" x14ac:dyDescent="0.6">
      <c r="A31" s="223" t="s">
        <v>44</v>
      </c>
      <c r="B31" s="77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7"/>
    </row>
    <row r="32" spans="1:18" s="75" customFormat="1" x14ac:dyDescent="0.6">
      <c r="A32" s="79" t="s">
        <v>172</v>
      </c>
      <c r="B32" s="69">
        <v>2</v>
      </c>
      <c r="C32" s="69">
        <v>0</v>
      </c>
      <c r="D32" s="69">
        <v>2</v>
      </c>
      <c r="E32" s="69">
        <v>0</v>
      </c>
      <c r="F32" s="69">
        <v>2</v>
      </c>
      <c r="G32" s="69">
        <v>2</v>
      </c>
      <c r="H32" s="69">
        <v>2</v>
      </c>
      <c r="I32" s="69">
        <v>2</v>
      </c>
      <c r="J32" s="69">
        <v>0</v>
      </c>
      <c r="K32" s="69">
        <v>2</v>
      </c>
      <c r="L32" s="69">
        <v>0</v>
      </c>
      <c r="M32" s="69">
        <v>1</v>
      </c>
      <c r="N32" s="69">
        <v>2</v>
      </c>
      <c r="O32" s="69">
        <v>2</v>
      </c>
      <c r="P32" s="69">
        <v>2</v>
      </c>
      <c r="Q32" s="190">
        <f t="shared" si="3"/>
        <v>19</v>
      </c>
    </row>
    <row r="33" spans="1:18" x14ac:dyDescent="0.6">
      <c r="A33" s="79" t="s">
        <v>173</v>
      </c>
      <c r="B33" s="69">
        <v>2</v>
      </c>
      <c r="C33" s="69">
        <v>0</v>
      </c>
      <c r="D33" s="69">
        <v>2</v>
      </c>
      <c r="E33" s="69">
        <v>0</v>
      </c>
      <c r="F33" s="69">
        <v>0</v>
      </c>
      <c r="G33" s="69">
        <v>2</v>
      </c>
      <c r="H33" s="69">
        <v>0</v>
      </c>
      <c r="I33" s="69">
        <v>2</v>
      </c>
      <c r="J33" s="69">
        <v>0</v>
      </c>
      <c r="K33" s="69">
        <v>2</v>
      </c>
      <c r="L33" s="69">
        <v>0</v>
      </c>
      <c r="M33" s="69">
        <v>1</v>
      </c>
      <c r="N33" s="69">
        <v>2</v>
      </c>
      <c r="O33" s="69">
        <v>0</v>
      </c>
      <c r="P33" s="69">
        <v>0</v>
      </c>
      <c r="Q33" s="190">
        <f t="shared" si="3"/>
        <v>11</v>
      </c>
    </row>
    <row r="34" spans="1:18" x14ac:dyDescent="0.6">
      <c r="A34" s="80" t="s">
        <v>174</v>
      </c>
      <c r="B34" s="69">
        <v>2</v>
      </c>
      <c r="C34" s="69">
        <v>0</v>
      </c>
      <c r="D34" s="69">
        <v>2</v>
      </c>
      <c r="E34" s="69">
        <v>0</v>
      </c>
      <c r="F34" s="69">
        <v>2</v>
      </c>
      <c r="G34" s="69">
        <v>2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2</v>
      </c>
      <c r="O34" s="69">
        <v>2</v>
      </c>
      <c r="P34" s="69">
        <v>2</v>
      </c>
      <c r="Q34" s="190">
        <f t="shared" si="3"/>
        <v>12</v>
      </c>
    </row>
    <row r="35" spans="1:18" x14ac:dyDescent="0.6">
      <c r="A35" s="81" t="s">
        <v>166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</row>
    <row r="36" spans="1:18" x14ac:dyDescent="0.6">
      <c r="A36" s="98" t="s">
        <v>38</v>
      </c>
      <c r="B36" s="43">
        <f>SUM(B22:B34)</f>
        <v>20</v>
      </c>
      <c r="C36" s="43">
        <f t="shared" ref="C36:Q36" si="4">SUM(C22:C34)</f>
        <v>14</v>
      </c>
      <c r="D36" s="43">
        <f t="shared" si="4"/>
        <v>20</v>
      </c>
      <c r="E36" s="43">
        <f t="shared" si="4"/>
        <v>14</v>
      </c>
      <c r="F36" s="43">
        <f t="shared" si="4"/>
        <v>18</v>
      </c>
      <c r="G36" s="43">
        <f t="shared" si="4"/>
        <v>18</v>
      </c>
      <c r="H36" s="43">
        <f t="shared" si="4"/>
        <v>16</v>
      </c>
      <c r="I36" s="43">
        <f t="shared" si="4"/>
        <v>18</v>
      </c>
      <c r="J36" s="43">
        <f t="shared" si="4"/>
        <v>14</v>
      </c>
      <c r="K36" s="43">
        <f t="shared" si="4"/>
        <v>18</v>
      </c>
      <c r="L36" s="43">
        <f t="shared" si="4"/>
        <v>12</v>
      </c>
      <c r="M36" s="43">
        <f t="shared" si="4"/>
        <v>14</v>
      </c>
      <c r="N36" s="43">
        <f t="shared" si="4"/>
        <v>20</v>
      </c>
      <c r="O36" s="43">
        <f t="shared" si="4"/>
        <v>18</v>
      </c>
      <c r="P36" s="43">
        <f t="shared" si="4"/>
        <v>18</v>
      </c>
      <c r="Q36" s="43">
        <f t="shared" si="4"/>
        <v>232</v>
      </c>
      <c r="R36" s="43">
        <f>COUNTIF(C36:P36,20)</f>
        <v>2</v>
      </c>
    </row>
    <row r="37" spans="1:18" x14ac:dyDescent="0.6">
      <c r="A37" s="84" t="s">
        <v>49</v>
      </c>
      <c r="B37" s="65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308"/>
    </row>
    <row r="38" spans="1:18" x14ac:dyDescent="0.6">
      <c r="A38" s="71" t="s">
        <v>50</v>
      </c>
      <c r="B38" s="69">
        <v>2</v>
      </c>
      <c r="C38" s="69">
        <v>2</v>
      </c>
      <c r="D38" s="69">
        <v>2</v>
      </c>
      <c r="E38" s="69">
        <v>2</v>
      </c>
      <c r="F38" s="69">
        <v>2</v>
      </c>
      <c r="G38" s="69">
        <v>2</v>
      </c>
      <c r="H38" s="69">
        <v>2</v>
      </c>
      <c r="I38" s="69">
        <v>2</v>
      </c>
      <c r="J38" s="69">
        <v>2</v>
      </c>
      <c r="K38" s="69">
        <v>2</v>
      </c>
      <c r="L38" s="69">
        <v>2</v>
      </c>
      <c r="M38" s="69">
        <v>2</v>
      </c>
      <c r="N38" s="69">
        <v>2</v>
      </c>
      <c r="O38" s="69">
        <v>2</v>
      </c>
      <c r="P38" s="69">
        <v>2</v>
      </c>
      <c r="Q38" s="190">
        <f t="shared" ref="Q38:Q42" si="5">SUM(C38:P38)</f>
        <v>28</v>
      </c>
    </row>
    <row r="39" spans="1:18" s="75" customFormat="1" x14ac:dyDescent="0.6">
      <c r="A39" s="71" t="s">
        <v>51</v>
      </c>
      <c r="B39" s="69">
        <v>2</v>
      </c>
      <c r="C39" s="69">
        <v>2</v>
      </c>
      <c r="D39" s="69">
        <v>2</v>
      </c>
      <c r="E39" s="69">
        <v>2</v>
      </c>
      <c r="F39" s="69">
        <v>2</v>
      </c>
      <c r="G39" s="69">
        <v>2</v>
      </c>
      <c r="H39" s="69">
        <v>2</v>
      </c>
      <c r="I39" s="69">
        <v>2</v>
      </c>
      <c r="J39" s="69">
        <v>2</v>
      </c>
      <c r="K39" s="69">
        <v>2</v>
      </c>
      <c r="L39" s="69">
        <v>2</v>
      </c>
      <c r="M39" s="69">
        <v>2</v>
      </c>
      <c r="N39" s="69">
        <v>2</v>
      </c>
      <c r="O39" s="69">
        <v>2</v>
      </c>
      <c r="P39" s="69">
        <v>2</v>
      </c>
      <c r="Q39" s="190">
        <f t="shared" si="5"/>
        <v>28</v>
      </c>
    </row>
    <row r="40" spans="1:18" s="75" customFormat="1" x14ac:dyDescent="0.6">
      <c r="A40" s="85" t="s">
        <v>126</v>
      </c>
      <c r="B40" s="69"/>
      <c r="C40" s="86" t="s">
        <v>167</v>
      </c>
      <c r="D40" s="86" t="s">
        <v>132</v>
      </c>
      <c r="E40" s="86" t="s">
        <v>132</v>
      </c>
      <c r="F40" s="86" t="s">
        <v>132</v>
      </c>
      <c r="G40" s="69" t="s">
        <v>131</v>
      </c>
      <c r="H40" s="86" t="s">
        <v>168</v>
      </c>
      <c r="I40" s="86" t="s">
        <v>169</v>
      </c>
      <c r="J40" s="86" t="s">
        <v>131</v>
      </c>
      <c r="K40" s="86" t="s">
        <v>129</v>
      </c>
      <c r="L40" s="86" t="s">
        <v>132</v>
      </c>
      <c r="M40" s="86" t="s">
        <v>170</v>
      </c>
      <c r="N40" s="86" t="s">
        <v>132</v>
      </c>
      <c r="O40" s="86" t="s">
        <v>170</v>
      </c>
      <c r="P40" s="86" t="s">
        <v>128</v>
      </c>
      <c r="Q40" s="190"/>
    </row>
    <row r="41" spans="1:18" x14ac:dyDescent="0.6">
      <c r="A41" s="71" t="s">
        <v>52</v>
      </c>
      <c r="B41" s="69">
        <v>2</v>
      </c>
      <c r="C41" s="69">
        <v>2</v>
      </c>
      <c r="D41" s="69">
        <v>2</v>
      </c>
      <c r="E41" s="69">
        <v>2</v>
      </c>
      <c r="F41" s="69">
        <v>2</v>
      </c>
      <c r="G41" s="69">
        <v>2</v>
      </c>
      <c r="H41" s="69">
        <v>2</v>
      </c>
      <c r="I41" s="69">
        <v>2</v>
      </c>
      <c r="J41" s="69">
        <v>2</v>
      </c>
      <c r="K41" s="69">
        <v>2</v>
      </c>
      <c r="L41" s="69">
        <v>2</v>
      </c>
      <c r="M41" s="69">
        <v>2</v>
      </c>
      <c r="N41" s="69">
        <v>2</v>
      </c>
      <c r="O41" s="69">
        <v>2</v>
      </c>
      <c r="P41" s="69">
        <v>2</v>
      </c>
      <c r="Q41" s="190">
        <f t="shared" si="5"/>
        <v>28</v>
      </c>
    </row>
    <row r="42" spans="1:18" x14ac:dyDescent="0.6">
      <c r="A42" s="87" t="s">
        <v>53</v>
      </c>
      <c r="B42" s="82">
        <v>2</v>
      </c>
      <c r="C42" s="82">
        <v>2</v>
      </c>
      <c r="D42" s="82">
        <v>2</v>
      </c>
      <c r="E42" s="82">
        <v>2</v>
      </c>
      <c r="F42" s="82">
        <v>0</v>
      </c>
      <c r="G42" s="82">
        <v>2</v>
      </c>
      <c r="H42" s="82">
        <v>2</v>
      </c>
      <c r="I42" s="82">
        <v>2</v>
      </c>
      <c r="J42" s="82">
        <v>2</v>
      </c>
      <c r="K42" s="82">
        <v>2</v>
      </c>
      <c r="L42" s="82">
        <v>2</v>
      </c>
      <c r="M42" s="82">
        <v>2</v>
      </c>
      <c r="N42" s="82">
        <v>2</v>
      </c>
      <c r="O42" s="82">
        <v>2</v>
      </c>
      <c r="P42" s="82">
        <v>2</v>
      </c>
      <c r="Q42" s="190">
        <f t="shared" si="5"/>
        <v>26</v>
      </c>
    </row>
    <row r="43" spans="1:18" x14ac:dyDescent="0.6">
      <c r="A43" s="98" t="s">
        <v>38</v>
      </c>
      <c r="B43" s="43">
        <f>SUM(B38:B42)</f>
        <v>8</v>
      </c>
      <c r="C43" s="43">
        <f t="shared" ref="C43:Q43" si="6">SUM(C38:C42)</f>
        <v>8</v>
      </c>
      <c r="D43" s="43">
        <f t="shared" si="6"/>
        <v>8</v>
      </c>
      <c r="E43" s="43">
        <f t="shared" si="6"/>
        <v>8</v>
      </c>
      <c r="F43" s="43">
        <f t="shared" si="6"/>
        <v>6</v>
      </c>
      <c r="G43" s="43">
        <f t="shared" si="6"/>
        <v>8</v>
      </c>
      <c r="H43" s="43">
        <f t="shared" si="6"/>
        <v>8</v>
      </c>
      <c r="I43" s="43">
        <f t="shared" si="6"/>
        <v>8</v>
      </c>
      <c r="J43" s="43">
        <f t="shared" si="6"/>
        <v>8</v>
      </c>
      <c r="K43" s="43">
        <f t="shared" si="6"/>
        <v>8</v>
      </c>
      <c r="L43" s="43">
        <f t="shared" si="6"/>
        <v>8</v>
      </c>
      <c r="M43" s="43">
        <f t="shared" si="6"/>
        <v>8</v>
      </c>
      <c r="N43" s="43">
        <f t="shared" si="6"/>
        <v>8</v>
      </c>
      <c r="O43" s="43">
        <f t="shared" si="6"/>
        <v>8</v>
      </c>
      <c r="P43" s="43">
        <f t="shared" si="6"/>
        <v>8</v>
      </c>
      <c r="Q43" s="43">
        <f t="shared" si="6"/>
        <v>110</v>
      </c>
      <c r="R43" s="43">
        <f>COUNTIF(C43:P43,8)</f>
        <v>13</v>
      </c>
    </row>
    <row r="44" spans="1:18" x14ac:dyDescent="0.6">
      <c r="A44" s="84" t="s">
        <v>54</v>
      </c>
      <c r="B44" s="65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308"/>
    </row>
    <row r="45" spans="1:18" x14ac:dyDescent="0.6">
      <c r="A45" s="71" t="s">
        <v>55</v>
      </c>
      <c r="B45" s="69">
        <v>2</v>
      </c>
      <c r="C45" s="69">
        <v>2</v>
      </c>
      <c r="D45" s="69">
        <v>2</v>
      </c>
      <c r="E45" s="69">
        <v>0</v>
      </c>
      <c r="F45" s="69">
        <v>0</v>
      </c>
      <c r="G45" s="69">
        <v>2</v>
      </c>
      <c r="H45" s="69">
        <v>2</v>
      </c>
      <c r="I45" s="69">
        <v>0</v>
      </c>
      <c r="J45" s="69">
        <v>2</v>
      </c>
      <c r="K45" s="69">
        <v>2</v>
      </c>
      <c r="L45" s="69">
        <v>2</v>
      </c>
      <c r="M45" s="69">
        <v>2</v>
      </c>
      <c r="N45" s="69">
        <v>2</v>
      </c>
      <c r="O45" s="69">
        <v>2</v>
      </c>
      <c r="P45" s="69">
        <v>2</v>
      </c>
      <c r="Q45" s="190">
        <f t="shared" ref="Q45:Q48" si="7">SUM(C45:P45)</f>
        <v>22</v>
      </c>
    </row>
    <row r="46" spans="1:18" x14ac:dyDescent="0.6">
      <c r="A46" s="71" t="s">
        <v>56</v>
      </c>
      <c r="B46" s="69">
        <v>2</v>
      </c>
      <c r="C46" s="69">
        <v>2</v>
      </c>
      <c r="D46" s="69">
        <v>0</v>
      </c>
      <c r="E46" s="69">
        <v>2</v>
      </c>
      <c r="F46" s="69">
        <v>2</v>
      </c>
      <c r="G46" s="69">
        <v>2</v>
      </c>
      <c r="H46" s="69">
        <v>2</v>
      </c>
      <c r="I46" s="69">
        <v>0</v>
      </c>
      <c r="J46" s="69">
        <v>2</v>
      </c>
      <c r="K46" s="69">
        <v>2</v>
      </c>
      <c r="L46" s="69">
        <v>2</v>
      </c>
      <c r="M46" s="69">
        <v>2</v>
      </c>
      <c r="N46" s="69">
        <v>2</v>
      </c>
      <c r="O46" s="69">
        <v>0</v>
      </c>
      <c r="P46" s="69">
        <v>2</v>
      </c>
      <c r="Q46" s="190">
        <f t="shared" si="7"/>
        <v>22</v>
      </c>
    </row>
    <row r="47" spans="1:18" x14ac:dyDescent="0.6">
      <c r="A47" s="71" t="s">
        <v>57</v>
      </c>
      <c r="B47" s="69">
        <v>2</v>
      </c>
      <c r="C47" s="69">
        <v>2</v>
      </c>
      <c r="D47" s="69">
        <v>2</v>
      </c>
      <c r="E47" s="69">
        <v>2</v>
      </c>
      <c r="F47" s="69">
        <v>2</v>
      </c>
      <c r="G47" s="69">
        <v>2</v>
      </c>
      <c r="H47" s="69">
        <v>2</v>
      </c>
      <c r="I47" s="69">
        <v>0</v>
      </c>
      <c r="J47" s="69">
        <v>2</v>
      </c>
      <c r="K47" s="69">
        <v>2</v>
      </c>
      <c r="L47" s="69">
        <v>2</v>
      </c>
      <c r="M47" s="69">
        <v>2</v>
      </c>
      <c r="N47" s="69">
        <v>2</v>
      </c>
      <c r="O47" s="69">
        <v>0</v>
      </c>
      <c r="P47" s="69">
        <v>2</v>
      </c>
      <c r="Q47" s="190">
        <f t="shared" si="7"/>
        <v>24</v>
      </c>
    </row>
    <row r="48" spans="1:18" x14ac:dyDescent="0.6">
      <c r="A48" s="87" t="s">
        <v>58</v>
      </c>
      <c r="B48" s="82">
        <v>2</v>
      </c>
      <c r="C48" s="82">
        <v>0</v>
      </c>
      <c r="D48" s="82">
        <v>2</v>
      </c>
      <c r="E48" s="82">
        <v>2</v>
      </c>
      <c r="F48" s="82">
        <v>0</v>
      </c>
      <c r="G48" s="82">
        <v>2</v>
      </c>
      <c r="H48" s="82">
        <v>2</v>
      </c>
      <c r="I48" s="82">
        <v>2</v>
      </c>
      <c r="J48" s="82">
        <v>2</v>
      </c>
      <c r="K48" s="82">
        <v>2</v>
      </c>
      <c r="L48" s="82">
        <v>2</v>
      </c>
      <c r="M48" s="82">
        <v>2</v>
      </c>
      <c r="N48" s="82">
        <v>2</v>
      </c>
      <c r="O48" s="82">
        <v>2</v>
      </c>
      <c r="P48" s="82">
        <v>2</v>
      </c>
      <c r="Q48" s="190">
        <f t="shared" si="7"/>
        <v>24</v>
      </c>
    </row>
    <row r="49" spans="1:18" x14ac:dyDescent="0.6">
      <c r="A49" s="98" t="s">
        <v>38</v>
      </c>
      <c r="B49" s="43">
        <f>SUM(B45:B48)</f>
        <v>8</v>
      </c>
      <c r="C49" s="43">
        <f t="shared" ref="C49:F49" si="8">SUM(C45:C48)</f>
        <v>6</v>
      </c>
      <c r="D49" s="43">
        <f t="shared" si="8"/>
        <v>6</v>
      </c>
      <c r="E49" s="43">
        <f t="shared" si="8"/>
        <v>6</v>
      </c>
      <c r="F49" s="43">
        <f t="shared" si="8"/>
        <v>4</v>
      </c>
      <c r="G49" s="43">
        <f>SUM(G45:G48)</f>
        <v>8</v>
      </c>
      <c r="H49" s="43">
        <f t="shared" ref="H49:Q49" si="9">SUM(H45:H48)</f>
        <v>8</v>
      </c>
      <c r="I49" s="43">
        <f t="shared" si="9"/>
        <v>2</v>
      </c>
      <c r="J49" s="43">
        <f t="shared" si="9"/>
        <v>8</v>
      </c>
      <c r="K49" s="43">
        <f t="shared" si="9"/>
        <v>8</v>
      </c>
      <c r="L49" s="43">
        <f t="shared" si="9"/>
        <v>8</v>
      </c>
      <c r="M49" s="43">
        <f t="shared" si="9"/>
        <v>8</v>
      </c>
      <c r="N49" s="43">
        <f t="shared" si="9"/>
        <v>8</v>
      </c>
      <c r="O49" s="43">
        <f t="shared" si="9"/>
        <v>4</v>
      </c>
      <c r="P49" s="43">
        <f t="shared" si="9"/>
        <v>8</v>
      </c>
      <c r="Q49" s="43">
        <f t="shared" si="9"/>
        <v>92</v>
      </c>
      <c r="R49" s="43">
        <f>COUNTIF(C49:P49,8)</f>
        <v>8</v>
      </c>
    </row>
    <row r="50" spans="1:18" x14ac:dyDescent="0.6">
      <c r="A50" s="84" t="s">
        <v>59</v>
      </c>
      <c r="B50" s="65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308"/>
    </row>
    <row r="51" spans="1:18" x14ac:dyDescent="0.6">
      <c r="A51" s="88" t="s">
        <v>142</v>
      </c>
      <c r="B51" s="69">
        <v>2</v>
      </c>
      <c r="C51" s="69">
        <v>2</v>
      </c>
      <c r="D51" s="69">
        <v>2</v>
      </c>
      <c r="E51" s="69">
        <v>2</v>
      </c>
      <c r="F51" s="69">
        <v>2</v>
      </c>
      <c r="G51" s="69">
        <v>2</v>
      </c>
      <c r="H51" s="69">
        <v>2</v>
      </c>
      <c r="I51" s="69">
        <v>2</v>
      </c>
      <c r="J51" s="69">
        <v>2</v>
      </c>
      <c r="K51" s="69">
        <v>2</v>
      </c>
      <c r="L51" s="69">
        <v>2</v>
      </c>
      <c r="M51" s="69">
        <v>2</v>
      </c>
      <c r="N51" s="69">
        <v>2</v>
      </c>
      <c r="O51" s="69">
        <v>2</v>
      </c>
      <c r="P51" s="69">
        <v>2</v>
      </c>
      <c r="Q51" s="190">
        <f t="shared" ref="Q51:Q54" si="10">SUM(C51:P51)</f>
        <v>28</v>
      </c>
    </row>
    <row r="52" spans="1:18" x14ac:dyDescent="0.6">
      <c r="A52" s="71" t="s">
        <v>61</v>
      </c>
      <c r="B52" s="69">
        <v>2</v>
      </c>
      <c r="C52" s="69">
        <v>2</v>
      </c>
      <c r="D52" s="69">
        <v>2</v>
      </c>
      <c r="E52" s="69">
        <v>2</v>
      </c>
      <c r="F52" s="69">
        <v>2</v>
      </c>
      <c r="G52" s="69">
        <v>2</v>
      </c>
      <c r="H52" s="69">
        <v>2</v>
      </c>
      <c r="I52" s="69">
        <v>2</v>
      </c>
      <c r="J52" s="69">
        <v>2</v>
      </c>
      <c r="K52" s="69">
        <v>2</v>
      </c>
      <c r="L52" s="69">
        <v>2</v>
      </c>
      <c r="M52" s="69">
        <v>2</v>
      </c>
      <c r="N52" s="69">
        <v>2</v>
      </c>
      <c r="O52" s="69">
        <v>2</v>
      </c>
      <c r="P52" s="69">
        <v>2</v>
      </c>
      <c r="Q52" s="190">
        <f t="shared" si="10"/>
        <v>28</v>
      </c>
    </row>
    <row r="53" spans="1:18" x14ac:dyDescent="0.6">
      <c r="A53" s="71" t="s">
        <v>139</v>
      </c>
      <c r="B53" s="69">
        <v>2</v>
      </c>
      <c r="C53" s="69">
        <v>2</v>
      </c>
      <c r="D53" s="69">
        <v>2</v>
      </c>
      <c r="E53" s="69">
        <v>2</v>
      </c>
      <c r="F53" s="69">
        <v>2</v>
      </c>
      <c r="G53" s="69">
        <v>2</v>
      </c>
      <c r="H53" s="69">
        <v>2</v>
      </c>
      <c r="I53" s="69">
        <v>2</v>
      </c>
      <c r="J53" s="69">
        <v>2</v>
      </c>
      <c r="K53" s="69">
        <v>2</v>
      </c>
      <c r="L53" s="69">
        <v>2</v>
      </c>
      <c r="M53" s="69">
        <v>2</v>
      </c>
      <c r="N53" s="69">
        <v>2</v>
      </c>
      <c r="O53" s="69">
        <v>2</v>
      </c>
      <c r="P53" s="69">
        <v>2</v>
      </c>
      <c r="Q53" s="190">
        <f t="shared" si="10"/>
        <v>28</v>
      </c>
    </row>
    <row r="54" spans="1:18" s="78" customFormat="1" x14ac:dyDescent="0.6">
      <c r="A54" s="87" t="s">
        <v>143</v>
      </c>
      <c r="B54" s="89">
        <v>2</v>
      </c>
      <c r="C54" s="89">
        <v>2</v>
      </c>
      <c r="D54" s="89">
        <v>2</v>
      </c>
      <c r="E54" s="89">
        <v>2</v>
      </c>
      <c r="F54" s="89">
        <v>2</v>
      </c>
      <c r="G54" s="89">
        <v>2</v>
      </c>
      <c r="H54" s="89">
        <v>2</v>
      </c>
      <c r="I54" s="89">
        <v>2</v>
      </c>
      <c r="J54" s="89">
        <v>2</v>
      </c>
      <c r="K54" s="89">
        <v>2</v>
      </c>
      <c r="L54" s="89">
        <v>2</v>
      </c>
      <c r="M54" s="89">
        <v>2</v>
      </c>
      <c r="N54" s="89">
        <v>2</v>
      </c>
      <c r="O54" s="89">
        <v>2</v>
      </c>
      <c r="P54" s="89">
        <v>2</v>
      </c>
      <c r="Q54" s="190">
        <f t="shared" si="10"/>
        <v>28</v>
      </c>
    </row>
    <row r="55" spans="1:18" x14ac:dyDescent="0.6">
      <c r="A55" s="99" t="s">
        <v>38</v>
      </c>
      <c r="B55" s="43">
        <f>SUM(B51:B54)</f>
        <v>8</v>
      </c>
      <c r="C55" s="43">
        <f t="shared" ref="C55:F55" si="11">SUM(C51:C54)</f>
        <v>8</v>
      </c>
      <c r="D55" s="43">
        <f t="shared" si="11"/>
        <v>8</v>
      </c>
      <c r="E55" s="43">
        <f t="shared" si="11"/>
        <v>8</v>
      </c>
      <c r="F55" s="43">
        <f t="shared" si="11"/>
        <v>8</v>
      </c>
      <c r="G55" s="43">
        <f>SUM(G51:G54)</f>
        <v>8</v>
      </c>
      <c r="H55" s="43">
        <f t="shared" ref="H55:Q55" si="12">SUM(H51:H54)</f>
        <v>8</v>
      </c>
      <c r="I55" s="43">
        <f t="shared" si="12"/>
        <v>8</v>
      </c>
      <c r="J55" s="43">
        <f t="shared" si="12"/>
        <v>8</v>
      </c>
      <c r="K55" s="43">
        <f t="shared" si="12"/>
        <v>8</v>
      </c>
      <c r="L55" s="43">
        <f t="shared" si="12"/>
        <v>8</v>
      </c>
      <c r="M55" s="43">
        <f t="shared" si="12"/>
        <v>8</v>
      </c>
      <c r="N55" s="43">
        <f t="shared" si="12"/>
        <v>8</v>
      </c>
      <c r="O55" s="43">
        <f t="shared" si="12"/>
        <v>8</v>
      </c>
      <c r="P55" s="43">
        <f t="shared" si="12"/>
        <v>8</v>
      </c>
      <c r="Q55" s="43">
        <f t="shared" si="12"/>
        <v>112</v>
      </c>
      <c r="R55" s="43">
        <f>COUNTIF(C55:P55,8)</f>
        <v>14</v>
      </c>
    </row>
    <row r="56" spans="1:18" x14ac:dyDescent="0.6">
      <c r="A56" s="84" t="s">
        <v>64</v>
      </c>
      <c r="B56" s="65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308"/>
    </row>
    <row r="57" spans="1:18" x14ac:dyDescent="0.6">
      <c r="A57" s="71" t="s">
        <v>65</v>
      </c>
      <c r="B57" s="69">
        <v>2</v>
      </c>
      <c r="C57" s="69">
        <v>2</v>
      </c>
      <c r="D57" s="69">
        <v>2</v>
      </c>
      <c r="E57" s="69">
        <v>2</v>
      </c>
      <c r="F57" s="69">
        <v>2</v>
      </c>
      <c r="G57" s="69">
        <v>2</v>
      </c>
      <c r="H57" s="69">
        <v>2</v>
      </c>
      <c r="I57" s="69">
        <v>2</v>
      </c>
      <c r="J57" s="69">
        <v>2</v>
      </c>
      <c r="K57" s="69">
        <v>2</v>
      </c>
      <c r="L57" s="69">
        <v>2</v>
      </c>
      <c r="M57" s="69">
        <v>2</v>
      </c>
      <c r="N57" s="69">
        <v>2</v>
      </c>
      <c r="O57" s="69">
        <v>2</v>
      </c>
      <c r="P57" s="69">
        <v>2</v>
      </c>
      <c r="Q57" s="190">
        <f t="shared" ref="Q57:Q60" si="13">SUM(C57:P57)</f>
        <v>28</v>
      </c>
    </row>
    <row r="58" spans="1:18" x14ac:dyDescent="0.6">
      <c r="A58" s="90" t="s">
        <v>66</v>
      </c>
      <c r="B58" s="69">
        <v>2</v>
      </c>
      <c r="C58" s="69">
        <v>2</v>
      </c>
      <c r="D58" s="69">
        <v>2</v>
      </c>
      <c r="E58" s="69">
        <v>2</v>
      </c>
      <c r="F58" s="69">
        <v>2</v>
      </c>
      <c r="G58" s="69">
        <v>2</v>
      </c>
      <c r="H58" s="69">
        <v>2</v>
      </c>
      <c r="I58" s="69">
        <v>2</v>
      </c>
      <c r="J58" s="69">
        <v>2</v>
      </c>
      <c r="K58" s="69">
        <v>2</v>
      </c>
      <c r="L58" s="69">
        <v>2</v>
      </c>
      <c r="M58" s="69">
        <v>2</v>
      </c>
      <c r="N58" s="69">
        <v>2</v>
      </c>
      <c r="O58" s="69">
        <v>0</v>
      </c>
      <c r="P58" s="69">
        <v>2</v>
      </c>
      <c r="Q58" s="190">
        <f t="shared" si="13"/>
        <v>26</v>
      </c>
    </row>
    <row r="59" spans="1:18" x14ac:dyDescent="0.6">
      <c r="A59" s="90" t="s">
        <v>67</v>
      </c>
      <c r="B59" s="69">
        <v>2</v>
      </c>
      <c r="C59" s="69">
        <v>2</v>
      </c>
      <c r="D59" s="69">
        <v>2</v>
      </c>
      <c r="E59" s="69">
        <v>2</v>
      </c>
      <c r="F59" s="69">
        <v>2</v>
      </c>
      <c r="G59" s="69">
        <v>2</v>
      </c>
      <c r="H59" s="69">
        <v>2</v>
      </c>
      <c r="I59" s="69">
        <v>2</v>
      </c>
      <c r="J59" s="69">
        <v>2</v>
      </c>
      <c r="K59" s="69">
        <v>2</v>
      </c>
      <c r="L59" s="69">
        <v>2</v>
      </c>
      <c r="M59" s="69">
        <v>2</v>
      </c>
      <c r="N59" s="69">
        <v>2</v>
      </c>
      <c r="O59" s="69">
        <v>2</v>
      </c>
      <c r="P59" s="69">
        <v>2</v>
      </c>
      <c r="Q59" s="190">
        <f t="shared" si="13"/>
        <v>28</v>
      </c>
    </row>
    <row r="60" spans="1:18" x14ac:dyDescent="0.6">
      <c r="A60" s="87" t="s">
        <v>68</v>
      </c>
      <c r="B60" s="82">
        <v>2</v>
      </c>
      <c r="C60" s="82">
        <v>2</v>
      </c>
      <c r="D60" s="82">
        <v>2</v>
      </c>
      <c r="E60" s="82">
        <v>2</v>
      </c>
      <c r="F60" s="82">
        <v>2</v>
      </c>
      <c r="G60" s="82">
        <v>2</v>
      </c>
      <c r="H60" s="82">
        <v>2</v>
      </c>
      <c r="I60" s="82">
        <v>2</v>
      </c>
      <c r="J60" s="82">
        <v>2</v>
      </c>
      <c r="K60" s="82">
        <v>2</v>
      </c>
      <c r="L60" s="82">
        <v>2</v>
      </c>
      <c r="M60" s="82">
        <v>2</v>
      </c>
      <c r="N60" s="82">
        <v>0</v>
      </c>
      <c r="O60" s="82">
        <v>2</v>
      </c>
      <c r="P60" s="82">
        <v>2</v>
      </c>
      <c r="Q60" s="190">
        <f t="shared" si="13"/>
        <v>26</v>
      </c>
    </row>
    <row r="61" spans="1:18" x14ac:dyDescent="0.6">
      <c r="A61" s="98" t="s">
        <v>38</v>
      </c>
      <c r="B61" s="43">
        <f>SUM(B57:B60)</f>
        <v>8</v>
      </c>
      <c r="C61" s="43">
        <f t="shared" ref="C61:F61" si="14">SUM(C57:C60)</f>
        <v>8</v>
      </c>
      <c r="D61" s="43">
        <f t="shared" si="14"/>
        <v>8</v>
      </c>
      <c r="E61" s="43">
        <f t="shared" si="14"/>
        <v>8</v>
      </c>
      <c r="F61" s="43">
        <f t="shared" si="14"/>
        <v>8</v>
      </c>
      <c r="G61" s="43">
        <f>SUM(G57:G60)</f>
        <v>8</v>
      </c>
      <c r="H61" s="43">
        <f t="shared" ref="H61:Q61" si="15">SUM(H57:H60)</f>
        <v>8</v>
      </c>
      <c r="I61" s="43">
        <f t="shared" si="15"/>
        <v>8</v>
      </c>
      <c r="J61" s="43">
        <f t="shared" si="15"/>
        <v>8</v>
      </c>
      <c r="K61" s="43">
        <f t="shared" si="15"/>
        <v>8</v>
      </c>
      <c r="L61" s="43">
        <f t="shared" si="15"/>
        <v>8</v>
      </c>
      <c r="M61" s="43">
        <f t="shared" si="15"/>
        <v>8</v>
      </c>
      <c r="N61" s="43">
        <f t="shared" si="15"/>
        <v>6</v>
      </c>
      <c r="O61" s="43">
        <f t="shared" si="15"/>
        <v>6</v>
      </c>
      <c r="P61" s="43">
        <f t="shared" si="15"/>
        <v>8</v>
      </c>
      <c r="Q61" s="43">
        <f t="shared" si="15"/>
        <v>108</v>
      </c>
      <c r="R61" s="43">
        <f>COUNTIF(C61:P61,8)</f>
        <v>12</v>
      </c>
    </row>
    <row r="62" spans="1:18" x14ac:dyDescent="0.6">
      <c r="A62" s="104" t="s">
        <v>69</v>
      </c>
      <c r="B62" s="45">
        <f>B20+B36+B43+B49+B55+B61</f>
        <v>72</v>
      </c>
      <c r="C62" s="45">
        <f>C20+C36+C43+C49+C55+C61</f>
        <v>62</v>
      </c>
      <c r="D62" s="45">
        <f t="shared" ref="D62:P62" si="16">D20+D36+D43+D49+D55+D61</f>
        <v>70</v>
      </c>
      <c r="E62" s="45">
        <f t="shared" si="16"/>
        <v>62</v>
      </c>
      <c r="F62" s="45">
        <f t="shared" si="16"/>
        <v>62</v>
      </c>
      <c r="G62" s="45">
        <f t="shared" si="16"/>
        <v>68</v>
      </c>
      <c r="H62" s="45">
        <f t="shared" si="16"/>
        <v>66</v>
      </c>
      <c r="I62" s="45">
        <f t="shared" si="16"/>
        <v>62</v>
      </c>
      <c r="J62" s="45">
        <f t="shared" si="16"/>
        <v>66</v>
      </c>
      <c r="K62" s="45">
        <f t="shared" si="16"/>
        <v>68</v>
      </c>
      <c r="L62" s="45">
        <f t="shared" si="16"/>
        <v>64</v>
      </c>
      <c r="M62" s="45">
        <f t="shared" si="16"/>
        <v>64</v>
      </c>
      <c r="N62" s="45">
        <f t="shared" si="16"/>
        <v>68</v>
      </c>
      <c r="O62" s="45">
        <f t="shared" si="16"/>
        <v>62</v>
      </c>
      <c r="P62" s="45">
        <f t="shared" si="16"/>
        <v>70</v>
      </c>
      <c r="Q62" s="105"/>
    </row>
    <row r="63" spans="1:18" x14ac:dyDescent="0.6">
      <c r="A63" s="91" t="s">
        <v>144</v>
      </c>
      <c r="B63" s="92"/>
      <c r="C63" s="309"/>
      <c r="D63" s="309"/>
      <c r="E63" s="310"/>
      <c r="F63" s="310"/>
      <c r="G63" s="310"/>
      <c r="H63" s="309"/>
      <c r="I63" s="309"/>
      <c r="J63" s="309"/>
      <c r="K63" s="309"/>
      <c r="L63" s="309"/>
      <c r="M63" s="309"/>
      <c r="N63" s="309"/>
      <c r="O63" s="309"/>
      <c r="P63" s="310"/>
      <c r="Q63" s="311"/>
    </row>
    <row r="64" spans="1:18" x14ac:dyDescent="0.6">
      <c r="A64" s="84" t="s">
        <v>25</v>
      </c>
      <c r="B64" s="65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308"/>
    </row>
    <row r="65" spans="1:18" x14ac:dyDescent="0.6">
      <c r="A65" s="71" t="s">
        <v>71</v>
      </c>
      <c r="B65" s="69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312"/>
    </row>
    <row r="66" spans="1:18" x14ac:dyDescent="0.6">
      <c r="A66" s="93" t="s">
        <v>86</v>
      </c>
      <c r="B66" s="69">
        <v>2</v>
      </c>
      <c r="C66" s="69">
        <v>2</v>
      </c>
      <c r="D66" s="69">
        <v>2</v>
      </c>
      <c r="E66" s="69">
        <v>2</v>
      </c>
      <c r="F66" s="69">
        <v>2</v>
      </c>
      <c r="G66" s="69">
        <v>2</v>
      </c>
      <c r="H66" s="69">
        <v>2</v>
      </c>
      <c r="I66" s="69">
        <v>2</v>
      </c>
      <c r="J66" s="69">
        <v>2</v>
      </c>
      <c r="K66" s="69">
        <v>2</v>
      </c>
      <c r="L66" s="69">
        <v>2</v>
      </c>
      <c r="M66" s="69">
        <v>2</v>
      </c>
      <c r="N66" s="69">
        <v>2</v>
      </c>
      <c r="O66" s="69">
        <v>2</v>
      </c>
      <c r="P66" s="69">
        <v>0</v>
      </c>
      <c r="Q66" s="190">
        <f>SUM(C66:P66)</f>
        <v>26</v>
      </c>
    </row>
    <row r="67" spans="1:18" x14ac:dyDescent="0.6">
      <c r="A67" s="71" t="s">
        <v>72</v>
      </c>
      <c r="B67" s="69">
        <v>2</v>
      </c>
      <c r="C67" s="69">
        <v>2</v>
      </c>
      <c r="D67" s="69">
        <v>2</v>
      </c>
      <c r="E67" s="69">
        <v>2</v>
      </c>
      <c r="F67" s="69">
        <v>2</v>
      </c>
      <c r="G67" s="69">
        <v>2</v>
      </c>
      <c r="H67" s="69">
        <v>2</v>
      </c>
      <c r="I67" s="69">
        <v>2</v>
      </c>
      <c r="J67" s="69">
        <v>2</v>
      </c>
      <c r="K67" s="69">
        <v>2</v>
      </c>
      <c r="L67" s="69">
        <v>2</v>
      </c>
      <c r="M67" s="69">
        <v>2</v>
      </c>
      <c r="N67" s="69">
        <v>2</v>
      </c>
      <c r="O67" s="69">
        <v>2</v>
      </c>
      <c r="P67" s="69">
        <v>2</v>
      </c>
      <c r="Q67" s="190">
        <f t="shared" ref="Q67:Q68" si="17">SUM(C67:P67)</f>
        <v>28</v>
      </c>
    </row>
    <row r="68" spans="1:18" x14ac:dyDescent="0.6">
      <c r="A68" s="94" t="s">
        <v>87</v>
      </c>
      <c r="B68" s="82">
        <v>2</v>
      </c>
      <c r="C68" s="82">
        <v>2</v>
      </c>
      <c r="D68" s="82">
        <v>2</v>
      </c>
      <c r="E68" s="82">
        <v>2</v>
      </c>
      <c r="F68" s="82">
        <v>2</v>
      </c>
      <c r="G68" s="82">
        <v>2</v>
      </c>
      <c r="H68" s="82">
        <v>2</v>
      </c>
      <c r="I68" s="82">
        <v>2</v>
      </c>
      <c r="J68" s="82">
        <v>2</v>
      </c>
      <c r="K68" s="82">
        <v>2</v>
      </c>
      <c r="L68" s="82">
        <v>2</v>
      </c>
      <c r="M68" s="82">
        <v>2</v>
      </c>
      <c r="N68" s="82">
        <v>2</v>
      </c>
      <c r="O68" s="82">
        <v>2</v>
      </c>
      <c r="P68" s="82">
        <v>2</v>
      </c>
      <c r="Q68" s="190">
        <f t="shared" si="17"/>
        <v>28</v>
      </c>
    </row>
    <row r="69" spans="1:18" x14ac:dyDescent="0.6">
      <c r="A69" s="98" t="s">
        <v>38</v>
      </c>
      <c r="B69" s="43">
        <f>SUM(B65:B68)</f>
        <v>6</v>
      </c>
      <c r="C69" s="43">
        <f t="shared" ref="C69:F69" si="18">SUM(C65:C68)</f>
        <v>6</v>
      </c>
      <c r="D69" s="43">
        <f t="shared" si="18"/>
        <v>6</v>
      </c>
      <c r="E69" s="43">
        <f t="shared" si="18"/>
        <v>6</v>
      </c>
      <c r="F69" s="43">
        <f t="shared" si="18"/>
        <v>6</v>
      </c>
      <c r="G69" s="43">
        <f>SUM(G66:G68)</f>
        <v>6</v>
      </c>
      <c r="H69" s="43">
        <f t="shared" ref="H69:Q69" si="19">SUM(H65:H68)</f>
        <v>6</v>
      </c>
      <c r="I69" s="43">
        <f t="shared" si="19"/>
        <v>6</v>
      </c>
      <c r="J69" s="43">
        <f t="shared" si="19"/>
        <v>6</v>
      </c>
      <c r="K69" s="43">
        <f t="shared" si="19"/>
        <v>6</v>
      </c>
      <c r="L69" s="43">
        <f t="shared" si="19"/>
        <v>6</v>
      </c>
      <c r="M69" s="43">
        <f t="shared" si="19"/>
        <v>6</v>
      </c>
      <c r="N69" s="43">
        <f t="shared" si="19"/>
        <v>6</v>
      </c>
      <c r="O69" s="43">
        <f t="shared" si="19"/>
        <v>6</v>
      </c>
      <c r="P69" s="43">
        <f t="shared" si="19"/>
        <v>4</v>
      </c>
      <c r="Q69" s="43">
        <f t="shared" si="19"/>
        <v>82</v>
      </c>
      <c r="R69" s="43">
        <f>COUNTIF(C69:P69,6)</f>
        <v>13</v>
      </c>
    </row>
    <row r="70" spans="1:18" x14ac:dyDescent="0.6">
      <c r="A70" s="84" t="s">
        <v>39</v>
      </c>
      <c r="B70" s="65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308"/>
    </row>
    <row r="71" spans="1:18" x14ac:dyDescent="0.6">
      <c r="A71" s="71" t="s">
        <v>73</v>
      </c>
      <c r="B71" s="69"/>
      <c r="C71" s="273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312"/>
    </row>
    <row r="72" spans="1:18" x14ac:dyDescent="0.6">
      <c r="A72" s="71" t="s">
        <v>74</v>
      </c>
      <c r="B72" s="69">
        <v>2</v>
      </c>
      <c r="C72" s="69">
        <v>2</v>
      </c>
      <c r="D72" s="69">
        <v>2</v>
      </c>
      <c r="E72" s="69">
        <v>2</v>
      </c>
      <c r="F72" s="69">
        <v>2</v>
      </c>
      <c r="G72" s="69">
        <v>2</v>
      </c>
      <c r="H72" s="69">
        <v>2</v>
      </c>
      <c r="I72" s="69">
        <v>2</v>
      </c>
      <c r="J72" s="69">
        <v>2</v>
      </c>
      <c r="K72" s="69">
        <v>2</v>
      </c>
      <c r="L72" s="69">
        <v>2</v>
      </c>
      <c r="M72" s="69">
        <v>2</v>
      </c>
      <c r="N72" s="69">
        <v>2</v>
      </c>
      <c r="O72" s="69">
        <v>2</v>
      </c>
      <c r="P72" s="69">
        <v>2</v>
      </c>
      <c r="Q72" s="190">
        <f t="shared" ref="Q72:Q75" si="20">SUM(C72:P72)</f>
        <v>28</v>
      </c>
    </row>
    <row r="73" spans="1:18" x14ac:dyDescent="0.6">
      <c r="A73" s="71" t="s">
        <v>75</v>
      </c>
      <c r="B73" s="69">
        <v>2</v>
      </c>
      <c r="C73" s="69">
        <v>2</v>
      </c>
      <c r="D73" s="69">
        <v>2</v>
      </c>
      <c r="E73" s="69">
        <v>2</v>
      </c>
      <c r="F73" s="69">
        <v>2</v>
      </c>
      <c r="G73" s="69">
        <v>2</v>
      </c>
      <c r="H73" s="69">
        <v>2</v>
      </c>
      <c r="I73" s="69">
        <v>2</v>
      </c>
      <c r="J73" s="69">
        <v>2</v>
      </c>
      <c r="K73" s="69">
        <v>2</v>
      </c>
      <c r="L73" s="69">
        <v>2</v>
      </c>
      <c r="M73" s="69">
        <v>2</v>
      </c>
      <c r="N73" s="69">
        <v>2</v>
      </c>
      <c r="O73" s="69">
        <v>2</v>
      </c>
      <c r="P73" s="69">
        <v>2</v>
      </c>
      <c r="Q73" s="190">
        <f t="shared" si="20"/>
        <v>28</v>
      </c>
    </row>
    <row r="74" spans="1:18" x14ac:dyDescent="0.6">
      <c r="A74" s="71" t="s">
        <v>76</v>
      </c>
      <c r="B74" s="69">
        <v>2</v>
      </c>
      <c r="C74" s="69">
        <v>2</v>
      </c>
      <c r="D74" s="69">
        <v>2</v>
      </c>
      <c r="E74" s="69">
        <v>2</v>
      </c>
      <c r="F74" s="69">
        <v>2</v>
      </c>
      <c r="G74" s="69">
        <v>0</v>
      </c>
      <c r="H74" s="69">
        <v>2</v>
      </c>
      <c r="I74" s="69">
        <v>2</v>
      </c>
      <c r="J74" s="69">
        <v>2</v>
      </c>
      <c r="K74" s="69">
        <v>2</v>
      </c>
      <c r="L74" s="69">
        <v>2</v>
      </c>
      <c r="M74" s="69">
        <v>2</v>
      </c>
      <c r="N74" s="69">
        <v>2</v>
      </c>
      <c r="O74" s="69">
        <v>2</v>
      </c>
      <c r="P74" s="69">
        <v>2</v>
      </c>
      <c r="Q74" s="190">
        <f t="shared" si="20"/>
        <v>26</v>
      </c>
    </row>
    <row r="75" spans="1:18" x14ac:dyDescent="0.6">
      <c r="A75" s="87" t="s">
        <v>77</v>
      </c>
      <c r="B75" s="82">
        <v>2</v>
      </c>
      <c r="C75" s="82">
        <v>2</v>
      </c>
      <c r="D75" s="82">
        <v>2</v>
      </c>
      <c r="E75" s="82">
        <v>2</v>
      </c>
      <c r="F75" s="82">
        <v>2</v>
      </c>
      <c r="G75" s="82">
        <v>0</v>
      </c>
      <c r="H75" s="82">
        <v>2</v>
      </c>
      <c r="I75" s="82">
        <v>2</v>
      </c>
      <c r="J75" s="82">
        <v>2</v>
      </c>
      <c r="K75" s="82">
        <v>2</v>
      </c>
      <c r="L75" s="82">
        <v>2</v>
      </c>
      <c r="M75" s="82">
        <v>2</v>
      </c>
      <c r="N75" s="82">
        <v>2</v>
      </c>
      <c r="O75" s="82">
        <v>2</v>
      </c>
      <c r="P75" s="82">
        <v>2</v>
      </c>
      <c r="Q75" s="190">
        <f t="shared" si="20"/>
        <v>26</v>
      </c>
    </row>
    <row r="76" spans="1:18" x14ac:dyDescent="0.6">
      <c r="A76" s="98" t="s">
        <v>38</v>
      </c>
      <c r="B76" s="43">
        <f>SUM(B71:B75)</f>
        <v>8</v>
      </c>
      <c r="C76" s="43">
        <f t="shared" ref="C76:D76" si="21">SUM(C71:C75)</f>
        <v>8</v>
      </c>
      <c r="D76" s="43">
        <f t="shared" si="21"/>
        <v>8</v>
      </c>
      <c r="E76" s="43">
        <f>SUM(E71:E75)</f>
        <v>8</v>
      </c>
      <c r="F76" s="43">
        <f t="shared" ref="F76" si="22">SUM(F71:F75)</f>
        <v>8</v>
      </c>
      <c r="G76" s="43">
        <f>SUM(G72:G75)</f>
        <v>4</v>
      </c>
      <c r="H76" s="43">
        <f t="shared" ref="H76:Q76" si="23">SUM(H71:H75)</f>
        <v>8</v>
      </c>
      <c r="I76" s="43">
        <f t="shared" si="23"/>
        <v>8</v>
      </c>
      <c r="J76" s="43">
        <f t="shared" si="23"/>
        <v>8</v>
      </c>
      <c r="K76" s="43">
        <f t="shared" si="23"/>
        <v>8</v>
      </c>
      <c r="L76" s="43">
        <f t="shared" si="23"/>
        <v>8</v>
      </c>
      <c r="M76" s="43">
        <f t="shared" si="23"/>
        <v>8</v>
      </c>
      <c r="N76" s="43">
        <f t="shared" si="23"/>
        <v>8</v>
      </c>
      <c r="O76" s="43">
        <f t="shared" si="23"/>
        <v>8</v>
      </c>
      <c r="P76" s="43">
        <f t="shared" si="23"/>
        <v>8</v>
      </c>
      <c r="Q76" s="43">
        <f t="shared" si="23"/>
        <v>108</v>
      </c>
      <c r="R76" s="43">
        <f>COUNTIF(C76:P76,8)</f>
        <v>13</v>
      </c>
    </row>
    <row r="77" spans="1:18" x14ac:dyDescent="0.6">
      <c r="A77" s="84" t="s">
        <v>78</v>
      </c>
      <c r="B77" s="65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308"/>
    </row>
    <row r="78" spans="1:18" x14ac:dyDescent="0.6">
      <c r="A78" s="88" t="s">
        <v>171</v>
      </c>
      <c r="B78" s="69">
        <v>2</v>
      </c>
      <c r="C78" s="69">
        <v>2</v>
      </c>
      <c r="D78" s="69">
        <v>2</v>
      </c>
      <c r="E78" s="69">
        <v>2</v>
      </c>
      <c r="F78" s="69">
        <v>2</v>
      </c>
      <c r="G78" s="69">
        <v>2</v>
      </c>
      <c r="H78" s="69">
        <v>2</v>
      </c>
      <c r="I78" s="69">
        <v>2</v>
      </c>
      <c r="J78" s="69">
        <v>2</v>
      </c>
      <c r="K78" s="69">
        <v>2</v>
      </c>
      <c r="L78" s="69">
        <v>2</v>
      </c>
      <c r="M78" s="69">
        <v>2</v>
      </c>
      <c r="N78" s="69">
        <v>2</v>
      </c>
      <c r="O78" s="69">
        <v>2</v>
      </c>
      <c r="P78" s="69">
        <v>2</v>
      </c>
      <c r="Q78" s="190">
        <f t="shared" ref="Q78:Q81" si="24">SUM(C78:P78)</f>
        <v>28</v>
      </c>
    </row>
    <row r="79" spans="1:18" x14ac:dyDescent="0.6">
      <c r="A79" s="71" t="s">
        <v>79</v>
      </c>
      <c r="B79" s="69">
        <v>2</v>
      </c>
      <c r="C79" s="69">
        <v>2</v>
      </c>
      <c r="D79" s="69">
        <v>2</v>
      </c>
      <c r="E79" s="69">
        <v>2</v>
      </c>
      <c r="F79" s="69">
        <v>2</v>
      </c>
      <c r="G79" s="69">
        <v>2</v>
      </c>
      <c r="H79" s="69">
        <v>2</v>
      </c>
      <c r="I79" s="69">
        <v>2</v>
      </c>
      <c r="J79" s="69">
        <v>2</v>
      </c>
      <c r="K79" s="69">
        <v>2</v>
      </c>
      <c r="L79" s="69">
        <v>2</v>
      </c>
      <c r="M79" s="69">
        <v>2</v>
      </c>
      <c r="N79" s="69">
        <v>0</v>
      </c>
      <c r="O79" s="69">
        <v>0</v>
      </c>
      <c r="P79" s="69">
        <v>0</v>
      </c>
      <c r="Q79" s="190">
        <f t="shared" si="24"/>
        <v>22</v>
      </c>
    </row>
    <row r="80" spans="1:18" x14ac:dyDescent="0.6">
      <c r="A80" s="88" t="s">
        <v>80</v>
      </c>
      <c r="B80" s="95">
        <v>2</v>
      </c>
      <c r="C80" s="69">
        <v>2</v>
      </c>
      <c r="D80" s="69">
        <v>2</v>
      </c>
      <c r="E80" s="69">
        <v>2</v>
      </c>
      <c r="F80" s="69">
        <v>2</v>
      </c>
      <c r="G80" s="69">
        <v>2</v>
      </c>
      <c r="H80" s="69">
        <v>2</v>
      </c>
      <c r="I80" s="69">
        <v>2</v>
      </c>
      <c r="J80" s="69">
        <v>2</v>
      </c>
      <c r="K80" s="69">
        <v>2</v>
      </c>
      <c r="L80" s="69">
        <v>2</v>
      </c>
      <c r="M80" s="69">
        <v>2</v>
      </c>
      <c r="N80" s="69">
        <v>2</v>
      </c>
      <c r="O80" s="69">
        <v>2</v>
      </c>
      <c r="P80" s="69">
        <v>2</v>
      </c>
      <c r="Q80" s="190">
        <f t="shared" si="24"/>
        <v>28</v>
      </c>
    </row>
    <row r="81" spans="1:18" x14ac:dyDescent="0.6">
      <c r="A81" s="96" t="s">
        <v>89</v>
      </c>
      <c r="B81" s="82">
        <v>2</v>
      </c>
      <c r="C81" s="82">
        <v>0</v>
      </c>
      <c r="D81" s="82">
        <v>2</v>
      </c>
      <c r="E81" s="82">
        <v>2</v>
      </c>
      <c r="F81" s="82">
        <v>2</v>
      </c>
      <c r="G81" s="82">
        <v>2</v>
      </c>
      <c r="H81" s="82">
        <v>2</v>
      </c>
      <c r="I81" s="82">
        <v>2</v>
      </c>
      <c r="J81" s="82">
        <v>2</v>
      </c>
      <c r="K81" s="82">
        <v>2</v>
      </c>
      <c r="L81" s="82">
        <v>2</v>
      </c>
      <c r="M81" s="82">
        <v>2</v>
      </c>
      <c r="N81" s="82">
        <v>2</v>
      </c>
      <c r="O81" s="82">
        <v>2</v>
      </c>
      <c r="P81" s="82">
        <v>2</v>
      </c>
      <c r="Q81" s="190">
        <f t="shared" si="24"/>
        <v>26</v>
      </c>
    </row>
    <row r="82" spans="1:18" x14ac:dyDescent="0.6">
      <c r="A82" s="98" t="s">
        <v>38</v>
      </c>
      <c r="B82" s="43">
        <f>SUM(B78:B81)</f>
        <v>8</v>
      </c>
      <c r="C82" s="43">
        <f t="shared" ref="C82:D82" si="25">SUM(C78:C81)</f>
        <v>6</v>
      </c>
      <c r="D82" s="43">
        <f t="shared" si="25"/>
        <v>8</v>
      </c>
      <c r="E82" s="43">
        <f>SUM(E78:E81)</f>
        <v>8</v>
      </c>
      <c r="F82" s="43">
        <f t="shared" ref="F82" si="26">SUM(F78:F81)</f>
        <v>8</v>
      </c>
      <c r="G82" s="43">
        <f>SUM(G78:G81)</f>
        <v>8</v>
      </c>
      <c r="H82" s="43">
        <f t="shared" ref="H82:Q82" si="27">SUM(H78:H81)</f>
        <v>8</v>
      </c>
      <c r="I82" s="43">
        <f t="shared" si="27"/>
        <v>8</v>
      </c>
      <c r="J82" s="43">
        <f t="shared" si="27"/>
        <v>8</v>
      </c>
      <c r="K82" s="43">
        <f t="shared" si="27"/>
        <v>8</v>
      </c>
      <c r="L82" s="43">
        <f t="shared" si="27"/>
        <v>8</v>
      </c>
      <c r="M82" s="43">
        <f t="shared" si="27"/>
        <v>8</v>
      </c>
      <c r="N82" s="43">
        <f t="shared" si="27"/>
        <v>6</v>
      </c>
      <c r="O82" s="43">
        <f t="shared" si="27"/>
        <v>6</v>
      </c>
      <c r="P82" s="43">
        <f t="shared" si="27"/>
        <v>6</v>
      </c>
      <c r="Q82" s="43">
        <f t="shared" si="27"/>
        <v>104</v>
      </c>
      <c r="R82" s="43">
        <f>COUNTIF(C82:P82,8)</f>
        <v>10</v>
      </c>
    </row>
    <row r="83" spans="1:18" x14ac:dyDescent="0.6">
      <c r="A83" s="84" t="s">
        <v>81</v>
      </c>
      <c r="B83" s="65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308"/>
    </row>
    <row r="84" spans="1:18" x14ac:dyDescent="0.6">
      <c r="A84" s="88" t="s">
        <v>82</v>
      </c>
      <c r="B84" s="95">
        <v>2</v>
      </c>
      <c r="C84" s="69">
        <v>2</v>
      </c>
      <c r="D84" s="69">
        <v>2</v>
      </c>
      <c r="E84" s="69">
        <v>2</v>
      </c>
      <c r="F84" s="69">
        <v>2</v>
      </c>
      <c r="G84" s="69">
        <v>2</v>
      </c>
      <c r="H84" s="69">
        <v>2</v>
      </c>
      <c r="I84" s="69">
        <v>2</v>
      </c>
      <c r="J84" s="69">
        <v>2</v>
      </c>
      <c r="K84" s="69">
        <v>2</v>
      </c>
      <c r="L84" s="69">
        <v>2</v>
      </c>
      <c r="M84" s="69">
        <v>2</v>
      </c>
      <c r="N84" s="69">
        <v>2</v>
      </c>
      <c r="O84" s="69">
        <v>2</v>
      </c>
      <c r="P84" s="69">
        <v>2</v>
      </c>
      <c r="Q84" s="190">
        <f t="shared" ref="Q84:Q85" si="28">SUM(C84:P84)</f>
        <v>28</v>
      </c>
    </row>
    <row r="85" spans="1:18" x14ac:dyDescent="0.6">
      <c r="A85" s="87" t="s">
        <v>141</v>
      </c>
      <c r="B85" s="82">
        <v>2</v>
      </c>
      <c r="C85" s="82">
        <v>2</v>
      </c>
      <c r="D85" s="82">
        <v>2</v>
      </c>
      <c r="E85" s="82">
        <v>2</v>
      </c>
      <c r="F85" s="82">
        <v>2</v>
      </c>
      <c r="G85" s="82">
        <v>2</v>
      </c>
      <c r="H85" s="82">
        <v>2</v>
      </c>
      <c r="I85" s="82">
        <v>2</v>
      </c>
      <c r="J85" s="82">
        <v>2</v>
      </c>
      <c r="K85" s="82">
        <v>2</v>
      </c>
      <c r="L85" s="82">
        <v>2</v>
      </c>
      <c r="M85" s="82">
        <v>2</v>
      </c>
      <c r="N85" s="82">
        <v>2</v>
      </c>
      <c r="O85" s="82">
        <v>2</v>
      </c>
      <c r="P85" s="82">
        <v>2</v>
      </c>
      <c r="Q85" s="190">
        <f t="shared" si="28"/>
        <v>28</v>
      </c>
    </row>
    <row r="86" spans="1:18" s="75" customFormat="1" x14ac:dyDescent="0.6">
      <c r="A86" s="98" t="s">
        <v>38</v>
      </c>
      <c r="B86" s="43">
        <f>SUM(B84:B85)</f>
        <v>4</v>
      </c>
      <c r="C86" s="43">
        <f t="shared" ref="C86:D86" si="29">SUM(C84:C85)</f>
        <v>4</v>
      </c>
      <c r="D86" s="43">
        <f t="shared" si="29"/>
        <v>4</v>
      </c>
      <c r="E86" s="43">
        <f>SUM(E84:E85)</f>
        <v>4</v>
      </c>
      <c r="F86" s="43">
        <f t="shared" ref="F86" si="30">SUM(F84:F85)</f>
        <v>4</v>
      </c>
      <c r="G86" s="43">
        <f>SUM(G84:G85)</f>
        <v>4</v>
      </c>
      <c r="H86" s="43">
        <f t="shared" ref="H86:Q86" si="31">SUM(H84:H85)</f>
        <v>4</v>
      </c>
      <c r="I86" s="43">
        <f t="shared" si="31"/>
        <v>4</v>
      </c>
      <c r="J86" s="43">
        <f t="shared" si="31"/>
        <v>4</v>
      </c>
      <c r="K86" s="43">
        <f t="shared" si="31"/>
        <v>4</v>
      </c>
      <c r="L86" s="43">
        <f t="shared" si="31"/>
        <v>4</v>
      </c>
      <c r="M86" s="43">
        <f t="shared" si="31"/>
        <v>4</v>
      </c>
      <c r="N86" s="43">
        <f t="shared" si="31"/>
        <v>4</v>
      </c>
      <c r="O86" s="43">
        <f t="shared" si="31"/>
        <v>4</v>
      </c>
      <c r="P86" s="43">
        <f t="shared" si="31"/>
        <v>4</v>
      </c>
      <c r="Q86" s="43">
        <f t="shared" si="31"/>
        <v>56</v>
      </c>
      <c r="R86" s="43">
        <f>COUNTIF(C86:P86,4)</f>
        <v>14</v>
      </c>
    </row>
    <row r="87" spans="1:18" x14ac:dyDescent="0.6">
      <c r="A87" s="84" t="s">
        <v>84</v>
      </c>
      <c r="B87" s="65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308"/>
    </row>
    <row r="88" spans="1:18" s="74" customFormat="1" x14ac:dyDescent="0.6">
      <c r="A88" s="93" t="s">
        <v>88</v>
      </c>
      <c r="B88" s="97">
        <v>2</v>
      </c>
      <c r="C88" s="97">
        <v>2</v>
      </c>
      <c r="D88" s="97">
        <v>2</v>
      </c>
      <c r="E88" s="97">
        <v>2</v>
      </c>
      <c r="F88" s="97">
        <v>2</v>
      </c>
      <c r="G88" s="97">
        <v>2</v>
      </c>
      <c r="H88" s="97">
        <v>2</v>
      </c>
      <c r="I88" s="97">
        <v>0</v>
      </c>
      <c r="J88" s="97">
        <v>0</v>
      </c>
      <c r="K88" s="97">
        <v>0</v>
      </c>
      <c r="L88" s="97">
        <v>2</v>
      </c>
      <c r="M88" s="97">
        <v>2</v>
      </c>
      <c r="N88" s="97">
        <v>0</v>
      </c>
      <c r="O88" s="97">
        <v>0</v>
      </c>
      <c r="P88" s="97">
        <v>0</v>
      </c>
      <c r="Q88" s="190">
        <f>SUM(C88:P88)</f>
        <v>16</v>
      </c>
    </row>
    <row r="89" spans="1:18" s="75" customFormat="1" x14ac:dyDescent="0.6">
      <c r="A89" s="98" t="s">
        <v>38</v>
      </c>
      <c r="B89" s="43">
        <f>SUM(B88:B88)</f>
        <v>2</v>
      </c>
      <c r="C89" s="43">
        <f>C88</f>
        <v>2</v>
      </c>
      <c r="D89" s="43">
        <v>2</v>
      </c>
      <c r="E89" s="43">
        <f t="shared" ref="E89:Q89" si="32">E88</f>
        <v>2</v>
      </c>
      <c r="F89" s="43">
        <f t="shared" si="32"/>
        <v>2</v>
      </c>
      <c r="G89" s="43">
        <f t="shared" si="32"/>
        <v>2</v>
      </c>
      <c r="H89" s="43">
        <f t="shared" si="32"/>
        <v>2</v>
      </c>
      <c r="I89" s="43">
        <f t="shared" si="32"/>
        <v>0</v>
      </c>
      <c r="J89" s="43">
        <f t="shared" si="32"/>
        <v>0</v>
      </c>
      <c r="K89" s="43">
        <f t="shared" si="32"/>
        <v>0</v>
      </c>
      <c r="L89" s="43">
        <f t="shared" si="32"/>
        <v>2</v>
      </c>
      <c r="M89" s="43">
        <f t="shared" si="32"/>
        <v>2</v>
      </c>
      <c r="N89" s="43">
        <f t="shared" si="32"/>
        <v>0</v>
      </c>
      <c r="O89" s="43">
        <f t="shared" si="32"/>
        <v>0</v>
      </c>
      <c r="P89" s="43">
        <f t="shared" si="32"/>
        <v>0</v>
      </c>
      <c r="Q89" s="43">
        <f t="shared" si="32"/>
        <v>16</v>
      </c>
      <c r="R89" s="43">
        <f>COUNTIF(C89:P89,2)</f>
        <v>8</v>
      </c>
    </row>
    <row r="90" spans="1:18" s="75" customFormat="1" x14ac:dyDescent="0.6">
      <c r="A90" s="101" t="s">
        <v>91</v>
      </c>
      <c r="B90" s="45">
        <f>B69+B76+B82+B86+B89</f>
        <v>28</v>
      </c>
      <c r="C90" s="45">
        <f>C69+C76+C82+C86+C89</f>
        <v>26</v>
      </c>
      <c r="D90" s="45">
        <f t="shared" ref="D90:P90" si="33">D69+D76+D82+D86+D89</f>
        <v>28</v>
      </c>
      <c r="E90" s="45">
        <f t="shared" si="33"/>
        <v>28</v>
      </c>
      <c r="F90" s="45">
        <f t="shared" si="33"/>
        <v>28</v>
      </c>
      <c r="G90" s="45">
        <f t="shared" si="33"/>
        <v>24</v>
      </c>
      <c r="H90" s="45">
        <f t="shared" si="33"/>
        <v>28</v>
      </c>
      <c r="I90" s="45">
        <f t="shared" si="33"/>
        <v>26</v>
      </c>
      <c r="J90" s="45">
        <f t="shared" si="33"/>
        <v>26</v>
      </c>
      <c r="K90" s="102">
        <f t="shared" si="33"/>
        <v>26</v>
      </c>
      <c r="L90" s="102">
        <f t="shared" si="33"/>
        <v>28</v>
      </c>
      <c r="M90" s="102">
        <f t="shared" si="33"/>
        <v>28</v>
      </c>
      <c r="N90" s="102">
        <f t="shared" si="33"/>
        <v>24</v>
      </c>
      <c r="O90" s="102">
        <f t="shared" si="33"/>
        <v>24</v>
      </c>
      <c r="P90" s="102">
        <f t="shared" si="33"/>
        <v>22</v>
      </c>
      <c r="Q90" s="103"/>
    </row>
    <row r="91" spans="1:18" s="78" customFormat="1" x14ac:dyDescent="0.25">
      <c r="A91" s="106" t="s">
        <v>85</v>
      </c>
      <c r="B91" s="107">
        <f>B62+B90</f>
        <v>100</v>
      </c>
      <c r="C91" s="107">
        <f t="shared" ref="C91:P91" si="34">C62+C90</f>
        <v>88</v>
      </c>
      <c r="D91" s="107">
        <f t="shared" si="34"/>
        <v>98</v>
      </c>
      <c r="E91" s="107">
        <f t="shared" si="34"/>
        <v>90</v>
      </c>
      <c r="F91" s="107">
        <f t="shared" si="34"/>
        <v>90</v>
      </c>
      <c r="G91" s="107">
        <f t="shared" si="34"/>
        <v>92</v>
      </c>
      <c r="H91" s="107">
        <f t="shared" si="34"/>
        <v>94</v>
      </c>
      <c r="I91" s="107">
        <f t="shared" si="34"/>
        <v>88</v>
      </c>
      <c r="J91" s="107">
        <f t="shared" si="34"/>
        <v>92</v>
      </c>
      <c r="K91" s="107">
        <f t="shared" si="34"/>
        <v>94</v>
      </c>
      <c r="L91" s="107">
        <f t="shared" si="34"/>
        <v>92</v>
      </c>
      <c r="M91" s="107">
        <f t="shared" si="34"/>
        <v>92</v>
      </c>
      <c r="N91" s="107">
        <f t="shared" si="34"/>
        <v>92</v>
      </c>
      <c r="O91" s="107">
        <f t="shared" si="34"/>
        <v>86</v>
      </c>
      <c r="P91" s="107">
        <f t="shared" si="34"/>
        <v>92</v>
      </c>
      <c r="Q91" s="108">
        <f>AVERAGE(C91:P91)</f>
        <v>91.428571428571431</v>
      </c>
    </row>
  </sheetData>
  <mergeCells count="16">
    <mergeCell ref="G5:G6"/>
    <mergeCell ref="B5:B6"/>
    <mergeCell ref="C5:C6"/>
    <mergeCell ref="D5:D6"/>
    <mergeCell ref="E5:E6"/>
    <mergeCell ref="F5:F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DA25-92CD-46C6-B578-2D61168E8BFC}">
  <dimension ref="A1:AI991"/>
  <sheetViews>
    <sheetView zoomScale="70" zoomScaleNormal="70" workbookViewId="0">
      <pane xSplit="1" ySplit="6" topLeftCell="B77" activePane="bottomRight" state="frozen"/>
      <selection pane="topRight" activeCell="B1" sqref="B1"/>
      <selection pane="bottomLeft" activeCell="A7" sqref="A7"/>
      <selection pane="bottomRight" activeCell="P92" sqref="P92"/>
    </sheetView>
  </sheetViews>
  <sheetFormatPr defaultColWidth="13" defaultRowHeight="21" x14ac:dyDescent="0.6"/>
  <cols>
    <col min="1" max="1" width="81" style="1" customWidth="1"/>
    <col min="2" max="2" width="6.3984375" style="1" customWidth="1"/>
    <col min="3" max="3" width="9.09765625" style="270" customWidth="1"/>
    <col min="4" max="15" width="9.296875" style="270" customWidth="1"/>
    <col min="16" max="16" width="5.69921875" style="1" customWidth="1"/>
    <col min="17" max="27" width="8" style="1" customWidth="1"/>
    <col min="28" max="16384" width="13" style="1"/>
  </cols>
  <sheetData>
    <row r="1" spans="1:35" ht="35.4" customHeight="1" x14ac:dyDescent="0.6">
      <c r="A1" s="112" t="s">
        <v>175</v>
      </c>
      <c r="B1" s="109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5" ht="12" customHeight="1" x14ac:dyDescent="0.6">
      <c r="A2" s="463" t="s">
        <v>176</v>
      </c>
      <c r="B2" s="486"/>
      <c r="C2" s="486"/>
      <c r="D2" s="486"/>
      <c r="E2" s="486"/>
      <c r="F2" s="486"/>
    </row>
    <row r="3" spans="1:35" ht="15.75" customHeight="1" x14ac:dyDescent="0.6">
      <c r="A3" s="267" t="s">
        <v>284</v>
      </c>
      <c r="B3" s="2"/>
    </row>
    <row r="4" spans="1:35" ht="6" customHeight="1" x14ac:dyDescent="0.6">
      <c r="B4" s="2"/>
    </row>
    <row r="5" spans="1:35" ht="19.5" customHeight="1" x14ac:dyDescent="0.6">
      <c r="A5" s="110" t="s">
        <v>93</v>
      </c>
      <c r="B5" s="487" t="s">
        <v>2</v>
      </c>
      <c r="C5" s="484" t="s">
        <v>177</v>
      </c>
      <c r="D5" s="484" t="s">
        <v>178</v>
      </c>
      <c r="E5" s="484" t="s">
        <v>179</v>
      </c>
      <c r="F5" s="484" t="s">
        <v>180</v>
      </c>
      <c r="G5" s="484" t="s">
        <v>181</v>
      </c>
      <c r="H5" s="484" t="s">
        <v>182</v>
      </c>
      <c r="I5" s="484" t="s">
        <v>183</v>
      </c>
      <c r="J5" s="484" t="s">
        <v>184</v>
      </c>
      <c r="K5" s="484" t="s">
        <v>185</v>
      </c>
      <c r="L5" s="484" t="s">
        <v>186</v>
      </c>
      <c r="M5" s="484" t="s">
        <v>187</v>
      </c>
      <c r="N5" s="484" t="s">
        <v>188</v>
      </c>
      <c r="O5" s="321" t="s">
        <v>38</v>
      </c>
    </row>
    <row r="6" spans="1:35" ht="19.5" customHeight="1" x14ac:dyDescent="0.6">
      <c r="A6" s="111" t="s">
        <v>24</v>
      </c>
      <c r="B6" s="488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176"/>
    </row>
    <row r="7" spans="1:35" x14ac:dyDescent="0.6">
      <c r="A7" s="113" t="s">
        <v>25</v>
      </c>
      <c r="B7" s="114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3"/>
    </row>
    <row r="8" spans="1:35" x14ac:dyDescent="0.6">
      <c r="A8" s="115" t="s">
        <v>26</v>
      </c>
      <c r="B8" s="116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</row>
    <row r="9" spans="1:35" x14ac:dyDescent="0.6">
      <c r="A9" s="115" t="s">
        <v>27</v>
      </c>
      <c r="B9" s="117">
        <v>2</v>
      </c>
      <c r="C9" s="325">
        <v>2</v>
      </c>
      <c r="D9" s="325">
        <v>2</v>
      </c>
      <c r="E9" s="325">
        <v>2</v>
      </c>
      <c r="F9" s="325">
        <v>2</v>
      </c>
      <c r="G9" s="325">
        <v>2</v>
      </c>
      <c r="H9" s="325">
        <v>2</v>
      </c>
      <c r="I9" s="325">
        <v>2</v>
      </c>
      <c r="J9" s="325">
        <v>2</v>
      </c>
      <c r="K9" s="325">
        <v>2</v>
      </c>
      <c r="L9" s="325">
        <v>2</v>
      </c>
      <c r="M9" s="325">
        <v>2</v>
      </c>
      <c r="N9" s="325">
        <v>2</v>
      </c>
      <c r="O9" s="325">
        <f>SUM(C9:N9)</f>
        <v>24</v>
      </c>
    </row>
    <row r="10" spans="1:35" x14ac:dyDescent="0.6">
      <c r="A10" s="115" t="s">
        <v>28</v>
      </c>
      <c r="B10" s="117">
        <v>2</v>
      </c>
      <c r="C10" s="325">
        <v>2</v>
      </c>
      <c r="D10" s="325">
        <v>2</v>
      </c>
      <c r="E10" s="325">
        <v>2</v>
      </c>
      <c r="F10" s="325">
        <v>2</v>
      </c>
      <c r="G10" s="325">
        <v>2</v>
      </c>
      <c r="H10" s="325">
        <v>2</v>
      </c>
      <c r="I10" s="325">
        <v>2</v>
      </c>
      <c r="J10" s="325">
        <v>2</v>
      </c>
      <c r="K10" s="325">
        <v>2</v>
      </c>
      <c r="L10" s="325">
        <v>2</v>
      </c>
      <c r="M10" s="325">
        <v>2</v>
      </c>
      <c r="N10" s="325">
        <v>2</v>
      </c>
      <c r="O10" s="325">
        <f t="shared" ref="O10:O73" si="0">SUM(C10:N10)</f>
        <v>24</v>
      </c>
    </row>
    <row r="11" spans="1:35" x14ac:dyDescent="0.6">
      <c r="A11" s="115" t="s">
        <v>29</v>
      </c>
      <c r="B11" s="117">
        <v>2</v>
      </c>
      <c r="C11" s="325">
        <v>2</v>
      </c>
      <c r="D11" s="325">
        <v>2</v>
      </c>
      <c r="E11" s="325">
        <v>2</v>
      </c>
      <c r="F11" s="325">
        <v>2</v>
      </c>
      <c r="G11" s="325">
        <v>2</v>
      </c>
      <c r="H11" s="325">
        <v>2</v>
      </c>
      <c r="I11" s="325">
        <v>2</v>
      </c>
      <c r="J11" s="325">
        <v>2</v>
      </c>
      <c r="K11" s="325">
        <v>2</v>
      </c>
      <c r="L11" s="325">
        <v>2</v>
      </c>
      <c r="M11" s="325">
        <v>2</v>
      </c>
      <c r="N11" s="325">
        <v>2</v>
      </c>
      <c r="O11" s="325">
        <f t="shared" si="0"/>
        <v>24</v>
      </c>
    </row>
    <row r="12" spans="1:35" x14ac:dyDescent="0.6">
      <c r="A12" s="115" t="s">
        <v>30</v>
      </c>
      <c r="B12" s="117">
        <v>2</v>
      </c>
      <c r="C12" s="325">
        <v>2</v>
      </c>
      <c r="D12" s="325">
        <v>2</v>
      </c>
      <c r="E12" s="325">
        <v>2</v>
      </c>
      <c r="F12" s="325">
        <v>2</v>
      </c>
      <c r="G12" s="325">
        <v>2</v>
      </c>
      <c r="H12" s="325">
        <v>2</v>
      </c>
      <c r="I12" s="325">
        <v>2</v>
      </c>
      <c r="J12" s="325">
        <v>2</v>
      </c>
      <c r="K12" s="325">
        <v>2</v>
      </c>
      <c r="L12" s="325">
        <v>2</v>
      </c>
      <c r="M12" s="325">
        <v>2</v>
      </c>
      <c r="N12" s="325">
        <v>2</v>
      </c>
      <c r="O12" s="325">
        <f t="shared" si="0"/>
        <v>24</v>
      </c>
    </row>
    <row r="13" spans="1:35" x14ac:dyDescent="0.6">
      <c r="A13" s="115" t="s">
        <v>31</v>
      </c>
      <c r="B13" s="117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</row>
    <row r="14" spans="1:35" x14ac:dyDescent="0.6">
      <c r="A14" s="115" t="s">
        <v>32</v>
      </c>
      <c r="B14" s="117">
        <v>2</v>
      </c>
      <c r="C14" s="325">
        <v>2</v>
      </c>
      <c r="D14" s="325">
        <v>2</v>
      </c>
      <c r="E14" s="325">
        <v>2</v>
      </c>
      <c r="F14" s="325">
        <v>2</v>
      </c>
      <c r="G14" s="325">
        <v>2</v>
      </c>
      <c r="H14" s="325">
        <v>2</v>
      </c>
      <c r="I14" s="325">
        <v>2</v>
      </c>
      <c r="J14" s="325">
        <v>2</v>
      </c>
      <c r="K14" s="325">
        <v>2</v>
      </c>
      <c r="L14" s="325">
        <v>2</v>
      </c>
      <c r="M14" s="325">
        <v>2</v>
      </c>
      <c r="N14" s="325">
        <v>2</v>
      </c>
      <c r="O14" s="325">
        <f t="shared" si="0"/>
        <v>24</v>
      </c>
    </row>
    <row r="15" spans="1:35" x14ac:dyDescent="0.6">
      <c r="A15" s="115" t="s">
        <v>33</v>
      </c>
      <c r="B15" s="117">
        <v>2</v>
      </c>
      <c r="C15" s="325">
        <v>2</v>
      </c>
      <c r="D15" s="325">
        <v>2</v>
      </c>
      <c r="E15" s="325">
        <v>2</v>
      </c>
      <c r="F15" s="325">
        <v>2</v>
      </c>
      <c r="G15" s="325">
        <v>2</v>
      </c>
      <c r="H15" s="325">
        <v>2</v>
      </c>
      <c r="I15" s="325">
        <v>2</v>
      </c>
      <c r="J15" s="325">
        <v>2</v>
      </c>
      <c r="K15" s="325">
        <v>2</v>
      </c>
      <c r="L15" s="325">
        <v>2</v>
      </c>
      <c r="M15" s="325">
        <v>2</v>
      </c>
      <c r="N15" s="325">
        <v>2</v>
      </c>
      <c r="O15" s="325">
        <f t="shared" si="0"/>
        <v>24</v>
      </c>
    </row>
    <row r="16" spans="1:35" x14ac:dyDescent="0.6">
      <c r="A16" s="115" t="s">
        <v>34</v>
      </c>
      <c r="B16" s="117">
        <v>2</v>
      </c>
      <c r="C16" s="325">
        <v>2</v>
      </c>
      <c r="D16" s="325">
        <v>2</v>
      </c>
      <c r="E16" s="325">
        <v>2</v>
      </c>
      <c r="F16" s="325">
        <v>2</v>
      </c>
      <c r="G16" s="325">
        <v>2</v>
      </c>
      <c r="H16" s="325">
        <v>2</v>
      </c>
      <c r="I16" s="325">
        <v>2</v>
      </c>
      <c r="J16" s="325">
        <v>2</v>
      </c>
      <c r="K16" s="325">
        <v>2</v>
      </c>
      <c r="L16" s="325">
        <v>2</v>
      </c>
      <c r="M16" s="325">
        <v>2</v>
      </c>
      <c r="N16" s="325">
        <v>2</v>
      </c>
      <c r="O16" s="325">
        <f t="shared" si="0"/>
        <v>24</v>
      </c>
    </row>
    <row r="17" spans="1:27" x14ac:dyDescent="0.6">
      <c r="A17" s="115" t="s">
        <v>35</v>
      </c>
      <c r="B17" s="117">
        <v>2</v>
      </c>
      <c r="C17" s="325">
        <v>2</v>
      </c>
      <c r="D17" s="325">
        <v>2</v>
      </c>
      <c r="E17" s="325">
        <v>2</v>
      </c>
      <c r="F17" s="325">
        <v>2</v>
      </c>
      <c r="G17" s="325">
        <v>2</v>
      </c>
      <c r="H17" s="325">
        <v>2</v>
      </c>
      <c r="I17" s="325">
        <v>2</v>
      </c>
      <c r="J17" s="325">
        <v>2</v>
      </c>
      <c r="K17" s="325">
        <v>2</v>
      </c>
      <c r="L17" s="325">
        <v>2</v>
      </c>
      <c r="M17" s="325">
        <v>2</v>
      </c>
      <c r="N17" s="325">
        <v>2</v>
      </c>
      <c r="O17" s="325">
        <f t="shared" si="0"/>
        <v>24</v>
      </c>
    </row>
    <row r="18" spans="1:27" x14ac:dyDescent="0.6">
      <c r="A18" s="115" t="s">
        <v>36</v>
      </c>
      <c r="B18" s="117">
        <v>2</v>
      </c>
      <c r="C18" s="325">
        <v>2</v>
      </c>
      <c r="D18" s="325">
        <v>2</v>
      </c>
      <c r="E18" s="325">
        <v>2</v>
      </c>
      <c r="F18" s="325">
        <v>2</v>
      </c>
      <c r="G18" s="325">
        <v>2</v>
      </c>
      <c r="H18" s="325">
        <v>2</v>
      </c>
      <c r="I18" s="325">
        <v>2</v>
      </c>
      <c r="J18" s="325">
        <v>2</v>
      </c>
      <c r="K18" s="325">
        <v>2</v>
      </c>
      <c r="L18" s="325">
        <v>2</v>
      </c>
      <c r="M18" s="325">
        <v>2</v>
      </c>
      <c r="N18" s="325">
        <v>2</v>
      </c>
      <c r="O18" s="325">
        <f t="shared" si="0"/>
        <v>24</v>
      </c>
    </row>
    <row r="19" spans="1:27" x14ac:dyDescent="0.6">
      <c r="A19" s="118" t="s">
        <v>37</v>
      </c>
      <c r="B19" s="119">
        <v>2</v>
      </c>
      <c r="C19" s="326">
        <v>2</v>
      </c>
      <c r="D19" s="326">
        <v>2</v>
      </c>
      <c r="E19" s="326">
        <v>2</v>
      </c>
      <c r="F19" s="326">
        <v>2</v>
      </c>
      <c r="G19" s="326">
        <v>2</v>
      </c>
      <c r="H19" s="326">
        <v>2</v>
      </c>
      <c r="I19" s="326">
        <v>2</v>
      </c>
      <c r="J19" s="326">
        <v>2</v>
      </c>
      <c r="K19" s="326">
        <v>2</v>
      </c>
      <c r="L19" s="326">
        <v>2</v>
      </c>
      <c r="M19" s="326">
        <v>2</v>
      </c>
      <c r="N19" s="326">
        <v>2</v>
      </c>
      <c r="O19" s="327">
        <f t="shared" si="0"/>
        <v>24</v>
      </c>
    </row>
    <row r="20" spans="1:27" x14ac:dyDescent="0.6">
      <c r="A20" s="132" t="s">
        <v>38</v>
      </c>
      <c r="B20" s="133">
        <f t="shared" ref="B20:O20" si="1">SUM(B8:B19)</f>
        <v>20</v>
      </c>
      <c r="C20" s="328">
        <f t="shared" si="1"/>
        <v>20</v>
      </c>
      <c r="D20" s="328">
        <f t="shared" si="1"/>
        <v>20</v>
      </c>
      <c r="E20" s="328">
        <f t="shared" si="1"/>
        <v>20</v>
      </c>
      <c r="F20" s="328">
        <f t="shared" si="1"/>
        <v>20</v>
      </c>
      <c r="G20" s="328">
        <f t="shared" si="1"/>
        <v>20</v>
      </c>
      <c r="H20" s="328">
        <f t="shared" si="1"/>
        <v>20</v>
      </c>
      <c r="I20" s="328">
        <f t="shared" si="1"/>
        <v>20</v>
      </c>
      <c r="J20" s="328">
        <f t="shared" si="1"/>
        <v>20</v>
      </c>
      <c r="K20" s="328">
        <f t="shared" si="1"/>
        <v>20</v>
      </c>
      <c r="L20" s="328">
        <f t="shared" si="1"/>
        <v>20</v>
      </c>
      <c r="M20" s="328">
        <f t="shared" si="1"/>
        <v>20</v>
      </c>
      <c r="N20" s="328">
        <f t="shared" si="1"/>
        <v>20</v>
      </c>
      <c r="O20" s="328">
        <f t="shared" si="1"/>
        <v>240</v>
      </c>
      <c r="P20" s="224">
        <f>COUNTIF(C20:N20,20)</f>
        <v>12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6">
      <c r="A21" s="113" t="s">
        <v>39</v>
      </c>
      <c r="B21" s="120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8"/>
    </row>
    <row r="22" spans="1:27" x14ac:dyDescent="0.6">
      <c r="A22" s="123" t="s">
        <v>40</v>
      </c>
      <c r="B22" s="124">
        <v>2</v>
      </c>
      <c r="C22" s="329">
        <v>2</v>
      </c>
      <c r="D22" s="329">
        <v>2</v>
      </c>
      <c r="E22" s="329">
        <v>2</v>
      </c>
      <c r="F22" s="329">
        <v>2</v>
      </c>
      <c r="G22" s="329">
        <v>2</v>
      </c>
      <c r="H22" s="329">
        <v>2</v>
      </c>
      <c r="I22" s="329">
        <v>2</v>
      </c>
      <c r="J22" s="329">
        <v>2</v>
      </c>
      <c r="K22" s="329">
        <v>2</v>
      </c>
      <c r="L22" s="329">
        <v>2</v>
      </c>
      <c r="M22" s="329">
        <v>2</v>
      </c>
      <c r="N22" s="329">
        <v>2</v>
      </c>
      <c r="O22" s="325">
        <f t="shared" si="0"/>
        <v>24</v>
      </c>
    </row>
    <row r="23" spans="1:27" x14ac:dyDescent="0.6">
      <c r="A23" s="115" t="s">
        <v>41</v>
      </c>
      <c r="B23" s="117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</row>
    <row r="24" spans="1:27" x14ac:dyDescent="0.6">
      <c r="A24" s="115" t="s">
        <v>32</v>
      </c>
      <c r="B24" s="117">
        <v>2</v>
      </c>
      <c r="C24" s="325">
        <v>2</v>
      </c>
      <c r="D24" s="325">
        <v>2</v>
      </c>
      <c r="E24" s="325">
        <v>2</v>
      </c>
      <c r="F24" s="325">
        <v>2</v>
      </c>
      <c r="G24" s="325">
        <v>2</v>
      </c>
      <c r="H24" s="325">
        <v>2</v>
      </c>
      <c r="I24" s="325">
        <v>2</v>
      </c>
      <c r="J24" s="325">
        <v>2</v>
      </c>
      <c r="K24" s="325">
        <v>2</v>
      </c>
      <c r="L24" s="325">
        <v>2</v>
      </c>
      <c r="M24" s="325">
        <v>2</v>
      </c>
      <c r="N24" s="325">
        <v>2</v>
      </c>
      <c r="O24" s="325">
        <f t="shared" si="0"/>
        <v>24</v>
      </c>
    </row>
    <row r="25" spans="1:27" x14ac:dyDescent="0.6">
      <c r="A25" s="115" t="s">
        <v>33</v>
      </c>
      <c r="B25" s="117">
        <v>2</v>
      </c>
      <c r="C25" s="325">
        <v>2</v>
      </c>
      <c r="D25" s="325">
        <v>2</v>
      </c>
      <c r="E25" s="325">
        <v>2</v>
      </c>
      <c r="F25" s="325">
        <v>2</v>
      </c>
      <c r="G25" s="325">
        <v>2</v>
      </c>
      <c r="H25" s="325">
        <v>2</v>
      </c>
      <c r="I25" s="325">
        <v>2</v>
      </c>
      <c r="J25" s="325">
        <v>2</v>
      </c>
      <c r="K25" s="325">
        <v>2</v>
      </c>
      <c r="L25" s="325">
        <v>2</v>
      </c>
      <c r="M25" s="325">
        <v>2</v>
      </c>
      <c r="N25" s="325">
        <v>2</v>
      </c>
      <c r="O25" s="325">
        <f t="shared" si="0"/>
        <v>24</v>
      </c>
    </row>
    <row r="26" spans="1:27" x14ac:dyDescent="0.6">
      <c r="A26" s="115" t="s">
        <v>34</v>
      </c>
      <c r="B26" s="117">
        <v>2</v>
      </c>
      <c r="C26" s="325">
        <v>2</v>
      </c>
      <c r="D26" s="325">
        <v>2</v>
      </c>
      <c r="E26" s="325">
        <v>2</v>
      </c>
      <c r="F26" s="325">
        <v>2</v>
      </c>
      <c r="G26" s="325">
        <v>2</v>
      </c>
      <c r="H26" s="325">
        <v>2</v>
      </c>
      <c r="I26" s="325">
        <v>2</v>
      </c>
      <c r="J26" s="325">
        <v>2</v>
      </c>
      <c r="K26" s="325">
        <v>2</v>
      </c>
      <c r="L26" s="325">
        <v>2</v>
      </c>
      <c r="M26" s="325">
        <v>2</v>
      </c>
      <c r="N26" s="325">
        <v>2</v>
      </c>
      <c r="O26" s="325">
        <f t="shared" si="0"/>
        <v>24</v>
      </c>
    </row>
    <row r="27" spans="1:27" x14ac:dyDescent="0.6">
      <c r="A27" s="115" t="s">
        <v>35</v>
      </c>
      <c r="B27" s="117">
        <v>2</v>
      </c>
      <c r="C27" s="325">
        <v>2</v>
      </c>
      <c r="D27" s="325">
        <v>2</v>
      </c>
      <c r="E27" s="325">
        <v>2</v>
      </c>
      <c r="F27" s="325">
        <v>2</v>
      </c>
      <c r="G27" s="325">
        <v>2</v>
      </c>
      <c r="H27" s="325">
        <v>2</v>
      </c>
      <c r="I27" s="325">
        <v>2</v>
      </c>
      <c r="J27" s="325">
        <v>2</v>
      </c>
      <c r="K27" s="325">
        <v>2</v>
      </c>
      <c r="L27" s="325">
        <v>2</v>
      </c>
      <c r="M27" s="325">
        <v>2</v>
      </c>
      <c r="N27" s="325">
        <v>2</v>
      </c>
      <c r="O27" s="325">
        <f t="shared" si="0"/>
        <v>24</v>
      </c>
    </row>
    <row r="28" spans="1:27" x14ac:dyDescent="0.6">
      <c r="A28" s="115" t="s">
        <v>36</v>
      </c>
      <c r="B28" s="117">
        <v>2</v>
      </c>
      <c r="C28" s="325">
        <v>2</v>
      </c>
      <c r="D28" s="325">
        <v>2</v>
      </c>
      <c r="E28" s="325">
        <v>2</v>
      </c>
      <c r="F28" s="325">
        <v>2</v>
      </c>
      <c r="G28" s="325">
        <v>2</v>
      </c>
      <c r="H28" s="325">
        <v>2</v>
      </c>
      <c r="I28" s="325">
        <v>2</v>
      </c>
      <c r="J28" s="325">
        <v>2</v>
      </c>
      <c r="K28" s="325">
        <v>2</v>
      </c>
      <c r="L28" s="325">
        <v>2</v>
      </c>
      <c r="M28" s="325">
        <v>2</v>
      </c>
      <c r="N28" s="325">
        <v>2</v>
      </c>
      <c r="O28" s="325">
        <f t="shared" si="0"/>
        <v>24</v>
      </c>
    </row>
    <row r="29" spans="1:27" x14ac:dyDescent="0.6">
      <c r="A29" s="115" t="s">
        <v>42</v>
      </c>
      <c r="B29" s="117">
        <v>2</v>
      </c>
      <c r="C29" s="325">
        <v>2</v>
      </c>
      <c r="D29" s="325">
        <v>2</v>
      </c>
      <c r="E29" s="325">
        <v>2</v>
      </c>
      <c r="F29" s="325">
        <v>2</v>
      </c>
      <c r="G29" s="325">
        <v>2</v>
      </c>
      <c r="H29" s="325">
        <v>0</v>
      </c>
      <c r="I29" s="325">
        <v>2</v>
      </c>
      <c r="J29" s="325">
        <v>2</v>
      </c>
      <c r="K29" s="325">
        <v>2</v>
      </c>
      <c r="L29" s="325">
        <v>2</v>
      </c>
      <c r="M29" s="325">
        <v>2</v>
      </c>
      <c r="N29" s="325">
        <v>2</v>
      </c>
      <c r="O29" s="325">
        <f t="shared" si="0"/>
        <v>22</v>
      </c>
    </row>
    <row r="30" spans="1:27" ht="42" x14ac:dyDescent="0.6">
      <c r="A30" s="115" t="s">
        <v>112</v>
      </c>
      <c r="B30" s="117"/>
      <c r="C30" s="330" t="s">
        <v>163</v>
      </c>
      <c r="D30" s="330" t="s">
        <v>189</v>
      </c>
      <c r="E30" s="330" t="s">
        <v>190</v>
      </c>
      <c r="F30" s="330" t="s">
        <v>163</v>
      </c>
      <c r="G30" s="330" t="s">
        <v>191</v>
      </c>
      <c r="H30" s="330" t="s">
        <v>192</v>
      </c>
      <c r="I30" s="330" t="s">
        <v>193</v>
      </c>
      <c r="J30" s="330" t="s">
        <v>163</v>
      </c>
      <c r="K30" s="330" t="s">
        <v>190</v>
      </c>
      <c r="L30" s="330" t="s">
        <v>163</v>
      </c>
      <c r="M30" s="330" t="s">
        <v>163</v>
      </c>
      <c r="N30" s="330" t="s">
        <v>194</v>
      </c>
      <c r="O30" s="325"/>
    </row>
    <row r="31" spans="1:27" x14ac:dyDescent="0.6">
      <c r="A31" s="115" t="s">
        <v>44</v>
      </c>
      <c r="B31" s="117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</row>
    <row r="32" spans="1:27" x14ac:dyDescent="0.6">
      <c r="A32" s="121" t="s">
        <v>195</v>
      </c>
      <c r="B32" s="117">
        <v>2</v>
      </c>
      <c r="C32" s="325">
        <v>0</v>
      </c>
      <c r="D32" s="325">
        <v>0</v>
      </c>
      <c r="E32" s="325">
        <v>0</v>
      </c>
      <c r="F32" s="325">
        <v>0</v>
      </c>
      <c r="G32" s="325">
        <v>0</v>
      </c>
      <c r="H32" s="325">
        <v>2</v>
      </c>
      <c r="I32" s="325">
        <v>2</v>
      </c>
      <c r="J32" s="325">
        <v>0</v>
      </c>
      <c r="K32" s="325">
        <v>0</v>
      </c>
      <c r="L32" s="325">
        <v>0</v>
      </c>
      <c r="M32" s="325">
        <v>0</v>
      </c>
      <c r="N32" s="325">
        <v>0</v>
      </c>
      <c r="O32" s="325">
        <f t="shared" si="0"/>
        <v>4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x14ac:dyDescent="0.6">
      <c r="A33" s="121" t="s">
        <v>196</v>
      </c>
      <c r="B33" s="117">
        <v>2</v>
      </c>
      <c r="C33" s="325">
        <v>0</v>
      </c>
      <c r="D33" s="325">
        <v>0</v>
      </c>
      <c r="E33" s="325">
        <v>2</v>
      </c>
      <c r="F33" s="325">
        <v>2</v>
      </c>
      <c r="G33" s="325">
        <v>0</v>
      </c>
      <c r="H33" s="325">
        <v>2</v>
      </c>
      <c r="I33" s="325">
        <v>2</v>
      </c>
      <c r="J33" s="325">
        <v>0</v>
      </c>
      <c r="K33" s="325">
        <v>0</v>
      </c>
      <c r="L33" s="325">
        <v>0</v>
      </c>
      <c r="M33" s="325">
        <v>0</v>
      </c>
      <c r="N33" s="325">
        <v>0</v>
      </c>
      <c r="O33" s="325">
        <f t="shared" si="0"/>
        <v>8</v>
      </c>
    </row>
    <row r="34" spans="1:27" x14ac:dyDescent="0.6">
      <c r="A34" s="121" t="s">
        <v>197</v>
      </c>
      <c r="B34" s="117">
        <v>2</v>
      </c>
      <c r="C34" s="325">
        <v>0</v>
      </c>
      <c r="D34" s="325">
        <v>0</v>
      </c>
      <c r="E34" s="325">
        <v>0</v>
      </c>
      <c r="F34" s="325">
        <v>0</v>
      </c>
      <c r="G34" s="325">
        <v>0</v>
      </c>
      <c r="H34" s="325">
        <v>0</v>
      </c>
      <c r="I34" s="325">
        <v>0</v>
      </c>
      <c r="J34" s="325">
        <v>0</v>
      </c>
      <c r="K34" s="325">
        <v>0</v>
      </c>
      <c r="L34" s="325">
        <v>0</v>
      </c>
      <c r="M34" s="325">
        <v>0</v>
      </c>
      <c r="N34" s="325">
        <v>0</v>
      </c>
      <c r="O34" s="325">
        <f t="shared" si="0"/>
        <v>0</v>
      </c>
    </row>
    <row r="35" spans="1:27" x14ac:dyDescent="0.6">
      <c r="A35" s="122" t="s">
        <v>198</v>
      </c>
      <c r="B35" s="119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6"/>
    </row>
    <row r="36" spans="1:27" x14ac:dyDescent="0.6">
      <c r="A36" s="132" t="s">
        <v>38</v>
      </c>
      <c r="B36" s="133">
        <f t="shared" ref="B36:O36" si="2">SUM(B22:B34)</f>
        <v>20</v>
      </c>
      <c r="C36" s="328">
        <f t="shared" si="2"/>
        <v>14</v>
      </c>
      <c r="D36" s="328">
        <f t="shared" si="2"/>
        <v>14</v>
      </c>
      <c r="E36" s="328">
        <f t="shared" si="2"/>
        <v>16</v>
      </c>
      <c r="F36" s="328">
        <f t="shared" si="2"/>
        <v>16</v>
      </c>
      <c r="G36" s="328">
        <f t="shared" si="2"/>
        <v>14</v>
      </c>
      <c r="H36" s="328">
        <f t="shared" si="2"/>
        <v>16</v>
      </c>
      <c r="I36" s="328">
        <f t="shared" si="2"/>
        <v>18</v>
      </c>
      <c r="J36" s="328">
        <f t="shared" si="2"/>
        <v>14</v>
      </c>
      <c r="K36" s="328">
        <f t="shared" si="2"/>
        <v>14</v>
      </c>
      <c r="L36" s="328">
        <f t="shared" si="2"/>
        <v>14</v>
      </c>
      <c r="M36" s="328">
        <f t="shared" si="2"/>
        <v>14</v>
      </c>
      <c r="N36" s="328">
        <f t="shared" si="2"/>
        <v>14</v>
      </c>
      <c r="O36" s="328">
        <f t="shared" si="2"/>
        <v>178</v>
      </c>
      <c r="P36" s="224">
        <f>COUNTIF(C36:N36,20)</f>
        <v>0</v>
      </c>
    </row>
    <row r="37" spans="1:27" ht="42" x14ac:dyDescent="0.6">
      <c r="A37" s="113" t="s">
        <v>49</v>
      </c>
      <c r="B37" s="120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8"/>
    </row>
    <row r="38" spans="1:27" x14ac:dyDescent="0.6">
      <c r="A38" s="115" t="s">
        <v>50</v>
      </c>
      <c r="B38" s="117">
        <v>2</v>
      </c>
      <c r="C38" s="325">
        <v>2</v>
      </c>
      <c r="D38" s="325">
        <v>2</v>
      </c>
      <c r="E38" s="325">
        <v>2</v>
      </c>
      <c r="F38" s="325">
        <v>2</v>
      </c>
      <c r="G38" s="325">
        <v>2</v>
      </c>
      <c r="H38" s="325">
        <v>2</v>
      </c>
      <c r="I38" s="325">
        <v>2</v>
      </c>
      <c r="J38" s="325">
        <v>2</v>
      </c>
      <c r="K38" s="325">
        <v>2</v>
      </c>
      <c r="L38" s="325">
        <v>2</v>
      </c>
      <c r="M38" s="325">
        <v>2</v>
      </c>
      <c r="N38" s="325">
        <v>2</v>
      </c>
      <c r="O38" s="325">
        <f t="shared" si="0"/>
        <v>24</v>
      </c>
    </row>
    <row r="39" spans="1:27" x14ac:dyDescent="0.6">
      <c r="A39" s="115" t="s">
        <v>51</v>
      </c>
      <c r="B39" s="117">
        <v>2</v>
      </c>
      <c r="C39" s="325">
        <v>2</v>
      </c>
      <c r="D39" s="325">
        <v>0</v>
      </c>
      <c r="E39" s="325">
        <v>0</v>
      </c>
      <c r="F39" s="325">
        <v>2</v>
      </c>
      <c r="G39" s="325">
        <v>0</v>
      </c>
      <c r="H39" s="325">
        <v>0</v>
      </c>
      <c r="I39" s="325">
        <v>2</v>
      </c>
      <c r="J39" s="325">
        <v>2</v>
      </c>
      <c r="K39" s="325">
        <v>2</v>
      </c>
      <c r="L39" s="325">
        <v>2</v>
      </c>
      <c r="M39" s="325">
        <v>2</v>
      </c>
      <c r="N39" s="325">
        <v>0</v>
      </c>
      <c r="O39" s="325">
        <f t="shared" si="0"/>
        <v>14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x14ac:dyDescent="0.6">
      <c r="A40" s="125" t="s">
        <v>126</v>
      </c>
      <c r="B40" s="117"/>
      <c r="C40" s="325" t="s">
        <v>199</v>
      </c>
      <c r="D40" s="325" t="s">
        <v>129</v>
      </c>
      <c r="E40" s="325" t="s">
        <v>129</v>
      </c>
      <c r="F40" s="325" t="s">
        <v>285</v>
      </c>
      <c r="G40" s="325" t="s">
        <v>200</v>
      </c>
      <c r="H40" s="325" t="s">
        <v>129</v>
      </c>
      <c r="I40" s="325" t="s">
        <v>285</v>
      </c>
      <c r="J40" s="325" t="s">
        <v>132</v>
      </c>
      <c r="K40" s="325" t="s">
        <v>132</v>
      </c>
      <c r="L40" s="325" t="s">
        <v>131</v>
      </c>
      <c r="M40" s="325" t="s">
        <v>131</v>
      </c>
      <c r="N40" s="325" t="s">
        <v>200</v>
      </c>
      <c r="O40" s="32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x14ac:dyDescent="0.6">
      <c r="A41" s="115" t="s">
        <v>52</v>
      </c>
      <c r="B41" s="117">
        <v>2</v>
      </c>
      <c r="C41" s="325">
        <v>2</v>
      </c>
      <c r="D41" s="325">
        <v>2</v>
      </c>
      <c r="E41" s="325">
        <v>2</v>
      </c>
      <c r="F41" s="325">
        <v>2</v>
      </c>
      <c r="G41" s="325">
        <v>2</v>
      </c>
      <c r="H41" s="325">
        <v>2</v>
      </c>
      <c r="I41" s="325">
        <v>2</v>
      </c>
      <c r="J41" s="325">
        <v>2</v>
      </c>
      <c r="K41" s="325">
        <v>2</v>
      </c>
      <c r="L41" s="325">
        <v>2</v>
      </c>
      <c r="M41" s="325">
        <v>2</v>
      </c>
      <c r="N41" s="325">
        <v>2</v>
      </c>
      <c r="O41" s="325">
        <f t="shared" si="0"/>
        <v>24</v>
      </c>
    </row>
    <row r="42" spans="1:27" x14ac:dyDescent="0.6">
      <c r="A42" s="129" t="s">
        <v>53</v>
      </c>
      <c r="B42" s="130">
        <v>2</v>
      </c>
      <c r="C42" s="327">
        <v>2</v>
      </c>
      <c r="D42" s="327">
        <v>2</v>
      </c>
      <c r="E42" s="327">
        <v>2</v>
      </c>
      <c r="F42" s="327">
        <v>2</v>
      </c>
      <c r="G42" s="327">
        <v>2</v>
      </c>
      <c r="H42" s="327">
        <v>2</v>
      </c>
      <c r="I42" s="327">
        <v>2</v>
      </c>
      <c r="J42" s="327">
        <v>2</v>
      </c>
      <c r="K42" s="327">
        <v>2</v>
      </c>
      <c r="L42" s="327">
        <v>2</v>
      </c>
      <c r="M42" s="327">
        <v>2</v>
      </c>
      <c r="N42" s="327">
        <v>2</v>
      </c>
      <c r="O42" s="327">
        <f t="shared" si="0"/>
        <v>24</v>
      </c>
    </row>
    <row r="43" spans="1:27" x14ac:dyDescent="0.6">
      <c r="A43" s="132" t="s">
        <v>38</v>
      </c>
      <c r="B43" s="133">
        <f t="shared" ref="B43:O43" si="3">SUM(B38:B42)</f>
        <v>8</v>
      </c>
      <c r="C43" s="328">
        <f t="shared" si="3"/>
        <v>8</v>
      </c>
      <c r="D43" s="328">
        <f t="shared" si="3"/>
        <v>6</v>
      </c>
      <c r="E43" s="328">
        <f t="shared" si="3"/>
        <v>6</v>
      </c>
      <c r="F43" s="328">
        <f t="shared" si="3"/>
        <v>8</v>
      </c>
      <c r="G43" s="328">
        <f t="shared" si="3"/>
        <v>6</v>
      </c>
      <c r="H43" s="328">
        <f t="shared" si="3"/>
        <v>6</v>
      </c>
      <c r="I43" s="328">
        <f t="shared" si="3"/>
        <v>8</v>
      </c>
      <c r="J43" s="328">
        <f t="shared" si="3"/>
        <v>8</v>
      </c>
      <c r="K43" s="328">
        <f t="shared" si="3"/>
        <v>8</v>
      </c>
      <c r="L43" s="328">
        <f t="shared" si="3"/>
        <v>8</v>
      </c>
      <c r="M43" s="328">
        <f t="shared" si="3"/>
        <v>8</v>
      </c>
      <c r="N43" s="328">
        <f t="shared" si="3"/>
        <v>6</v>
      </c>
      <c r="O43" s="328">
        <f t="shared" si="3"/>
        <v>86</v>
      </c>
      <c r="P43" s="224">
        <f>COUNTIF(C43:N43,8)</f>
        <v>7</v>
      </c>
    </row>
    <row r="44" spans="1:27" x14ac:dyDescent="0.6">
      <c r="A44" s="131" t="s">
        <v>54</v>
      </c>
      <c r="B44" s="124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</row>
    <row r="45" spans="1:27" x14ac:dyDescent="0.6">
      <c r="A45" s="115" t="s">
        <v>55</v>
      </c>
      <c r="B45" s="117">
        <v>2</v>
      </c>
      <c r="C45" s="325">
        <v>2</v>
      </c>
      <c r="D45" s="325">
        <v>2</v>
      </c>
      <c r="E45" s="325">
        <v>2</v>
      </c>
      <c r="F45" s="325">
        <v>2</v>
      </c>
      <c r="G45" s="325">
        <v>2</v>
      </c>
      <c r="H45" s="325">
        <v>2</v>
      </c>
      <c r="I45" s="325">
        <v>2</v>
      </c>
      <c r="J45" s="325">
        <v>2</v>
      </c>
      <c r="K45" s="325">
        <v>2</v>
      </c>
      <c r="L45" s="325">
        <v>2</v>
      </c>
      <c r="M45" s="325">
        <v>2</v>
      </c>
      <c r="N45" s="325">
        <v>2</v>
      </c>
      <c r="O45" s="325">
        <f t="shared" si="0"/>
        <v>24</v>
      </c>
    </row>
    <row r="46" spans="1:27" x14ac:dyDescent="0.6">
      <c r="A46" s="115" t="s">
        <v>56</v>
      </c>
      <c r="B46" s="117">
        <v>2</v>
      </c>
      <c r="C46" s="325">
        <v>2</v>
      </c>
      <c r="D46" s="325">
        <v>2</v>
      </c>
      <c r="E46" s="325">
        <v>2</v>
      </c>
      <c r="F46" s="325">
        <v>2</v>
      </c>
      <c r="G46" s="325">
        <v>2</v>
      </c>
      <c r="H46" s="325">
        <v>2</v>
      </c>
      <c r="I46" s="325">
        <v>2</v>
      </c>
      <c r="J46" s="325">
        <v>2</v>
      </c>
      <c r="K46" s="325">
        <v>2</v>
      </c>
      <c r="L46" s="325">
        <v>2</v>
      </c>
      <c r="M46" s="325">
        <v>2</v>
      </c>
      <c r="N46" s="325">
        <v>2</v>
      </c>
      <c r="O46" s="325">
        <f t="shared" si="0"/>
        <v>24</v>
      </c>
    </row>
    <row r="47" spans="1:27" x14ac:dyDescent="0.6">
      <c r="A47" s="115" t="s">
        <v>57</v>
      </c>
      <c r="B47" s="117">
        <v>2</v>
      </c>
      <c r="C47" s="325">
        <v>2</v>
      </c>
      <c r="D47" s="325">
        <v>2</v>
      </c>
      <c r="E47" s="325">
        <v>2</v>
      </c>
      <c r="F47" s="325">
        <v>2</v>
      </c>
      <c r="G47" s="325">
        <v>2</v>
      </c>
      <c r="H47" s="325">
        <v>2</v>
      </c>
      <c r="I47" s="325">
        <v>2</v>
      </c>
      <c r="J47" s="325">
        <v>2</v>
      </c>
      <c r="K47" s="325">
        <v>2</v>
      </c>
      <c r="L47" s="325">
        <v>2</v>
      </c>
      <c r="M47" s="325">
        <v>2</v>
      </c>
      <c r="N47" s="325">
        <v>2</v>
      </c>
      <c r="O47" s="325">
        <f t="shared" si="0"/>
        <v>24</v>
      </c>
    </row>
    <row r="48" spans="1:27" x14ac:dyDescent="0.6">
      <c r="A48" s="118" t="s">
        <v>58</v>
      </c>
      <c r="B48" s="119">
        <v>2</v>
      </c>
      <c r="C48" s="326">
        <v>2</v>
      </c>
      <c r="D48" s="326">
        <v>2</v>
      </c>
      <c r="E48" s="326">
        <v>2</v>
      </c>
      <c r="F48" s="326">
        <v>2</v>
      </c>
      <c r="G48" s="326">
        <v>2</v>
      </c>
      <c r="H48" s="326">
        <v>2</v>
      </c>
      <c r="I48" s="326">
        <v>2</v>
      </c>
      <c r="J48" s="326">
        <v>2</v>
      </c>
      <c r="K48" s="326">
        <v>2</v>
      </c>
      <c r="L48" s="326">
        <v>2</v>
      </c>
      <c r="M48" s="326">
        <v>2</v>
      </c>
      <c r="N48" s="326">
        <v>2</v>
      </c>
      <c r="O48" s="327">
        <f t="shared" si="0"/>
        <v>24</v>
      </c>
    </row>
    <row r="49" spans="1:16" x14ac:dyDescent="0.6">
      <c r="A49" s="132" t="s">
        <v>38</v>
      </c>
      <c r="B49" s="133">
        <f t="shared" ref="B49:O49" si="4">SUM(B45:B48)</f>
        <v>8</v>
      </c>
      <c r="C49" s="328">
        <f t="shared" si="4"/>
        <v>8</v>
      </c>
      <c r="D49" s="328">
        <f t="shared" si="4"/>
        <v>8</v>
      </c>
      <c r="E49" s="328">
        <f t="shared" si="4"/>
        <v>8</v>
      </c>
      <c r="F49" s="328">
        <f t="shared" si="4"/>
        <v>8</v>
      </c>
      <c r="G49" s="328">
        <f t="shared" si="4"/>
        <v>8</v>
      </c>
      <c r="H49" s="328">
        <f t="shared" si="4"/>
        <v>8</v>
      </c>
      <c r="I49" s="328">
        <f t="shared" si="4"/>
        <v>8</v>
      </c>
      <c r="J49" s="328">
        <f t="shared" si="4"/>
        <v>8</v>
      </c>
      <c r="K49" s="328">
        <f t="shared" si="4"/>
        <v>8</v>
      </c>
      <c r="L49" s="328">
        <f t="shared" si="4"/>
        <v>8</v>
      </c>
      <c r="M49" s="328">
        <f t="shared" si="4"/>
        <v>8</v>
      </c>
      <c r="N49" s="328">
        <f t="shared" si="4"/>
        <v>8</v>
      </c>
      <c r="O49" s="328">
        <f t="shared" si="4"/>
        <v>96</v>
      </c>
      <c r="P49" s="224">
        <f>COUNTIF(C49:N49,8)</f>
        <v>12</v>
      </c>
    </row>
    <row r="50" spans="1:16" x14ac:dyDescent="0.6">
      <c r="A50" s="113" t="s">
        <v>59</v>
      </c>
      <c r="B50" s="120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8"/>
    </row>
    <row r="51" spans="1:16" x14ac:dyDescent="0.6">
      <c r="A51" s="115" t="s">
        <v>142</v>
      </c>
      <c r="B51" s="117">
        <v>2</v>
      </c>
      <c r="C51" s="325">
        <v>2</v>
      </c>
      <c r="D51" s="325">
        <v>2</v>
      </c>
      <c r="E51" s="325">
        <v>2</v>
      </c>
      <c r="F51" s="325">
        <v>2</v>
      </c>
      <c r="G51" s="325">
        <v>2</v>
      </c>
      <c r="H51" s="325">
        <v>2</v>
      </c>
      <c r="I51" s="325">
        <v>2</v>
      </c>
      <c r="J51" s="325">
        <v>2</v>
      </c>
      <c r="K51" s="325">
        <v>2</v>
      </c>
      <c r="L51" s="325">
        <v>2</v>
      </c>
      <c r="M51" s="325">
        <v>2</v>
      </c>
      <c r="N51" s="325">
        <v>2</v>
      </c>
      <c r="O51" s="325">
        <f t="shared" si="0"/>
        <v>24</v>
      </c>
    </row>
    <row r="52" spans="1:16" x14ac:dyDescent="0.6">
      <c r="A52" s="115" t="s">
        <v>201</v>
      </c>
      <c r="B52" s="117">
        <v>2</v>
      </c>
      <c r="C52" s="325">
        <v>2</v>
      </c>
      <c r="D52" s="325">
        <v>2</v>
      </c>
      <c r="E52" s="325">
        <v>2</v>
      </c>
      <c r="F52" s="325">
        <v>2</v>
      </c>
      <c r="G52" s="325">
        <v>2</v>
      </c>
      <c r="H52" s="325">
        <v>2</v>
      </c>
      <c r="I52" s="325">
        <v>2</v>
      </c>
      <c r="J52" s="325">
        <v>2</v>
      </c>
      <c r="K52" s="325">
        <v>2</v>
      </c>
      <c r="L52" s="325">
        <v>2</v>
      </c>
      <c r="M52" s="325">
        <v>2</v>
      </c>
      <c r="N52" s="325">
        <v>2</v>
      </c>
      <c r="O52" s="325">
        <f t="shared" si="0"/>
        <v>24</v>
      </c>
    </row>
    <row r="53" spans="1:16" x14ac:dyDescent="0.6">
      <c r="A53" s="115" t="s">
        <v>139</v>
      </c>
      <c r="B53" s="117">
        <v>2</v>
      </c>
      <c r="C53" s="325">
        <v>2</v>
      </c>
      <c r="D53" s="325">
        <v>2</v>
      </c>
      <c r="E53" s="325">
        <v>0</v>
      </c>
      <c r="F53" s="325">
        <v>2</v>
      </c>
      <c r="G53" s="325">
        <v>2</v>
      </c>
      <c r="H53" s="325">
        <v>2</v>
      </c>
      <c r="I53" s="325">
        <v>0</v>
      </c>
      <c r="J53" s="325">
        <v>0</v>
      </c>
      <c r="K53" s="325">
        <v>2</v>
      </c>
      <c r="L53" s="325">
        <v>2</v>
      </c>
      <c r="M53" s="325">
        <v>0</v>
      </c>
      <c r="N53" s="325">
        <v>2</v>
      </c>
      <c r="O53" s="325">
        <f t="shared" si="0"/>
        <v>16</v>
      </c>
    </row>
    <row r="54" spans="1:16" x14ac:dyDescent="0.6">
      <c r="A54" s="118" t="s">
        <v>202</v>
      </c>
      <c r="B54" s="119">
        <v>2</v>
      </c>
      <c r="C54" s="326">
        <v>2</v>
      </c>
      <c r="D54" s="326">
        <v>2</v>
      </c>
      <c r="E54" s="326">
        <v>2</v>
      </c>
      <c r="F54" s="326">
        <v>2</v>
      </c>
      <c r="G54" s="326">
        <v>2</v>
      </c>
      <c r="H54" s="326">
        <v>2</v>
      </c>
      <c r="I54" s="326">
        <v>2</v>
      </c>
      <c r="J54" s="326">
        <v>2</v>
      </c>
      <c r="K54" s="326">
        <v>2</v>
      </c>
      <c r="L54" s="326">
        <v>2</v>
      </c>
      <c r="M54" s="326">
        <v>2</v>
      </c>
      <c r="N54" s="326">
        <v>2</v>
      </c>
      <c r="O54" s="327">
        <f t="shared" si="0"/>
        <v>24</v>
      </c>
    </row>
    <row r="55" spans="1:16" x14ac:dyDescent="0.6">
      <c r="A55" s="132" t="s">
        <v>38</v>
      </c>
      <c r="B55" s="133">
        <f t="shared" ref="B55:O55" si="5">SUM(B51:B54)</f>
        <v>8</v>
      </c>
      <c r="C55" s="328">
        <f t="shared" si="5"/>
        <v>8</v>
      </c>
      <c r="D55" s="328">
        <f t="shared" si="5"/>
        <v>8</v>
      </c>
      <c r="E55" s="328">
        <f t="shared" si="5"/>
        <v>6</v>
      </c>
      <c r="F55" s="328">
        <f t="shared" si="5"/>
        <v>8</v>
      </c>
      <c r="G55" s="328">
        <f t="shared" si="5"/>
        <v>8</v>
      </c>
      <c r="H55" s="328">
        <f t="shared" si="5"/>
        <v>8</v>
      </c>
      <c r="I55" s="328">
        <f t="shared" si="5"/>
        <v>6</v>
      </c>
      <c r="J55" s="328">
        <f t="shared" si="5"/>
        <v>6</v>
      </c>
      <c r="K55" s="328">
        <f t="shared" si="5"/>
        <v>8</v>
      </c>
      <c r="L55" s="328">
        <f t="shared" si="5"/>
        <v>8</v>
      </c>
      <c r="M55" s="328">
        <f t="shared" si="5"/>
        <v>6</v>
      </c>
      <c r="N55" s="328">
        <f t="shared" si="5"/>
        <v>8</v>
      </c>
      <c r="O55" s="328">
        <f t="shared" si="5"/>
        <v>88</v>
      </c>
      <c r="P55" s="224">
        <f>COUNTIF(C55:N55,8)</f>
        <v>8</v>
      </c>
    </row>
    <row r="56" spans="1:16" x14ac:dyDescent="0.6">
      <c r="A56" s="113" t="s">
        <v>64</v>
      </c>
      <c r="B56" s="120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18"/>
    </row>
    <row r="57" spans="1:16" x14ac:dyDescent="0.6">
      <c r="A57" s="115" t="s">
        <v>65</v>
      </c>
      <c r="B57" s="117">
        <v>2</v>
      </c>
      <c r="C57" s="325">
        <v>2</v>
      </c>
      <c r="D57" s="325">
        <v>2</v>
      </c>
      <c r="E57" s="325">
        <v>2</v>
      </c>
      <c r="F57" s="325">
        <v>2</v>
      </c>
      <c r="G57" s="325">
        <v>2</v>
      </c>
      <c r="H57" s="325">
        <v>2</v>
      </c>
      <c r="I57" s="325">
        <v>2</v>
      </c>
      <c r="J57" s="325">
        <v>2</v>
      </c>
      <c r="K57" s="325">
        <v>2</v>
      </c>
      <c r="L57" s="325">
        <v>2</v>
      </c>
      <c r="M57" s="325">
        <v>2</v>
      </c>
      <c r="N57" s="325">
        <v>2</v>
      </c>
      <c r="O57" s="325">
        <f t="shared" si="0"/>
        <v>24</v>
      </c>
    </row>
    <row r="58" spans="1:16" x14ac:dyDescent="0.6">
      <c r="A58" s="126" t="s">
        <v>66</v>
      </c>
      <c r="B58" s="117">
        <v>2</v>
      </c>
      <c r="C58" s="325">
        <v>2</v>
      </c>
      <c r="D58" s="325">
        <v>2</v>
      </c>
      <c r="E58" s="325">
        <v>2</v>
      </c>
      <c r="F58" s="325">
        <v>2</v>
      </c>
      <c r="G58" s="325">
        <v>2</v>
      </c>
      <c r="H58" s="325">
        <v>2</v>
      </c>
      <c r="I58" s="325">
        <v>2</v>
      </c>
      <c r="J58" s="325">
        <v>2</v>
      </c>
      <c r="K58" s="325">
        <v>2</v>
      </c>
      <c r="L58" s="325">
        <v>2</v>
      </c>
      <c r="M58" s="325">
        <v>2</v>
      </c>
      <c r="N58" s="325">
        <v>2</v>
      </c>
      <c r="O58" s="325">
        <f t="shared" si="0"/>
        <v>24</v>
      </c>
    </row>
    <row r="59" spans="1:16" x14ac:dyDescent="0.6">
      <c r="A59" s="127" t="s">
        <v>67</v>
      </c>
      <c r="B59" s="117">
        <v>2</v>
      </c>
      <c r="C59" s="325">
        <v>2</v>
      </c>
      <c r="D59" s="325">
        <v>2</v>
      </c>
      <c r="E59" s="325">
        <v>2</v>
      </c>
      <c r="F59" s="325">
        <v>2</v>
      </c>
      <c r="G59" s="325">
        <v>2</v>
      </c>
      <c r="H59" s="325">
        <v>2</v>
      </c>
      <c r="I59" s="325">
        <v>2</v>
      </c>
      <c r="J59" s="325">
        <v>2</v>
      </c>
      <c r="K59" s="325">
        <v>2</v>
      </c>
      <c r="L59" s="325">
        <v>2</v>
      </c>
      <c r="M59" s="325">
        <v>2</v>
      </c>
      <c r="N59" s="325">
        <v>2</v>
      </c>
      <c r="O59" s="325">
        <f t="shared" si="0"/>
        <v>24</v>
      </c>
    </row>
    <row r="60" spans="1:16" x14ac:dyDescent="0.6">
      <c r="A60" s="118" t="s">
        <v>68</v>
      </c>
      <c r="B60" s="119">
        <v>2</v>
      </c>
      <c r="C60" s="326">
        <v>2</v>
      </c>
      <c r="D60" s="326">
        <v>2</v>
      </c>
      <c r="E60" s="326">
        <v>2</v>
      </c>
      <c r="F60" s="326">
        <v>2</v>
      </c>
      <c r="G60" s="326">
        <v>2</v>
      </c>
      <c r="H60" s="326">
        <v>2</v>
      </c>
      <c r="I60" s="326">
        <v>2</v>
      </c>
      <c r="J60" s="326">
        <v>2</v>
      </c>
      <c r="K60" s="326">
        <v>2</v>
      </c>
      <c r="L60" s="326">
        <v>2</v>
      </c>
      <c r="M60" s="326">
        <v>2</v>
      </c>
      <c r="N60" s="326">
        <v>2</v>
      </c>
      <c r="O60" s="327">
        <f t="shared" si="0"/>
        <v>24</v>
      </c>
    </row>
    <row r="61" spans="1:16" x14ac:dyDescent="0.6">
      <c r="A61" s="132" t="s">
        <v>38</v>
      </c>
      <c r="B61" s="133">
        <f t="shared" ref="B61:O61" si="6">SUM(B57:B60)</f>
        <v>8</v>
      </c>
      <c r="C61" s="328">
        <f t="shared" si="6"/>
        <v>8</v>
      </c>
      <c r="D61" s="328">
        <f t="shared" si="6"/>
        <v>8</v>
      </c>
      <c r="E61" s="328">
        <f t="shared" si="6"/>
        <v>8</v>
      </c>
      <c r="F61" s="328">
        <f t="shared" si="6"/>
        <v>8</v>
      </c>
      <c r="G61" s="328">
        <f t="shared" si="6"/>
        <v>8</v>
      </c>
      <c r="H61" s="328">
        <f t="shared" si="6"/>
        <v>8</v>
      </c>
      <c r="I61" s="328">
        <f t="shared" si="6"/>
        <v>8</v>
      </c>
      <c r="J61" s="328">
        <f t="shared" si="6"/>
        <v>8</v>
      </c>
      <c r="K61" s="328">
        <f t="shared" si="6"/>
        <v>8</v>
      </c>
      <c r="L61" s="328">
        <f t="shared" si="6"/>
        <v>8</v>
      </c>
      <c r="M61" s="328">
        <f t="shared" si="6"/>
        <v>8</v>
      </c>
      <c r="N61" s="328">
        <f t="shared" si="6"/>
        <v>8</v>
      </c>
      <c r="O61" s="328">
        <f t="shared" si="6"/>
        <v>96</v>
      </c>
      <c r="P61" s="224">
        <f>COUNTIF(C61:N61,8)</f>
        <v>12</v>
      </c>
    </row>
    <row r="62" spans="1:16" x14ac:dyDescent="0.6">
      <c r="A62" s="134" t="s">
        <v>69</v>
      </c>
      <c r="B62" s="135">
        <f t="shared" ref="B62:N62" si="7">B20+B36+B43+B49+B55+B61</f>
        <v>72</v>
      </c>
      <c r="C62" s="331">
        <f t="shared" si="7"/>
        <v>66</v>
      </c>
      <c r="D62" s="331">
        <f t="shared" si="7"/>
        <v>64</v>
      </c>
      <c r="E62" s="331">
        <f t="shared" si="7"/>
        <v>64</v>
      </c>
      <c r="F62" s="331">
        <f t="shared" si="7"/>
        <v>68</v>
      </c>
      <c r="G62" s="331">
        <f t="shared" si="7"/>
        <v>64</v>
      </c>
      <c r="H62" s="331">
        <f t="shared" si="7"/>
        <v>66</v>
      </c>
      <c r="I62" s="331">
        <f t="shared" si="7"/>
        <v>68</v>
      </c>
      <c r="J62" s="331">
        <f t="shared" si="7"/>
        <v>64</v>
      </c>
      <c r="K62" s="331">
        <f t="shared" si="7"/>
        <v>66</v>
      </c>
      <c r="L62" s="331">
        <f t="shared" si="7"/>
        <v>66</v>
      </c>
      <c r="M62" s="331">
        <f t="shared" si="7"/>
        <v>64</v>
      </c>
      <c r="N62" s="331">
        <f t="shared" si="7"/>
        <v>64</v>
      </c>
      <c r="O62" s="332"/>
      <c r="P62" s="225"/>
    </row>
    <row r="63" spans="1:16" x14ac:dyDescent="0.6">
      <c r="A63" s="226" t="s">
        <v>144</v>
      </c>
      <c r="B63" s="227"/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20"/>
    </row>
    <row r="64" spans="1:16" x14ac:dyDescent="0.6">
      <c r="A64" s="131" t="s">
        <v>25</v>
      </c>
      <c r="B64" s="124"/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</row>
    <row r="65" spans="1:16" x14ac:dyDescent="0.6">
      <c r="A65" s="115" t="s">
        <v>71</v>
      </c>
      <c r="B65" s="117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</row>
    <row r="66" spans="1:16" x14ac:dyDescent="0.6">
      <c r="A66" s="121" t="s">
        <v>86</v>
      </c>
      <c r="B66" s="117">
        <v>2</v>
      </c>
      <c r="C66" s="325">
        <v>2</v>
      </c>
      <c r="D66" s="325">
        <v>2</v>
      </c>
      <c r="E66" s="325">
        <v>2</v>
      </c>
      <c r="F66" s="325">
        <v>2</v>
      </c>
      <c r="G66" s="325">
        <v>2</v>
      </c>
      <c r="H66" s="325">
        <v>2</v>
      </c>
      <c r="I66" s="325">
        <v>2</v>
      </c>
      <c r="J66" s="325">
        <v>2</v>
      </c>
      <c r="K66" s="325">
        <v>2</v>
      </c>
      <c r="L66" s="325">
        <v>2</v>
      </c>
      <c r="M66" s="325">
        <v>2</v>
      </c>
      <c r="N66" s="325">
        <v>2</v>
      </c>
      <c r="O66" s="325">
        <f t="shared" si="0"/>
        <v>24</v>
      </c>
    </row>
    <row r="67" spans="1:16" x14ac:dyDescent="0.6">
      <c r="A67" s="115" t="s">
        <v>72</v>
      </c>
      <c r="B67" s="117">
        <v>2</v>
      </c>
      <c r="C67" s="325">
        <v>2</v>
      </c>
      <c r="D67" s="325">
        <v>2</v>
      </c>
      <c r="E67" s="325">
        <v>2</v>
      </c>
      <c r="F67" s="325">
        <v>2</v>
      </c>
      <c r="G67" s="325">
        <v>2</v>
      </c>
      <c r="H67" s="325">
        <v>2</v>
      </c>
      <c r="I67" s="325">
        <v>2</v>
      </c>
      <c r="J67" s="325">
        <v>2</v>
      </c>
      <c r="K67" s="325">
        <v>2</v>
      </c>
      <c r="L67" s="325">
        <v>2</v>
      </c>
      <c r="M67" s="325">
        <v>2</v>
      </c>
      <c r="N67" s="325">
        <v>2</v>
      </c>
      <c r="O67" s="325">
        <f t="shared" si="0"/>
        <v>24</v>
      </c>
    </row>
    <row r="68" spans="1:16" x14ac:dyDescent="0.6">
      <c r="A68" s="128" t="s">
        <v>87</v>
      </c>
      <c r="B68" s="119">
        <v>2</v>
      </c>
      <c r="C68" s="326">
        <v>2</v>
      </c>
      <c r="D68" s="326">
        <v>2</v>
      </c>
      <c r="E68" s="326">
        <v>2</v>
      </c>
      <c r="F68" s="326">
        <v>2</v>
      </c>
      <c r="G68" s="326">
        <v>2</v>
      </c>
      <c r="H68" s="326">
        <v>2</v>
      </c>
      <c r="I68" s="326">
        <v>2</v>
      </c>
      <c r="J68" s="326">
        <v>2</v>
      </c>
      <c r="K68" s="326">
        <v>2</v>
      </c>
      <c r="L68" s="326">
        <v>2</v>
      </c>
      <c r="M68" s="326">
        <v>2</v>
      </c>
      <c r="N68" s="326">
        <v>2</v>
      </c>
      <c r="O68" s="327">
        <f t="shared" si="0"/>
        <v>24</v>
      </c>
    </row>
    <row r="69" spans="1:16" x14ac:dyDescent="0.6">
      <c r="A69" s="132" t="s">
        <v>38</v>
      </c>
      <c r="B69" s="133">
        <f t="shared" ref="B69:O69" si="8">SUM(B65:B68)</f>
        <v>6</v>
      </c>
      <c r="C69" s="328">
        <f t="shared" si="8"/>
        <v>6</v>
      </c>
      <c r="D69" s="328">
        <f t="shared" si="8"/>
        <v>6</v>
      </c>
      <c r="E69" s="328">
        <f t="shared" si="8"/>
        <v>6</v>
      </c>
      <c r="F69" s="328">
        <f t="shared" si="8"/>
        <v>6</v>
      </c>
      <c r="G69" s="328">
        <f t="shared" si="8"/>
        <v>6</v>
      </c>
      <c r="H69" s="328">
        <f t="shared" si="8"/>
        <v>6</v>
      </c>
      <c r="I69" s="328">
        <f t="shared" si="8"/>
        <v>6</v>
      </c>
      <c r="J69" s="328">
        <f t="shared" si="8"/>
        <v>6</v>
      </c>
      <c r="K69" s="328">
        <f t="shared" si="8"/>
        <v>6</v>
      </c>
      <c r="L69" s="328">
        <f t="shared" si="8"/>
        <v>6</v>
      </c>
      <c r="M69" s="328">
        <f t="shared" si="8"/>
        <v>6</v>
      </c>
      <c r="N69" s="328">
        <f t="shared" si="8"/>
        <v>6</v>
      </c>
      <c r="O69" s="328">
        <f t="shared" si="8"/>
        <v>72</v>
      </c>
      <c r="P69" s="224">
        <f>COUNTIF(C69:N69,6)</f>
        <v>12</v>
      </c>
    </row>
    <row r="70" spans="1:16" x14ac:dyDescent="0.6">
      <c r="A70" s="113" t="s">
        <v>39</v>
      </c>
      <c r="B70" s="120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8"/>
    </row>
    <row r="71" spans="1:16" x14ac:dyDescent="0.6">
      <c r="A71" s="115" t="s">
        <v>73</v>
      </c>
      <c r="B71" s="117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</row>
    <row r="72" spans="1:16" x14ac:dyDescent="0.6">
      <c r="A72" s="115" t="s">
        <v>74</v>
      </c>
      <c r="B72" s="117">
        <v>2</v>
      </c>
      <c r="C72" s="325">
        <v>2</v>
      </c>
      <c r="D72" s="325">
        <v>2</v>
      </c>
      <c r="E72" s="325">
        <v>2</v>
      </c>
      <c r="F72" s="325">
        <v>0</v>
      </c>
      <c r="G72" s="325">
        <v>2</v>
      </c>
      <c r="H72" s="325">
        <v>2</v>
      </c>
      <c r="I72" s="325">
        <v>2</v>
      </c>
      <c r="J72" s="325">
        <v>0</v>
      </c>
      <c r="K72" s="325">
        <v>2</v>
      </c>
      <c r="L72" s="325">
        <v>2</v>
      </c>
      <c r="M72" s="325">
        <v>0</v>
      </c>
      <c r="N72" s="325">
        <v>0</v>
      </c>
      <c r="O72" s="325">
        <f t="shared" si="0"/>
        <v>16</v>
      </c>
      <c r="P72" s="59"/>
    </row>
    <row r="73" spans="1:16" x14ac:dyDescent="0.6">
      <c r="A73" s="115" t="s">
        <v>75</v>
      </c>
      <c r="B73" s="117">
        <v>2</v>
      </c>
      <c r="C73" s="325">
        <v>2</v>
      </c>
      <c r="D73" s="325">
        <v>2</v>
      </c>
      <c r="E73" s="325">
        <v>2</v>
      </c>
      <c r="F73" s="325">
        <v>2</v>
      </c>
      <c r="G73" s="325">
        <v>2</v>
      </c>
      <c r="H73" s="325">
        <v>2</v>
      </c>
      <c r="I73" s="325">
        <v>2</v>
      </c>
      <c r="J73" s="325">
        <v>2</v>
      </c>
      <c r="K73" s="325">
        <v>2</v>
      </c>
      <c r="L73" s="325">
        <v>2</v>
      </c>
      <c r="M73" s="325">
        <v>2</v>
      </c>
      <c r="N73" s="325">
        <v>2</v>
      </c>
      <c r="O73" s="325">
        <f t="shared" si="0"/>
        <v>24</v>
      </c>
      <c r="P73" s="59"/>
    </row>
    <row r="74" spans="1:16" x14ac:dyDescent="0.6">
      <c r="A74" s="115" t="s">
        <v>76</v>
      </c>
      <c r="B74" s="117">
        <v>2</v>
      </c>
      <c r="C74" s="325">
        <v>2</v>
      </c>
      <c r="D74" s="325">
        <v>2</v>
      </c>
      <c r="E74" s="325">
        <v>2</v>
      </c>
      <c r="F74" s="325">
        <v>2</v>
      </c>
      <c r="G74" s="325">
        <v>2</v>
      </c>
      <c r="H74" s="325">
        <v>2</v>
      </c>
      <c r="I74" s="325">
        <v>2</v>
      </c>
      <c r="J74" s="325">
        <v>0</v>
      </c>
      <c r="K74" s="325">
        <v>2</v>
      </c>
      <c r="L74" s="325">
        <v>2</v>
      </c>
      <c r="M74" s="325">
        <v>2</v>
      </c>
      <c r="N74" s="325">
        <v>2</v>
      </c>
      <c r="O74" s="325">
        <f t="shared" ref="O74:O88" si="9">SUM(C74:N74)</f>
        <v>22</v>
      </c>
      <c r="P74" s="59"/>
    </row>
    <row r="75" spans="1:16" x14ac:dyDescent="0.6">
      <c r="A75" s="118" t="s">
        <v>77</v>
      </c>
      <c r="B75" s="119">
        <v>2</v>
      </c>
      <c r="C75" s="326">
        <v>2</v>
      </c>
      <c r="D75" s="326">
        <v>2</v>
      </c>
      <c r="E75" s="326">
        <v>2</v>
      </c>
      <c r="F75" s="326">
        <v>2</v>
      </c>
      <c r="G75" s="326">
        <v>2</v>
      </c>
      <c r="H75" s="326">
        <v>2</v>
      </c>
      <c r="I75" s="326">
        <v>2</v>
      </c>
      <c r="J75" s="326">
        <v>2</v>
      </c>
      <c r="K75" s="326">
        <v>0</v>
      </c>
      <c r="L75" s="326">
        <v>2</v>
      </c>
      <c r="M75" s="326">
        <v>2</v>
      </c>
      <c r="N75" s="326">
        <v>2</v>
      </c>
      <c r="O75" s="327">
        <f t="shared" si="9"/>
        <v>22</v>
      </c>
      <c r="P75" s="59"/>
    </row>
    <row r="76" spans="1:16" x14ac:dyDescent="0.6">
      <c r="A76" s="132" t="s">
        <v>38</v>
      </c>
      <c r="B76" s="133">
        <f t="shared" ref="B76:O76" si="10">SUM(B71:B75)</f>
        <v>8</v>
      </c>
      <c r="C76" s="328">
        <f t="shared" si="10"/>
        <v>8</v>
      </c>
      <c r="D76" s="328">
        <f t="shared" si="10"/>
        <v>8</v>
      </c>
      <c r="E76" s="328">
        <f t="shared" si="10"/>
        <v>8</v>
      </c>
      <c r="F76" s="328">
        <f t="shared" si="10"/>
        <v>6</v>
      </c>
      <c r="G76" s="328">
        <f t="shared" si="10"/>
        <v>8</v>
      </c>
      <c r="H76" s="328">
        <f t="shared" si="10"/>
        <v>8</v>
      </c>
      <c r="I76" s="328">
        <f t="shared" si="10"/>
        <v>8</v>
      </c>
      <c r="J76" s="328">
        <f t="shared" si="10"/>
        <v>4</v>
      </c>
      <c r="K76" s="328">
        <f t="shared" si="10"/>
        <v>6</v>
      </c>
      <c r="L76" s="328">
        <f t="shared" si="10"/>
        <v>8</v>
      </c>
      <c r="M76" s="328">
        <f t="shared" si="10"/>
        <v>6</v>
      </c>
      <c r="N76" s="328">
        <f t="shared" si="10"/>
        <v>6</v>
      </c>
      <c r="O76" s="328">
        <f t="shared" si="10"/>
        <v>84</v>
      </c>
      <c r="P76" s="333">
        <f>COUNTIF(C76:N76,8)</f>
        <v>7</v>
      </c>
    </row>
    <row r="77" spans="1:16" x14ac:dyDescent="0.6">
      <c r="A77" s="113" t="s">
        <v>78</v>
      </c>
      <c r="B77" s="120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8"/>
    </row>
    <row r="78" spans="1:16" x14ac:dyDescent="0.6">
      <c r="A78" s="115" t="s">
        <v>145</v>
      </c>
      <c r="B78" s="117">
        <v>2</v>
      </c>
      <c r="C78" s="325">
        <v>2</v>
      </c>
      <c r="D78" s="325">
        <v>2</v>
      </c>
      <c r="E78" s="325">
        <v>2</v>
      </c>
      <c r="F78" s="325">
        <v>2</v>
      </c>
      <c r="G78" s="325">
        <v>2</v>
      </c>
      <c r="H78" s="325">
        <v>2</v>
      </c>
      <c r="I78" s="325">
        <v>2</v>
      </c>
      <c r="J78" s="325">
        <v>2</v>
      </c>
      <c r="K78" s="325">
        <v>2</v>
      </c>
      <c r="L78" s="325">
        <v>2</v>
      </c>
      <c r="M78" s="325">
        <v>2</v>
      </c>
      <c r="N78" s="325">
        <v>2</v>
      </c>
      <c r="O78" s="325">
        <f t="shared" si="9"/>
        <v>24</v>
      </c>
      <c r="P78" s="59"/>
    </row>
    <row r="79" spans="1:16" x14ac:dyDescent="0.6">
      <c r="A79" s="115" t="s">
        <v>79</v>
      </c>
      <c r="B79" s="117">
        <v>2</v>
      </c>
      <c r="C79" s="325">
        <v>2</v>
      </c>
      <c r="D79" s="325">
        <v>2</v>
      </c>
      <c r="E79" s="325">
        <v>2</v>
      </c>
      <c r="F79" s="325">
        <v>2</v>
      </c>
      <c r="G79" s="325">
        <v>2</v>
      </c>
      <c r="H79" s="325">
        <v>2</v>
      </c>
      <c r="I79" s="325">
        <v>2</v>
      </c>
      <c r="J79" s="325">
        <v>2</v>
      </c>
      <c r="K79" s="325">
        <v>2</v>
      </c>
      <c r="L79" s="325">
        <v>2</v>
      </c>
      <c r="M79" s="325">
        <v>2</v>
      </c>
      <c r="N79" s="325">
        <v>2</v>
      </c>
      <c r="O79" s="325">
        <f t="shared" si="9"/>
        <v>24</v>
      </c>
      <c r="P79" s="59"/>
    </row>
    <row r="80" spans="1:16" x14ac:dyDescent="0.6">
      <c r="A80" s="115" t="s">
        <v>80</v>
      </c>
      <c r="B80" s="117">
        <v>2</v>
      </c>
      <c r="C80" s="325">
        <v>2</v>
      </c>
      <c r="D80" s="325">
        <v>2</v>
      </c>
      <c r="E80" s="325">
        <v>2</v>
      </c>
      <c r="F80" s="325">
        <v>2</v>
      </c>
      <c r="G80" s="325">
        <v>2</v>
      </c>
      <c r="H80" s="325">
        <v>2</v>
      </c>
      <c r="I80" s="325">
        <v>2</v>
      </c>
      <c r="J80" s="325">
        <v>2</v>
      </c>
      <c r="K80" s="325">
        <v>2</v>
      </c>
      <c r="L80" s="325">
        <v>2</v>
      </c>
      <c r="M80" s="325">
        <v>2</v>
      </c>
      <c r="N80" s="325">
        <v>2</v>
      </c>
      <c r="O80" s="325">
        <f t="shared" si="9"/>
        <v>24</v>
      </c>
      <c r="P80" s="59"/>
    </row>
    <row r="81" spans="1:16" x14ac:dyDescent="0.6">
      <c r="A81" s="118" t="s">
        <v>89</v>
      </c>
      <c r="B81" s="119">
        <v>2</v>
      </c>
      <c r="C81" s="326">
        <v>2</v>
      </c>
      <c r="D81" s="326">
        <v>2</v>
      </c>
      <c r="E81" s="326">
        <v>2</v>
      </c>
      <c r="F81" s="326">
        <v>2</v>
      </c>
      <c r="G81" s="326">
        <v>2</v>
      </c>
      <c r="H81" s="326">
        <v>2</v>
      </c>
      <c r="I81" s="326">
        <v>2</v>
      </c>
      <c r="J81" s="326">
        <v>2</v>
      </c>
      <c r="K81" s="326">
        <v>2</v>
      </c>
      <c r="L81" s="326">
        <v>2</v>
      </c>
      <c r="M81" s="326">
        <v>2</v>
      </c>
      <c r="N81" s="326">
        <v>2</v>
      </c>
      <c r="O81" s="327">
        <f t="shared" si="9"/>
        <v>24</v>
      </c>
      <c r="P81" s="59"/>
    </row>
    <row r="82" spans="1:16" x14ac:dyDescent="0.6">
      <c r="A82" s="132" t="s">
        <v>38</v>
      </c>
      <c r="B82" s="133">
        <f t="shared" ref="B82:O82" si="11">SUM(B78:B81)</f>
        <v>8</v>
      </c>
      <c r="C82" s="328">
        <f t="shared" si="11"/>
        <v>8</v>
      </c>
      <c r="D82" s="328">
        <f t="shared" si="11"/>
        <v>8</v>
      </c>
      <c r="E82" s="328">
        <f t="shared" si="11"/>
        <v>8</v>
      </c>
      <c r="F82" s="328">
        <f t="shared" si="11"/>
        <v>8</v>
      </c>
      <c r="G82" s="328">
        <f t="shared" si="11"/>
        <v>8</v>
      </c>
      <c r="H82" s="328">
        <f t="shared" si="11"/>
        <v>8</v>
      </c>
      <c r="I82" s="328">
        <f t="shared" si="11"/>
        <v>8</v>
      </c>
      <c r="J82" s="328">
        <f t="shared" si="11"/>
        <v>8</v>
      </c>
      <c r="K82" s="328">
        <f t="shared" si="11"/>
        <v>8</v>
      </c>
      <c r="L82" s="328">
        <f t="shared" si="11"/>
        <v>8</v>
      </c>
      <c r="M82" s="328">
        <f t="shared" si="11"/>
        <v>8</v>
      </c>
      <c r="N82" s="328">
        <f t="shared" si="11"/>
        <v>8</v>
      </c>
      <c r="O82" s="328">
        <f t="shared" si="11"/>
        <v>96</v>
      </c>
      <c r="P82" s="333">
        <f>COUNTIF(C82:N82,8)</f>
        <v>12</v>
      </c>
    </row>
    <row r="83" spans="1:16" x14ac:dyDescent="0.6">
      <c r="A83" s="113" t="s">
        <v>81</v>
      </c>
      <c r="B83" s="120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8"/>
    </row>
    <row r="84" spans="1:16" x14ac:dyDescent="0.6">
      <c r="A84" s="115" t="s">
        <v>203</v>
      </c>
      <c r="B84" s="117">
        <v>2</v>
      </c>
      <c r="C84" s="325">
        <v>2</v>
      </c>
      <c r="D84" s="325">
        <v>2</v>
      </c>
      <c r="E84" s="325">
        <v>2</v>
      </c>
      <c r="F84" s="325">
        <v>2</v>
      </c>
      <c r="G84" s="325">
        <v>0</v>
      </c>
      <c r="H84" s="325">
        <v>2</v>
      </c>
      <c r="I84" s="325">
        <v>2</v>
      </c>
      <c r="J84" s="325">
        <v>2</v>
      </c>
      <c r="K84" s="325">
        <v>2</v>
      </c>
      <c r="L84" s="325">
        <v>2</v>
      </c>
      <c r="M84" s="325">
        <v>2</v>
      </c>
      <c r="N84" s="325">
        <v>2</v>
      </c>
      <c r="O84" s="325">
        <f t="shared" si="9"/>
        <v>22</v>
      </c>
    </row>
    <row r="85" spans="1:16" x14ac:dyDescent="0.6">
      <c r="A85" s="118" t="s">
        <v>141</v>
      </c>
      <c r="B85" s="119">
        <v>2</v>
      </c>
      <c r="C85" s="326">
        <v>2</v>
      </c>
      <c r="D85" s="326">
        <v>2</v>
      </c>
      <c r="E85" s="326">
        <v>0</v>
      </c>
      <c r="F85" s="326">
        <v>2</v>
      </c>
      <c r="G85" s="326">
        <v>2</v>
      </c>
      <c r="H85" s="326">
        <v>2</v>
      </c>
      <c r="I85" s="326">
        <v>0</v>
      </c>
      <c r="J85" s="326">
        <v>0</v>
      </c>
      <c r="K85" s="326">
        <v>0</v>
      </c>
      <c r="L85" s="326">
        <v>0</v>
      </c>
      <c r="M85" s="326">
        <v>0</v>
      </c>
      <c r="N85" s="326">
        <v>2</v>
      </c>
      <c r="O85" s="327">
        <f t="shared" si="9"/>
        <v>12</v>
      </c>
    </row>
    <row r="86" spans="1:16" x14ac:dyDescent="0.6">
      <c r="A86" s="132" t="s">
        <v>38</v>
      </c>
      <c r="B86" s="133">
        <f t="shared" ref="B86:O86" si="12">SUM(B84:B85)</f>
        <v>4</v>
      </c>
      <c r="C86" s="328">
        <f t="shared" si="12"/>
        <v>4</v>
      </c>
      <c r="D86" s="328">
        <f t="shared" si="12"/>
        <v>4</v>
      </c>
      <c r="E86" s="328">
        <f t="shared" si="12"/>
        <v>2</v>
      </c>
      <c r="F86" s="328">
        <f t="shared" si="12"/>
        <v>4</v>
      </c>
      <c r="G86" s="328">
        <f t="shared" si="12"/>
        <v>2</v>
      </c>
      <c r="H86" s="328">
        <f t="shared" si="12"/>
        <v>4</v>
      </c>
      <c r="I86" s="328">
        <f t="shared" si="12"/>
        <v>2</v>
      </c>
      <c r="J86" s="328">
        <f t="shared" si="12"/>
        <v>2</v>
      </c>
      <c r="K86" s="328">
        <f t="shared" si="12"/>
        <v>2</v>
      </c>
      <c r="L86" s="328">
        <f t="shared" si="12"/>
        <v>2</v>
      </c>
      <c r="M86" s="328">
        <f t="shared" si="12"/>
        <v>2</v>
      </c>
      <c r="N86" s="328">
        <f t="shared" si="12"/>
        <v>4</v>
      </c>
      <c r="O86" s="328">
        <f t="shared" si="12"/>
        <v>34</v>
      </c>
      <c r="P86" s="224">
        <f>COUNTIF(C86:N86,4)</f>
        <v>5</v>
      </c>
    </row>
    <row r="87" spans="1:16" x14ac:dyDescent="0.6">
      <c r="A87" s="113" t="s">
        <v>84</v>
      </c>
      <c r="B87" s="120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8"/>
    </row>
    <row r="88" spans="1:16" x14ac:dyDescent="0.6">
      <c r="A88" s="128" t="s">
        <v>88</v>
      </c>
      <c r="B88" s="119">
        <v>2</v>
      </c>
      <c r="C88" s="326">
        <v>2</v>
      </c>
      <c r="D88" s="326">
        <v>0</v>
      </c>
      <c r="E88" s="326">
        <v>2</v>
      </c>
      <c r="F88" s="326">
        <v>2</v>
      </c>
      <c r="G88" s="326">
        <v>0</v>
      </c>
      <c r="H88" s="326">
        <v>0</v>
      </c>
      <c r="I88" s="326">
        <v>0</v>
      </c>
      <c r="J88" s="326">
        <v>0</v>
      </c>
      <c r="K88" s="326">
        <v>0</v>
      </c>
      <c r="L88" s="326">
        <v>0</v>
      </c>
      <c r="M88" s="326">
        <v>2</v>
      </c>
      <c r="N88" s="326">
        <v>2</v>
      </c>
      <c r="O88" s="327">
        <f t="shared" si="9"/>
        <v>10</v>
      </c>
      <c r="P88" s="59"/>
    </row>
    <row r="89" spans="1:16" x14ac:dyDescent="0.6">
      <c r="A89" s="132" t="s">
        <v>38</v>
      </c>
      <c r="B89" s="133">
        <f t="shared" ref="B89:G89" si="13">SUM(B88)</f>
        <v>2</v>
      </c>
      <c r="C89" s="328">
        <f t="shared" si="13"/>
        <v>2</v>
      </c>
      <c r="D89" s="328">
        <f t="shared" si="13"/>
        <v>0</v>
      </c>
      <c r="E89" s="328">
        <f t="shared" si="13"/>
        <v>2</v>
      </c>
      <c r="F89" s="328">
        <f t="shared" si="13"/>
        <v>2</v>
      </c>
      <c r="G89" s="328">
        <f t="shared" si="13"/>
        <v>0</v>
      </c>
      <c r="H89" s="328">
        <v>0</v>
      </c>
      <c r="I89" s="328">
        <f>SUM(I88)</f>
        <v>0</v>
      </c>
      <c r="J89" s="328">
        <v>0</v>
      </c>
      <c r="K89" s="328">
        <f t="shared" ref="K89:O89" si="14">SUM(K88)</f>
        <v>0</v>
      </c>
      <c r="L89" s="328">
        <f t="shared" si="14"/>
        <v>0</v>
      </c>
      <c r="M89" s="328">
        <f t="shared" si="14"/>
        <v>2</v>
      </c>
      <c r="N89" s="328">
        <f t="shared" si="14"/>
        <v>2</v>
      </c>
      <c r="O89" s="328">
        <f t="shared" si="14"/>
        <v>10</v>
      </c>
      <c r="P89" s="333">
        <f>COUNTIF(C89:N89,2)</f>
        <v>5</v>
      </c>
    </row>
    <row r="90" spans="1:16" x14ac:dyDescent="0.6">
      <c r="A90" s="134" t="s">
        <v>91</v>
      </c>
      <c r="B90" s="135">
        <f t="shared" ref="B90:N90" si="15">B69+B76+B82+B86+B89</f>
        <v>28</v>
      </c>
      <c r="C90" s="331">
        <f t="shared" si="15"/>
        <v>28</v>
      </c>
      <c r="D90" s="331">
        <f t="shared" si="15"/>
        <v>26</v>
      </c>
      <c r="E90" s="331">
        <f t="shared" si="15"/>
        <v>26</v>
      </c>
      <c r="F90" s="331">
        <f t="shared" si="15"/>
        <v>26</v>
      </c>
      <c r="G90" s="331">
        <f t="shared" si="15"/>
        <v>24</v>
      </c>
      <c r="H90" s="331">
        <f t="shared" si="15"/>
        <v>26</v>
      </c>
      <c r="I90" s="331">
        <f t="shared" si="15"/>
        <v>24</v>
      </c>
      <c r="J90" s="331">
        <f t="shared" si="15"/>
        <v>20</v>
      </c>
      <c r="K90" s="331">
        <f t="shared" si="15"/>
        <v>22</v>
      </c>
      <c r="L90" s="331">
        <f t="shared" si="15"/>
        <v>24</v>
      </c>
      <c r="M90" s="331">
        <f t="shared" si="15"/>
        <v>24</v>
      </c>
      <c r="N90" s="331">
        <f t="shared" si="15"/>
        <v>26</v>
      </c>
      <c r="O90" s="332"/>
      <c r="P90" s="334"/>
    </row>
    <row r="91" spans="1:16" x14ac:dyDescent="0.6">
      <c r="A91" s="136" t="s">
        <v>85</v>
      </c>
      <c r="B91" s="136">
        <f t="shared" ref="B91:N91" si="16">B62+B90</f>
        <v>100</v>
      </c>
      <c r="C91" s="335">
        <f t="shared" si="16"/>
        <v>94</v>
      </c>
      <c r="D91" s="335">
        <f t="shared" si="16"/>
        <v>90</v>
      </c>
      <c r="E91" s="335">
        <f t="shared" si="16"/>
        <v>90</v>
      </c>
      <c r="F91" s="335">
        <f t="shared" si="16"/>
        <v>94</v>
      </c>
      <c r="G91" s="335">
        <f t="shared" si="16"/>
        <v>88</v>
      </c>
      <c r="H91" s="335">
        <f t="shared" si="16"/>
        <v>92</v>
      </c>
      <c r="I91" s="335">
        <f t="shared" si="16"/>
        <v>92</v>
      </c>
      <c r="J91" s="335">
        <f t="shared" si="16"/>
        <v>84</v>
      </c>
      <c r="K91" s="335">
        <f t="shared" si="16"/>
        <v>88</v>
      </c>
      <c r="L91" s="335">
        <f t="shared" si="16"/>
        <v>90</v>
      </c>
      <c r="M91" s="335">
        <f t="shared" si="16"/>
        <v>88</v>
      </c>
      <c r="N91" s="335">
        <f t="shared" si="16"/>
        <v>90</v>
      </c>
      <c r="O91" s="336"/>
      <c r="P91" s="337">
        <f>AVERAGE(C91:N91)</f>
        <v>90</v>
      </c>
    </row>
    <row r="92" spans="1:16" ht="19.5" customHeight="1" x14ac:dyDescent="0.6">
      <c r="B92" s="50"/>
    </row>
    <row r="93" spans="1:16" ht="15.75" customHeight="1" x14ac:dyDescent="0.6">
      <c r="B93" s="50"/>
    </row>
    <row r="94" spans="1:16" ht="15.75" customHeight="1" x14ac:dyDescent="0.6">
      <c r="B94" s="50"/>
    </row>
    <row r="95" spans="1:16" ht="15.75" customHeight="1" x14ac:dyDescent="0.6">
      <c r="B95" s="50"/>
    </row>
    <row r="96" spans="1:16" ht="15.75" customHeight="1" x14ac:dyDescent="0.6">
      <c r="B96" s="50"/>
    </row>
    <row r="97" spans="2:2" ht="15.75" customHeight="1" x14ac:dyDescent="0.6">
      <c r="B97" s="50"/>
    </row>
    <row r="98" spans="2:2" ht="15.75" customHeight="1" x14ac:dyDescent="0.6">
      <c r="B98" s="50"/>
    </row>
    <row r="99" spans="2:2" ht="15.75" customHeight="1" x14ac:dyDescent="0.6">
      <c r="B99" s="50"/>
    </row>
    <row r="100" spans="2:2" ht="15.75" customHeight="1" x14ac:dyDescent="0.6">
      <c r="B100" s="50"/>
    </row>
    <row r="101" spans="2:2" ht="15.75" customHeight="1" x14ac:dyDescent="0.6">
      <c r="B101" s="50"/>
    </row>
    <row r="102" spans="2:2" ht="15.75" customHeight="1" x14ac:dyDescent="0.6">
      <c r="B102" s="50"/>
    </row>
    <row r="103" spans="2:2" ht="15.75" customHeight="1" x14ac:dyDescent="0.6">
      <c r="B103" s="50"/>
    </row>
    <row r="104" spans="2:2" ht="15.75" customHeight="1" x14ac:dyDescent="0.6">
      <c r="B104" s="50"/>
    </row>
    <row r="105" spans="2:2" ht="15.75" customHeight="1" x14ac:dyDescent="0.6">
      <c r="B105" s="50"/>
    </row>
    <row r="106" spans="2:2" ht="15.75" customHeight="1" x14ac:dyDescent="0.6">
      <c r="B106" s="50"/>
    </row>
    <row r="107" spans="2:2" ht="15.75" customHeight="1" x14ac:dyDescent="0.6">
      <c r="B107" s="50"/>
    </row>
    <row r="108" spans="2:2" ht="15.75" customHeight="1" x14ac:dyDescent="0.6">
      <c r="B108" s="50"/>
    </row>
    <row r="109" spans="2:2" ht="15.75" customHeight="1" x14ac:dyDescent="0.6">
      <c r="B109" s="50"/>
    </row>
    <row r="110" spans="2:2" ht="15.75" customHeight="1" x14ac:dyDescent="0.6">
      <c r="B110" s="50"/>
    </row>
    <row r="111" spans="2:2" ht="15.75" customHeight="1" x14ac:dyDescent="0.6">
      <c r="B111" s="50"/>
    </row>
    <row r="112" spans="2:2" ht="15.75" customHeight="1" x14ac:dyDescent="0.6">
      <c r="B112" s="50"/>
    </row>
    <row r="113" spans="2:2" ht="15.75" customHeight="1" x14ac:dyDescent="0.6">
      <c r="B113" s="50"/>
    </row>
    <row r="114" spans="2:2" ht="15.75" customHeight="1" x14ac:dyDescent="0.6">
      <c r="B114" s="50"/>
    </row>
    <row r="115" spans="2:2" ht="15.75" customHeight="1" x14ac:dyDescent="0.6">
      <c r="B115" s="50"/>
    </row>
    <row r="116" spans="2:2" ht="15.75" customHeight="1" x14ac:dyDescent="0.6">
      <c r="B116" s="50"/>
    </row>
    <row r="117" spans="2:2" ht="15.75" customHeight="1" x14ac:dyDescent="0.6">
      <c r="B117" s="50"/>
    </row>
    <row r="118" spans="2:2" ht="15.75" customHeight="1" x14ac:dyDescent="0.6">
      <c r="B118" s="50"/>
    </row>
    <row r="119" spans="2:2" ht="15.75" customHeight="1" x14ac:dyDescent="0.6">
      <c r="B119" s="50"/>
    </row>
    <row r="120" spans="2:2" ht="15.75" customHeight="1" x14ac:dyDescent="0.6">
      <c r="B120" s="50"/>
    </row>
    <row r="121" spans="2:2" ht="15.75" customHeight="1" x14ac:dyDescent="0.6">
      <c r="B121" s="50"/>
    </row>
    <row r="122" spans="2:2" ht="15.75" customHeight="1" x14ac:dyDescent="0.6">
      <c r="B122" s="50"/>
    </row>
    <row r="123" spans="2:2" ht="15.75" customHeight="1" x14ac:dyDescent="0.6">
      <c r="B123" s="50"/>
    </row>
    <row r="124" spans="2:2" ht="15.75" customHeight="1" x14ac:dyDescent="0.6">
      <c r="B124" s="50"/>
    </row>
    <row r="125" spans="2:2" ht="15.75" customHeight="1" x14ac:dyDescent="0.6">
      <c r="B125" s="50"/>
    </row>
    <row r="126" spans="2:2" ht="15.75" customHeight="1" x14ac:dyDescent="0.6">
      <c r="B126" s="50"/>
    </row>
    <row r="127" spans="2:2" ht="15.75" customHeight="1" x14ac:dyDescent="0.6">
      <c r="B127" s="50"/>
    </row>
    <row r="128" spans="2:2" ht="15.75" customHeight="1" x14ac:dyDescent="0.6">
      <c r="B128" s="50"/>
    </row>
    <row r="129" spans="2:2" ht="15.75" customHeight="1" x14ac:dyDescent="0.6">
      <c r="B129" s="50"/>
    </row>
    <row r="130" spans="2:2" ht="15.75" customHeight="1" x14ac:dyDescent="0.6">
      <c r="B130" s="50"/>
    </row>
    <row r="131" spans="2:2" ht="15.75" customHeight="1" x14ac:dyDescent="0.6">
      <c r="B131" s="50"/>
    </row>
    <row r="132" spans="2:2" ht="15.75" customHeight="1" x14ac:dyDescent="0.6">
      <c r="B132" s="50"/>
    </row>
    <row r="133" spans="2:2" ht="15.75" customHeight="1" x14ac:dyDescent="0.6">
      <c r="B133" s="50"/>
    </row>
    <row r="134" spans="2:2" ht="15.75" customHeight="1" x14ac:dyDescent="0.6">
      <c r="B134" s="50"/>
    </row>
    <row r="135" spans="2:2" ht="15.75" customHeight="1" x14ac:dyDescent="0.6">
      <c r="B135" s="50"/>
    </row>
    <row r="136" spans="2:2" ht="15.75" customHeight="1" x14ac:dyDescent="0.6">
      <c r="B136" s="50"/>
    </row>
    <row r="137" spans="2:2" ht="15.75" customHeight="1" x14ac:dyDescent="0.6">
      <c r="B137" s="50"/>
    </row>
    <row r="138" spans="2:2" ht="15.75" customHeight="1" x14ac:dyDescent="0.6">
      <c r="B138" s="50"/>
    </row>
    <row r="139" spans="2:2" ht="15.75" customHeight="1" x14ac:dyDescent="0.6">
      <c r="B139" s="50"/>
    </row>
    <row r="140" spans="2:2" ht="15.75" customHeight="1" x14ac:dyDescent="0.6">
      <c r="B140" s="50"/>
    </row>
    <row r="141" spans="2:2" ht="15.75" customHeight="1" x14ac:dyDescent="0.6">
      <c r="B141" s="50"/>
    </row>
    <row r="142" spans="2:2" ht="15.75" customHeight="1" x14ac:dyDescent="0.6">
      <c r="B142" s="50"/>
    </row>
    <row r="143" spans="2:2" ht="15.75" customHeight="1" x14ac:dyDescent="0.6">
      <c r="B143" s="50"/>
    </row>
    <row r="144" spans="2:2" ht="15.75" customHeight="1" x14ac:dyDescent="0.6">
      <c r="B144" s="50"/>
    </row>
    <row r="145" spans="2:2" ht="15.75" customHeight="1" x14ac:dyDescent="0.6">
      <c r="B145" s="50"/>
    </row>
    <row r="146" spans="2:2" ht="15.75" customHeight="1" x14ac:dyDescent="0.6">
      <c r="B146" s="50"/>
    </row>
    <row r="147" spans="2:2" ht="15.75" customHeight="1" x14ac:dyDescent="0.6">
      <c r="B147" s="50"/>
    </row>
    <row r="148" spans="2:2" ht="15.75" customHeight="1" x14ac:dyDescent="0.6">
      <c r="B148" s="50"/>
    </row>
    <row r="149" spans="2:2" ht="15.75" customHeight="1" x14ac:dyDescent="0.6">
      <c r="B149" s="50"/>
    </row>
    <row r="150" spans="2:2" ht="15.75" customHeight="1" x14ac:dyDescent="0.6">
      <c r="B150" s="50"/>
    </row>
    <row r="151" spans="2:2" ht="15.75" customHeight="1" x14ac:dyDescent="0.6">
      <c r="B151" s="50"/>
    </row>
    <row r="152" spans="2:2" ht="15.75" customHeight="1" x14ac:dyDescent="0.6">
      <c r="B152" s="50"/>
    </row>
    <row r="153" spans="2:2" ht="15.75" customHeight="1" x14ac:dyDescent="0.6">
      <c r="B153" s="50"/>
    </row>
    <row r="154" spans="2:2" ht="15.75" customHeight="1" x14ac:dyDescent="0.6">
      <c r="B154" s="50"/>
    </row>
    <row r="155" spans="2:2" ht="15.75" customHeight="1" x14ac:dyDescent="0.6">
      <c r="B155" s="50"/>
    </row>
    <row r="156" spans="2:2" ht="15.75" customHeight="1" x14ac:dyDescent="0.6">
      <c r="B156" s="50"/>
    </row>
    <row r="157" spans="2:2" ht="15.75" customHeight="1" x14ac:dyDescent="0.6">
      <c r="B157" s="50"/>
    </row>
    <row r="158" spans="2:2" ht="15.75" customHeight="1" x14ac:dyDescent="0.6">
      <c r="B158" s="50"/>
    </row>
    <row r="159" spans="2:2" ht="15.75" customHeight="1" x14ac:dyDescent="0.6">
      <c r="B159" s="50"/>
    </row>
    <row r="160" spans="2:2" ht="15.75" customHeight="1" x14ac:dyDescent="0.6">
      <c r="B160" s="50"/>
    </row>
    <row r="161" spans="2:2" ht="15.75" customHeight="1" x14ac:dyDescent="0.6">
      <c r="B161" s="50"/>
    </row>
    <row r="162" spans="2:2" ht="15.75" customHeight="1" x14ac:dyDescent="0.6">
      <c r="B162" s="50"/>
    </row>
    <row r="163" spans="2:2" ht="15.75" customHeight="1" x14ac:dyDescent="0.6">
      <c r="B163" s="50"/>
    </row>
    <row r="164" spans="2:2" ht="15.75" customHeight="1" x14ac:dyDescent="0.6">
      <c r="B164" s="50"/>
    </row>
    <row r="165" spans="2:2" ht="15.75" customHeight="1" x14ac:dyDescent="0.6">
      <c r="B165" s="50"/>
    </row>
    <row r="166" spans="2:2" ht="15.75" customHeight="1" x14ac:dyDescent="0.6">
      <c r="B166" s="50"/>
    </row>
    <row r="167" spans="2:2" ht="15.75" customHeight="1" x14ac:dyDescent="0.6">
      <c r="B167" s="50"/>
    </row>
    <row r="168" spans="2:2" ht="15.75" customHeight="1" x14ac:dyDescent="0.6">
      <c r="B168" s="50"/>
    </row>
    <row r="169" spans="2:2" ht="15.75" customHeight="1" x14ac:dyDescent="0.6">
      <c r="B169" s="50"/>
    </row>
    <row r="170" spans="2:2" ht="15.75" customHeight="1" x14ac:dyDescent="0.6">
      <c r="B170" s="50"/>
    </row>
    <row r="171" spans="2:2" ht="15.75" customHeight="1" x14ac:dyDescent="0.6">
      <c r="B171" s="50"/>
    </row>
    <row r="172" spans="2:2" ht="15.75" customHeight="1" x14ac:dyDescent="0.6">
      <c r="B172" s="50"/>
    </row>
    <row r="173" spans="2:2" ht="15.75" customHeight="1" x14ac:dyDescent="0.6">
      <c r="B173" s="50"/>
    </row>
    <row r="174" spans="2:2" ht="15.75" customHeight="1" x14ac:dyDescent="0.6">
      <c r="B174" s="50"/>
    </row>
    <row r="175" spans="2:2" ht="15.75" customHeight="1" x14ac:dyDescent="0.6">
      <c r="B175" s="50"/>
    </row>
    <row r="176" spans="2:2" ht="15.75" customHeight="1" x14ac:dyDescent="0.6">
      <c r="B176" s="50"/>
    </row>
    <row r="177" spans="2:2" ht="15.75" customHeight="1" x14ac:dyDescent="0.6">
      <c r="B177" s="50"/>
    </row>
    <row r="178" spans="2:2" ht="15.75" customHeight="1" x14ac:dyDescent="0.6">
      <c r="B178" s="50"/>
    </row>
    <row r="179" spans="2:2" ht="15.75" customHeight="1" x14ac:dyDescent="0.6">
      <c r="B179" s="50"/>
    </row>
    <row r="180" spans="2:2" ht="15.75" customHeight="1" x14ac:dyDescent="0.6">
      <c r="B180" s="50"/>
    </row>
    <row r="181" spans="2:2" ht="15.75" customHeight="1" x14ac:dyDescent="0.6">
      <c r="B181" s="50"/>
    </row>
    <row r="182" spans="2:2" ht="15.75" customHeight="1" x14ac:dyDescent="0.6">
      <c r="B182" s="50"/>
    </row>
    <row r="183" spans="2:2" ht="15.75" customHeight="1" x14ac:dyDescent="0.6">
      <c r="B183" s="50"/>
    </row>
    <row r="184" spans="2:2" ht="15.75" customHeight="1" x14ac:dyDescent="0.6">
      <c r="B184" s="50"/>
    </row>
    <row r="185" spans="2:2" ht="15.75" customHeight="1" x14ac:dyDescent="0.6">
      <c r="B185" s="50"/>
    </row>
    <row r="186" spans="2:2" ht="15.75" customHeight="1" x14ac:dyDescent="0.6">
      <c r="B186" s="50"/>
    </row>
    <row r="187" spans="2:2" ht="15.75" customHeight="1" x14ac:dyDescent="0.6">
      <c r="B187" s="50"/>
    </row>
    <row r="188" spans="2:2" ht="15.75" customHeight="1" x14ac:dyDescent="0.6">
      <c r="B188" s="50"/>
    </row>
    <row r="189" spans="2:2" ht="15.75" customHeight="1" x14ac:dyDescent="0.6">
      <c r="B189" s="50"/>
    </row>
    <row r="190" spans="2:2" ht="15.75" customHeight="1" x14ac:dyDescent="0.6">
      <c r="B190" s="50"/>
    </row>
    <row r="191" spans="2:2" ht="15.75" customHeight="1" x14ac:dyDescent="0.6">
      <c r="B191" s="50"/>
    </row>
    <row r="192" spans="2:2" ht="15.75" customHeight="1" x14ac:dyDescent="0.6">
      <c r="B192" s="50"/>
    </row>
    <row r="193" spans="2:2" ht="15.75" customHeight="1" x14ac:dyDescent="0.6">
      <c r="B193" s="50"/>
    </row>
    <row r="194" spans="2:2" ht="15.75" customHeight="1" x14ac:dyDescent="0.6">
      <c r="B194" s="50"/>
    </row>
    <row r="195" spans="2:2" ht="15.75" customHeight="1" x14ac:dyDescent="0.6">
      <c r="B195" s="50"/>
    </row>
    <row r="196" spans="2:2" ht="15.75" customHeight="1" x14ac:dyDescent="0.6">
      <c r="B196" s="50"/>
    </row>
    <row r="197" spans="2:2" ht="15.75" customHeight="1" x14ac:dyDescent="0.6">
      <c r="B197" s="50"/>
    </row>
    <row r="198" spans="2:2" ht="15.75" customHeight="1" x14ac:dyDescent="0.6">
      <c r="B198" s="50"/>
    </row>
    <row r="199" spans="2:2" ht="15.75" customHeight="1" x14ac:dyDescent="0.6">
      <c r="B199" s="50"/>
    </row>
    <row r="200" spans="2:2" ht="15.75" customHeight="1" x14ac:dyDescent="0.6">
      <c r="B200" s="50"/>
    </row>
    <row r="201" spans="2:2" ht="15.75" customHeight="1" x14ac:dyDescent="0.6">
      <c r="B201" s="50"/>
    </row>
    <row r="202" spans="2:2" ht="15.75" customHeight="1" x14ac:dyDescent="0.6">
      <c r="B202" s="50"/>
    </row>
    <row r="203" spans="2:2" ht="15.75" customHeight="1" x14ac:dyDescent="0.6">
      <c r="B203" s="50"/>
    </row>
    <row r="204" spans="2:2" ht="15.75" customHeight="1" x14ac:dyDescent="0.6">
      <c r="B204" s="50"/>
    </row>
    <row r="205" spans="2:2" ht="15.75" customHeight="1" x14ac:dyDescent="0.6">
      <c r="B205" s="50"/>
    </row>
    <row r="206" spans="2:2" ht="15.75" customHeight="1" x14ac:dyDescent="0.6">
      <c r="B206" s="50"/>
    </row>
    <row r="207" spans="2:2" ht="15.75" customHeight="1" x14ac:dyDescent="0.6">
      <c r="B207" s="50"/>
    </row>
    <row r="208" spans="2:2" ht="15.75" customHeight="1" x14ac:dyDescent="0.6">
      <c r="B208" s="50"/>
    </row>
    <row r="209" spans="2:2" ht="15.75" customHeight="1" x14ac:dyDescent="0.6">
      <c r="B209" s="50"/>
    </row>
    <row r="210" spans="2:2" ht="15.75" customHeight="1" x14ac:dyDescent="0.6">
      <c r="B210" s="50"/>
    </row>
    <row r="211" spans="2:2" ht="15.75" customHeight="1" x14ac:dyDescent="0.6">
      <c r="B211" s="50"/>
    </row>
    <row r="212" spans="2:2" ht="15.75" customHeight="1" x14ac:dyDescent="0.6">
      <c r="B212" s="50"/>
    </row>
    <row r="213" spans="2:2" ht="15.75" customHeight="1" x14ac:dyDescent="0.6">
      <c r="B213" s="50"/>
    </row>
    <row r="214" spans="2:2" ht="15.75" customHeight="1" x14ac:dyDescent="0.6">
      <c r="B214" s="50"/>
    </row>
    <row r="215" spans="2:2" ht="15.75" customHeight="1" x14ac:dyDescent="0.6">
      <c r="B215" s="50"/>
    </row>
    <row r="216" spans="2:2" ht="15.75" customHeight="1" x14ac:dyDescent="0.6">
      <c r="B216" s="50"/>
    </row>
    <row r="217" spans="2:2" ht="15.75" customHeight="1" x14ac:dyDescent="0.6">
      <c r="B217" s="50"/>
    </row>
    <row r="218" spans="2:2" ht="15.75" customHeight="1" x14ac:dyDescent="0.6">
      <c r="B218" s="50"/>
    </row>
    <row r="219" spans="2:2" ht="15.75" customHeight="1" x14ac:dyDescent="0.6">
      <c r="B219" s="50"/>
    </row>
    <row r="220" spans="2:2" ht="15.75" customHeight="1" x14ac:dyDescent="0.6">
      <c r="B220" s="50"/>
    </row>
    <row r="221" spans="2:2" ht="15.75" customHeight="1" x14ac:dyDescent="0.6">
      <c r="B221" s="50"/>
    </row>
    <row r="222" spans="2:2" ht="15.75" customHeight="1" x14ac:dyDescent="0.6">
      <c r="B222" s="50"/>
    </row>
    <row r="223" spans="2:2" ht="15.75" customHeight="1" x14ac:dyDescent="0.6">
      <c r="B223" s="50"/>
    </row>
    <row r="224" spans="2:2" ht="15.75" customHeight="1" x14ac:dyDescent="0.6">
      <c r="B224" s="50"/>
    </row>
    <row r="225" spans="2:2" ht="15.75" customHeight="1" x14ac:dyDescent="0.6">
      <c r="B225" s="50"/>
    </row>
    <row r="226" spans="2:2" ht="15.75" customHeight="1" x14ac:dyDescent="0.6">
      <c r="B226" s="50"/>
    </row>
    <row r="227" spans="2:2" ht="15.75" customHeight="1" x14ac:dyDescent="0.6">
      <c r="B227" s="50"/>
    </row>
    <row r="228" spans="2:2" ht="15.75" customHeight="1" x14ac:dyDescent="0.6">
      <c r="B228" s="50"/>
    </row>
    <row r="229" spans="2:2" ht="15.75" customHeight="1" x14ac:dyDescent="0.6">
      <c r="B229" s="50"/>
    </row>
    <row r="230" spans="2:2" ht="15.75" customHeight="1" x14ac:dyDescent="0.6">
      <c r="B230" s="50"/>
    </row>
    <row r="231" spans="2:2" ht="15.75" customHeight="1" x14ac:dyDescent="0.6">
      <c r="B231" s="50"/>
    </row>
    <row r="232" spans="2:2" ht="15.75" customHeight="1" x14ac:dyDescent="0.6">
      <c r="B232" s="50"/>
    </row>
    <row r="233" spans="2:2" ht="15.75" customHeight="1" x14ac:dyDescent="0.6">
      <c r="B233" s="50"/>
    </row>
    <row r="234" spans="2:2" ht="15.75" customHeight="1" x14ac:dyDescent="0.6">
      <c r="B234" s="50"/>
    </row>
    <row r="235" spans="2:2" ht="15.75" customHeight="1" x14ac:dyDescent="0.6">
      <c r="B235" s="50"/>
    </row>
    <row r="236" spans="2:2" ht="15.75" customHeight="1" x14ac:dyDescent="0.6">
      <c r="B236" s="50"/>
    </row>
    <row r="237" spans="2:2" ht="15.75" customHeight="1" x14ac:dyDescent="0.6">
      <c r="B237" s="50"/>
    </row>
    <row r="238" spans="2:2" ht="15.75" customHeight="1" x14ac:dyDescent="0.6">
      <c r="B238" s="50"/>
    </row>
    <row r="239" spans="2:2" ht="15.75" customHeight="1" x14ac:dyDescent="0.6">
      <c r="B239" s="50"/>
    </row>
    <row r="240" spans="2:2" ht="15.75" customHeight="1" x14ac:dyDescent="0.6">
      <c r="B240" s="50"/>
    </row>
    <row r="241" spans="2:2" ht="15.75" customHeight="1" x14ac:dyDescent="0.6">
      <c r="B241" s="50"/>
    </row>
    <row r="242" spans="2:2" ht="15.75" customHeight="1" x14ac:dyDescent="0.6">
      <c r="B242" s="50"/>
    </row>
    <row r="243" spans="2:2" ht="15.75" customHeight="1" x14ac:dyDescent="0.6">
      <c r="B243" s="50"/>
    </row>
    <row r="244" spans="2:2" ht="15.75" customHeight="1" x14ac:dyDescent="0.6">
      <c r="B244" s="50"/>
    </row>
    <row r="245" spans="2:2" ht="15.75" customHeight="1" x14ac:dyDescent="0.6">
      <c r="B245" s="50"/>
    </row>
    <row r="246" spans="2:2" ht="15.75" customHeight="1" x14ac:dyDescent="0.6">
      <c r="B246" s="50"/>
    </row>
    <row r="247" spans="2:2" ht="15.75" customHeight="1" x14ac:dyDescent="0.6">
      <c r="B247" s="50"/>
    </row>
    <row r="248" spans="2:2" ht="15.75" customHeight="1" x14ac:dyDescent="0.6">
      <c r="B248" s="50"/>
    </row>
    <row r="249" spans="2:2" ht="15.75" customHeight="1" x14ac:dyDescent="0.6">
      <c r="B249" s="50"/>
    </row>
    <row r="250" spans="2:2" ht="15.75" customHeight="1" x14ac:dyDescent="0.6">
      <c r="B250" s="50"/>
    </row>
    <row r="251" spans="2:2" ht="15.75" customHeight="1" x14ac:dyDescent="0.6">
      <c r="B251" s="50"/>
    </row>
    <row r="252" spans="2:2" ht="15.75" customHeight="1" x14ac:dyDescent="0.6">
      <c r="B252" s="50"/>
    </row>
    <row r="253" spans="2:2" ht="15.75" customHeight="1" x14ac:dyDescent="0.6">
      <c r="B253" s="50"/>
    </row>
    <row r="254" spans="2:2" ht="15.75" customHeight="1" x14ac:dyDescent="0.6">
      <c r="B254" s="50"/>
    </row>
    <row r="255" spans="2:2" ht="15.75" customHeight="1" x14ac:dyDescent="0.6">
      <c r="B255" s="50"/>
    </row>
    <row r="256" spans="2:2" ht="15.75" customHeight="1" x14ac:dyDescent="0.6">
      <c r="B256" s="50"/>
    </row>
    <row r="257" spans="2:2" ht="15.75" customHeight="1" x14ac:dyDescent="0.6">
      <c r="B257" s="50"/>
    </row>
    <row r="258" spans="2:2" ht="15.75" customHeight="1" x14ac:dyDescent="0.6">
      <c r="B258" s="50"/>
    </row>
    <row r="259" spans="2:2" ht="15.75" customHeight="1" x14ac:dyDescent="0.6">
      <c r="B259" s="50"/>
    </row>
    <row r="260" spans="2:2" ht="15.75" customHeight="1" x14ac:dyDescent="0.6">
      <c r="B260" s="50"/>
    </row>
    <row r="261" spans="2:2" ht="15.75" customHeight="1" x14ac:dyDescent="0.6">
      <c r="B261" s="50"/>
    </row>
    <row r="262" spans="2:2" ht="15.75" customHeight="1" x14ac:dyDescent="0.6">
      <c r="B262" s="50"/>
    </row>
    <row r="263" spans="2:2" ht="15.75" customHeight="1" x14ac:dyDescent="0.6">
      <c r="B263" s="50"/>
    </row>
    <row r="264" spans="2:2" ht="15.75" customHeight="1" x14ac:dyDescent="0.6">
      <c r="B264" s="50"/>
    </row>
    <row r="265" spans="2:2" ht="15.75" customHeight="1" x14ac:dyDescent="0.6">
      <c r="B265" s="50"/>
    </row>
    <row r="266" spans="2:2" ht="15.75" customHeight="1" x14ac:dyDescent="0.6">
      <c r="B266" s="50"/>
    </row>
    <row r="267" spans="2:2" ht="15.75" customHeight="1" x14ac:dyDescent="0.6">
      <c r="B267" s="50"/>
    </row>
    <row r="268" spans="2:2" ht="15.75" customHeight="1" x14ac:dyDescent="0.6">
      <c r="B268" s="50"/>
    </row>
    <row r="269" spans="2:2" ht="15.75" customHeight="1" x14ac:dyDescent="0.6">
      <c r="B269" s="50"/>
    </row>
    <row r="270" spans="2:2" ht="15.75" customHeight="1" x14ac:dyDescent="0.6">
      <c r="B270" s="50"/>
    </row>
    <row r="271" spans="2:2" ht="15.75" customHeight="1" x14ac:dyDescent="0.6">
      <c r="B271" s="50"/>
    </row>
    <row r="272" spans="2:2" ht="15.75" customHeight="1" x14ac:dyDescent="0.6">
      <c r="B272" s="50"/>
    </row>
    <row r="273" spans="2:2" ht="15.75" customHeight="1" x14ac:dyDescent="0.6">
      <c r="B273" s="50"/>
    </row>
    <row r="274" spans="2:2" ht="15.75" customHeight="1" x14ac:dyDescent="0.6">
      <c r="B274" s="50"/>
    </row>
    <row r="275" spans="2:2" ht="15.75" customHeight="1" x14ac:dyDescent="0.6">
      <c r="B275" s="50"/>
    </row>
    <row r="276" spans="2:2" ht="15.75" customHeight="1" x14ac:dyDescent="0.6">
      <c r="B276" s="50"/>
    </row>
    <row r="277" spans="2:2" ht="15.75" customHeight="1" x14ac:dyDescent="0.6">
      <c r="B277" s="50"/>
    </row>
    <row r="278" spans="2:2" ht="15.75" customHeight="1" x14ac:dyDescent="0.6">
      <c r="B278" s="50"/>
    </row>
    <row r="279" spans="2:2" ht="15.75" customHeight="1" x14ac:dyDescent="0.6">
      <c r="B279" s="50"/>
    </row>
    <row r="280" spans="2:2" ht="15.75" customHeight="1" x14ac:dyDescent="0.6">
      <c r="B280" s="50"/>
    </row>
    <row r="281" spans="2:2" ht="15.75" customHeight="1" x14ac:dyDescent="0.6">
      <c r="B281" s="50"/>
    </row>
    <row r="282" spans="2:2" ht="15.75" customHeight="1" x14ac:dyDescent="0.6">
      <c r="B282" s="50"/>
    </row>
    <row r="283" spans="2:2" ht="15.75" customHeight="1" x14ac:dyDescent="0.6">
      <c r="B283" s="50"/>
    </row>
    <row r="284" spans="2:2" ht="15.75" customHeight="1" x14ac:dyDescent="0.6">
      <c r="B284" s="50"/>
    </row>
    <row r="285" spans="2:2" ht="15.75" customHeight="1" x14ac:dyDescent="0.6">
      <c r="B285" s="50"/>
    </row>
    <row r="286" spans="2:2" ht="15.75" customHeight="1" x14ac:dyDescent="0.6">
      <c r="B286" s="50"/>
    </row>
    <row r="287" spans="2:2" ht="15.75" customHeight="1" x14ac:dyDescent="0.6">
      <c r="B287" s="50"/>
    </row>
    <row r="288" spans="2:2" ht="15.75" customHeight="1" x14ac:dyDescent="0.6">
      <c r="B288" s="50"/>
    </row>
    <row r="289" spans="2:2" ht="15.75" customHeight="1" x14ac:dyDescent="0.6">
      <c r="B289" s="50"/>
    </row>
    <row r="290" spans="2:2" ht="15.75" customHeight="1" x14ac:dyDescent="0.6">
      <c r="B290" s="50"/>
    </row>
    <row r="291" spans="2:2" ht="15.75" customHeight="1" x14ac:dyDescent="0.6">
      <c r="B291" s="50"/>
    </row>
    <row r="292" spans="2:2" ht="15.75" customHeight="1" x14ac:dyDescent="0.6"/>
    <row r="293" spans="2:2" ht="15.75" customHeight="1" x14ac:dyDescent="0.6"/>
    <row r="294" spans="2:2" ht="15.75" customHeight="1" x14ac:dyDescent="0.6"/>
    <row r="295" spans="2:2" ht="15.75" customHeight="1" x14ac:dyDescent="0.6"/>
    <row r="296" spans="2:2" ht="15.75" customHeight="1" x14ac:dyDescent="0.6"/>
    <row r="297" spans="2:2" ht="15.75" customHeight="1" x14ac:dyDescent="0.6"/>
    <row r="298" spans="2:2" ht="15.75" customHeight="1" x14ac:dyDescent="0.6"/>
    <row r="299" spans="2:2" ht="15.75" customHeight="1" x14ac:dyDescent="0.6"/>
    <row r="300" spans="2:2" ht="15.75" customHeight="1" x14ac:dyDescent="0.6"/>
    <row r="301" spans="2:2" ht="15.75" customHeight="1" x14ac:dyDescent="0.6"/>
    <row r="302" spans="2:2" ht="15.75" customHeight="1" x14ac:dyDescent="0.6"/>
    <row r="303" spans="2:2" ht="15.75" customHeight="1" x14ac:dyDescent="0.6"/>
    <row r="304" spans="2:2" ht="15.75" customHeight="1" x14ac:dyDescent="0.6"/>
    <row r="305" ht="15.75" customHeight="1" x14ac:dyDescent="0.6"/>
    <row r="306" ht="15.75" customHeight="1" x14ac:dyDescent="0.6"/>
    <row r="307" ht="15.75" customHeight="1" x14ac:dyDescent="0.6"/>
    <row r="308" ht="15.75" customHeight="1" x14ac:dyDescent="0.6"/>
    <row r="309" ht="15.75" customHeight="1" x14ac:dyDescent="0.6"/>
    <row r="310" ht="15.75" customHeight="1" x14ac:dyDescent="0.6"/>
    <row r="311" ht="15.75" customHeight="1" x14ac:dyDescent="0.6"/>
    <row r="312" ht="15.75" customHeight="1" x14ac:dyDescent="0.6"/>
    <row r="313" ht="15.75" customHeight="1" x14ac:dyDescent="0.6"/>
    <row r="314" ht="15.75" customHeight="1" x14ac:dyDescent="0.6"/>
    <row r="315" ht="15.75" customHeight="1" x14ac:dyDescent="0.6"/>
    <row r="316" ht="15.75" customHeight="1" x14ac:dyDescent="0.6"/>
    <row r="317" ht="15.75" customHeight="1" x14ac:dyDescent="0.6"/>
    <row r="318" ht="15.75" customHeight="1" x14ac:dyDescent="0.6"/>
    <row r="319" ht="15.75" customHeight="1" x14ac:dyDescent="0.6"/>
    <row r="320" ht="15.75" customHeight="1" x14ac:dyDescent="0.6"/>
    <row r="321" ht="15.75" customHeight="1" x14ac:dyDescent="0.6"/>
    <row r="322" ht="15.75" customHeight="1" x14ac:dyDescent="0.6"/>
    <row r="323" ht="15.75" customHeight="1" x14ac:dyDescent="0.6"/>
    <row r="324" ht="15.75" customHeight="1" x14ac:dyDescent="0.6"/>
    <row r="325" ht="15.75" customHeight="1" x14ac:dyDescent="0.6"/>
    <row r="326" ht="15.75" customHeight="1" x14ac:dyDescent="0.6"/>
    <row r="327" ht="15.75" customHeight="1" x14ac:dyDescent="0.6"/>
    <row r="328" ht="15.75" customHeight="1" x14ac:dyDescent="0.6"/>
    <row r="329" ht="15.75" customHeight="1" x14ac:dyDescent="0.6"/>
    <row r="330" ht="15.75" customHeight="1" x14ac:dyDescent="0.6"/>
    <row r="331" ht="15.75" customHeight="1" x14ac:dyDescent="0.6"/>
    <row r="332" ht="15.75" customHeight="1" x14ac:dyDescent="0.6"/>
    <row r="333" ht="15.75" customHeight="1" x14ac:dyDescent="0.6"/>
    <row r="334" ht="15.75" customHeight="1" x14ac:dyDescent="0.6"/>
    <row r="335" ht="15.75" customHeight="1" x14ac:dyDescent="0.6"/>
    <row r="336" ht="15.75" customHeight="1" x14ac:dyDescent="0.6"/>
    <row r="337" ht="15.75" customHeight="1" x14ac:dyDescent="0.6"/>
    <row r="338" ht="15.75" customHeight="1" x14ac:dyDescent="0.6"/>
    <row r="339" ht="15.75" customHeight="1" x14ac:dyDescent="0.6"/>
    <row r="340" ht="15.75" customHeight="1" x14ac:dyDescent="0.6"/>
    <row r="341" ht="15.75" customHeight="1" x14ac:dyDescent="0.6"/>
    <row r="342" ht="15.75" customHeight="1" x14ac:dyDescent="0.6"/>
    <row r="343" ht="15.75" customHeight="1" x14ac:dyDescent="0.6"/>
    <row r="344" ht="15.75" customHeight="1" x14ac:dyDescent="0.6"/>
    <row r="345" ht="15.75" customHeight="1" x14ac:dyDescent="0.6"/>
    <row r="346" ht="15.75" customHeight="1" x14ac:dyDescent="0.6"/>
    <row r="347" ht="15.75" customHeight="1" x14ac:dyDescent="0.6"/>
    <row r="348" ht="15.75" customHeight="1" x14ac:dyDescent="0.6"/>
    <row r="349" ht="15.75" customHeight="1" x14ac:dyDescent="0.6"/>
    <row r="350" ht="15.75" customHeight="1" x14ac:dyDescent="0.6"/>
    <row r="351" ht="15.75" customHeight="1" x14ac:dyDescent="0.6"/>
    <row r="352" ht="15.75" customHeight="1" x14ac:dyDescent="0.6"/>
    <row r="353" ht="15.75" customHeight="1" x14ac:dyDescent="0.6"/>
    <row r="354" ht="15.75" customHeight="1" x14ac:dyDescent="0.6"/>
    <row r="355" ht="15.75" customHeight="1" x14ac:dyDescent="0.6"/>
    <row r="356" ht="15.75" customHeight="1" x14ac:dyDescent="0.6"/>
    <row r="357" ht="15.75" customHeight="1" x14ac:dyDescent="0.6"/>
    <row r="358" ht="15.75" customHeight="1" x14ac:dyDescent="0.6"/>
    <row r="359" ht="15.75" customHeight="1" x14ac:dyDescent="0.6"/>
    <row r="360" ht="15.75" customHeight="1" x14ac:dyDescent="0.6"/>
    <row r="361" ht="15.75" customHeight="1" x14ac:dyDescent="0.6"/>
    <row r="362" ht="15.75" customHeight="1" x14ac:dyDescent="0.6"/>
    <row r="363" ht="15.75" customHeight="1" x14ac:dyDescent="0.6"/>
    <row r="364" ht="15.75" customHeight="1" x14ac:dyDescent="0.6"/>
    <row r="365" ht="15.75" customHeight="1" x14ac:dyDescent="0.6"/>
    <row r="366" ht="15.75" customHeight="1" x14ac:dyDescent="0.6"/>
    <row r="367" ht="15.75" customHeight="1" x14ac:dyDescent="0.6"/>
    <row r="368" ht="15.75" customHeight="1" x14ac:dyDescent="0.6"/>
    <row r="369" ht="15.75" customHeight="1" x14ac:dyDescent="0.6"/>
    <row r="370" ht="15.75" customHeight="1" x14ac:dyDescent="0.6"/>
    <row r="371" ht="15.75" customHeight="1" x14ac:dyDescent="0.6"/>
    <row r="372" ht="15.75" customHeight="1" x14ac:dyDescent="0.6"/>
    <row r="373" ht="15.75" customHeight="1" x14ac:dyDescent="0.6"/>
    <row r="374" ht="15.75" customHeight="1" x14ac:dyDescent="0.6"/>
    <row r="375" ht="15.75" customHeight="1" x14ac:dyDescent="0.6"/>
    <row r="376" ht="15.75" customHeight="1" x14ac:dyDescent="0.6"/>
    <row r="377" ht="15.75" customHeight="1" x14ac:dyDescent="0.6"/>
    <row r="378" ht="15.75" customHeight="1" x14ac:dyDescent="0.6"/>
    <row r="379" ht="15.75" customHeight="1" x14ac:dyDescent="0.6"/>
    <row r="380" ht="15.75" customHeight="1" x14ac:dyDescent="0.6"/>
    <row r="381" ht="15.75" customHeight="1" x14ac:dyDescent="0.6"/>
    <row r="382" ht="15.75" customHeight="1" x14ac:dyDescent="0.6"/>
    <row r="383" ht="15.75" customHeight="1" x14ac:dyDescent="0.6"/>
    <row r="384" ht="15.75" customHeight="1" x14ac:dyDescent="0.6"/>
    <row r="385" ht="15.75" customHeight="1" x14ac:dyDescent="0.6"/>
    <row r="386" ht="15.75" customHeight="1" x14ac:dyDescent="0.6"/>
    <row r="387" ht="15.75" customHeight="1" x14ac:dyDescent="0.6"/>
    <row r="388" ht="15.75" customHeight="1" x14ac:dyDescent="0.6"/>
    <row r="389" ht="15.75" customHeight="1" x14ac:dyDescent="0.6"/>
    <row r="390" ht="15.75" customHeight="1" x14ac:dyDescent="0.6"/>
    <row r="391" ht="15.75" customHeight="1" x14ac:dyDescent="0.6"/>
    <row r="392" ht="15.75" customHeight="1" x14ac:dyDescent="0.6"/>
    <row r="393" ht="15.75" customHeight="1" x14ac:dyDescent="0.6"/>
    <row r="394" ht="15.75" customHeight="1" x14ac:dyDescent="0.6"/>
    <row r="395" ht="15.75" customHeight="1" x14ac:dyDescent="0.6"/>
    <row r="396" ht="15.75" customHeight="1" x14ac:dyDescent="0.6"/>
    <row r="397" ht="15.75" customHeight="1" x14ac:dyDescent="0.6"/>
    <row r="398" ht="15.75" customHeight="1" x14ac:dyDescent="0.6"/>
    <row r="399" ht="15.75" customHeight="1" x14ac:dyDescent="0.6"/>
    <row r="400" ht="15.75" customHeight="1" x14ac:dyDescent="0.6"/>
    <row r="401" ht="15.75" customHeight="1" x14ac:dyDescent="0.6"/>
    <row r="402" ht="15.75" customHeight="1" x14ac:dyDescent="0.6"/>
    <row r="403" ht="15.75" customHeight="1" x14ac:dyDescent="0.6"/>
    <row r="404" ht="15.75" customHeight="1" x14ac:dyDescent="0.6"/>
    <row r="405" ht="15.75" customHeight="1" x14ac:dyDescent="0.6"/>
    <row r="406" ht="15.75" customHeight="1" x14ac:dyDescent="0.6"/>
    <row r="407" ht="15.75" customHeight="1" x14ac:dyDescent="0.6"/>
    <row r="408" ht="15.75" customHeight="1" x14ac:dyDescent="0.6"/>
    <row r="409" ht="15.75" customHeight="1" x14ac:dyDescent="0.6"/>
    <row r="410" ht="15.75" customHeight="1" x14ac:dyDescent="0.6"/>
    <row r="411" ht="15.75" customHeight="1" x14ac:dyDescent="0.6"/>
    <row r="412" ht="15.75" customHeight="1" x14ac:dyDescent="0.6"/>
    <row r="413" ht="15.75" customHeight="1" x14ac:dyDescent="0.6"/>
    <row r="414" ht="15.75" customHeight="1" x14ac:dyDescent="0.6"/>
    <row r="415" ht="15.75" customHeight="1" x14ac:dyDescent="0.6"/>
    <row r="416" ht="15.75" customHeight="1" x14ac:dyDescent="0.6"/>
    <row r="417" ht="15.75" customHeight="1" x14ac:dyDescent="0.6"/>
    <row r="418" ht="15.75" customHeight="1" x14ac:dyDescent="0.6"/>
    <row r="419" ht="15.75" customHeight="1" x14ac:dyDescent="0.6"/>
    <row r="420" ht="15.75" customHeight="1" x14ac:dyDescent="0.6"/>
    <row r="421" ht="15.75" customHeight="1" x14ac:dyDescent="0.6"/>
    <row r="422" ht="15.75" customHeight="1" x14ac:dyDescent="0.6"/>
    <row r="423" ht="15.75" customHeight="1" x14ac:dyDescent="0.6"/>
    <row r="424" ht="15.75" customHeight="1" x14ac:dyDescent="0.6"/>
    <row r="425" ht="15.75" customHeight="1" x14ac:dyDescent="0.6"/>
    <row r="426" ht="15.75" customHeight="1" x14ac:dyDescent="0.6"/>
    <row r="427" ht="15.75" customHeight="1" x14ac:dyDescent="0.6"/>
    <row r="428" ht="15.75" customHeight="1" x14ac:dyDescent="0.6"/>
    <row r="429" ht="15.75" customHeight="1" x14ac:dyDescent="0.6"/>
    <row r="430" ht="15.75" customHeight="1" x14ac:dyDescent="0.6"/>
    <row r="431" ht="15.75" customHeight="1" x14ac:dyDescent="0.6"/>
    <row r="432" ht="15.75" customHeight="1" x14ac:dyDescent="0.6"/>
    <row r="433" ht="15.75" customHeight="1" x14ac:dyDescent="0.6"/>
    <row r="434" ht="15.75" customHeight="1" x14ac:dyDescent="0.6"/>
    <row r="435" ht="15.75" customHeight="1" x14ac:dyDescent="0.6"/>
    <row r="436" ht="15.75" customHeight="1" x14ac:dyDescent="0.6"/>
    <row r="437" ht="15.75" customHeight="1" x14ac:dyDescent="0.6"/>
    <row r="438" ht="15.75" customHeight="1" x14ac:dyDescent="0.6"/>
    <row r="439" ht="15.75" customHeight="1" x14ac:dyDescent="0.6"/>
    <row r="440" ht="15.75" customHeight="1" x14ac:dyDescent="0.6"/>
    <row r="441" ht="15.75" customHeight="1" x14ac:dyDescent="0.6"/>
    <row r="442" ht="15.75" customHeight="1" x14ac:dyDescent="0.6"/>
    <row r="443" ht="15.75" customHeight="1" x14ac:dyDescent="0.6"/>
    <row r="444" ht="15.75" customHeight="1" x14ac:dyDescent="0.6"/>
    <row r="445" ht="15.75" customHeight="1" x14ac:dyDescent="0.6"/>
    <row r="446" ht="15.75" customHeight="1" x14ac:dyDescent="0.6"/>
    <row r="447" ht="15.75" customHeight="1" x14ac:dyDescent="0.6"/>
    <row r="448" ht="15.75" customHeight="1" x14ac:dyDescent="0.6"/>
    <row r="449" ht="15.75" customHeight="1" x14ac:dyDescent="0.6"/>
    <row r="450" ht="15.75" customHeight="1" x14ac:dyDescent="0.6"/>
    <row r="451" ht="15.75" customHeight="1" x14ac:dyDescent="0.6"/>
    <row r="452" ht="15.75" customHeight="1" x14ac:dyDescent="0.6"/>
    <row r="453" ht="15.75" customHeight="1" x14ac:dyDescent="0.6"/>
    <row r="454" ht="15.75" customHeight="1" x14ac:dyDescent="0.6"/>
    <row r="455" ht="15.75" customHeight="1" x14ac:dyDescent="0.6"/>
    <row r="456" ht="15.75" customHeight="1" x14ac:dyDescent="0.6"/>
    <row r="457" ht="15.75" customHeight="1" x14ac:dyDescent="0.6"/>
    <row r="458" ht="15.75" customHeight="1" x14ac:dyDescent="0.6"/>
    <row r="459" ht="15.75" customHeight="1" x14ac:dyDescent="0.6"/>
    <row r="460" ht="15.75" customHeight="1" x14ac:dyDescent="0.6"/>
    <row r="461" ht="15.75" customHeight="1" x14ac:dyDescent="0.6"/>
    <row r="462" ht="15.75" customHeight="1" x14ac:dyDescent="0.6"/>
    <row r="463" ht="15.75" customHeight="1" x14ac:dyDescent="0.6"/>
    <row r="464" ht="15.75" customHeight="1" x14ac:dyDescent="0.6"/>
    <row r="465" ht="15.75" customHeight="1" x14ac:dyDescent="0.6"/>
    <row r="466" ht="15.75" customHeight="1" x14ac:dyDescent="0.6"/>
    <row r="467" ht="15.75" customHeight="1" x14ac:dyDescent="0.6"/>
    <row r="468" ht="15.75" customHeight="1" x14ac:dyDescent="0.6"/>
    <row r="469" ht="15.75" customHeight="1" x14ac:dyDescent="0.6"/>
    <row r="470" ht="15.75" customHeight="1" x14ac:dyDescent="0.6"/>
    <row r="471" ht="15.75" customHeight="1" x14ac:dyDescent="0.6"/>
    <row r="472" ht="15.75" customHeight="1" x14ac:dyDescent="0.6"/>
    <row r="473" ht="15.75" customHeight="1" x14ac:dyDescent="0.6"/>
    <row r="474" ht="15.75" customHeight="1" x14ac:dyDescent="0.6"/>
    <row r="475" ht="15.75" customHeight="1" x14ac:dyDescent="0.6"/>
    <row r="476" ht="15.75" customHeight="1" x14ac:dyDescent="0.6"/>
    <row r="477" ht="15.75" customHeight="1" x14ac:dyDescent="0.6"/>
    <row r="478" ht="15.75" customHeight="1" x14ac:dyDescent="0.6"/>
    <row r="479" ht="15.75" customHeight="1" x14ac:dyDescent="0.6"/>
    <row r="480" ht="15.75" customHeight="1" x14ac:dyDescent="0.6"/>
    <row r="481" ht="15.75" customHeight="1" x14ac:dyDescent="0.6"/>
    <row r="482" ht="15.75" customHeight="1" x14ac:dyDescent="0.6"/>
    <row r="483" ht="15.75" customHeight="1" x14ac:dyDescent="0.6"/>
    <row r="484" ht="15.75" customHeight="1" x14ac:dyDescent="0.6"/>
    <row r="485" ht="15.75" customHeight="1" x14ac:dyDescent="0.6"/>
    <row r="486" ht="15.75" customHeight="1" x14ac:dyDescent="0.6"/>
    <row r="487" ht="15.75" customHeight="1" x14ac:dyDescent="0.6"/>
    <row r="488" ht="15.75" customHeight="1" x14ac:dyDescent="0.6"/>
    <row r="489" ht="15.75" customHeight="1" x14ac:dyDescent="0.6"/>
    <row r="490" ht="15.75" customHeight="1" x14ac:dyDescent="0.6"/>
    <row r="491" ht="15.75" customHeight="1" x14ac:dyDescent="0.6"/>
    <row r="492" ht="15.75" customHeight="1" x14ac:dyDescent="0.6"/>
    <row r="493" ht="15.75" customHeight="1" x14ac:dyDescent="0.6"/>
    <row r="494" ht="15.75" customHeight="1" x14ac:dyDescent="0.6"/>
    <row r="495" ht="15.75" customHeight="1" x14ac:dyDescent="0.6"/>
    <row r="496" ht="15.75" customHeight="1" x14ac:dyDescent="0.6"/>
    <row r="497" ht="15.75" customHeight="1" x14ac:dyDescent="0.6"/>
    <row r="498" ht="15.75" customHeight="1" x14ac:dyDescent="0.6"/>
    <row r="499" ht="15.75" customHeight="1" x14ac:dyDescent="0.6"/>
    <row r="500" ht="15.75" customHeight="1" x14ac:dyDescent="0.6"/>
    <row r="501" ht="15.75" customHeight="1" x14ac:dyDescent="0.6"/>
    <row r="502" ht="15.75" customHeight="1" x14ac:dyDescent="0.6"/>
    <row r="503" ht="15.75" customHeight="1" x14ac:dyDescent="0.6"/>
    <row r="504" ht="15.75" customHeight="1" x14ac:dyDescent="0.6"/>
    <row r="505" ht="15.75" customHeight="1" x14ac:dyDescent="0.6"/>
    <row r="506" ht="15.75" customHeight="1" x14ac:dyDescent="0.6"/>
    <row r="507" ht="15.75" customHeight="1" x14ac:dyDescent="0.6"/>
    <row r="508" ht="15.75" customHeight="1" x14ac:dyDescent="0.6"/>
    <row r="509" ht="15.75" customHeight="1" x14ac:dyDescent="0.6"/>
    <row r="510" ht="15.75" customHeight="1" x14ac:dyDescent="0.6"/>
    <row r="511" ht="15.75" customHeight="1" x14ac:dyDescent="0.6"/>
    <row r="512" ht="15.75" customHeight="1" x14ac:dyDescent="0.6"/>
    <row r="513" ht="15.75" customHeight="1" x14ac:dyDescent="0.6"/>
    <row r="514" ht="15.75" customHeight="1" x14ac:dyDescent="0.6"/>
    <row r="515" ht="15.75" customHeight="1" x14ac:dyDescent="0.6"/>
    <row r="516" ht="15.75" customHeight="1" x14ac:dyDescent="0.6"/>
    <row r="517" ht="15.75" customHeight="1" x14ac:dyDescent="0.6"/>
    <row r="518" ht="15.75" customHeight="1" x14ac:dyDescent="0.6"/>
    <row r="519" ht="15.75" customHeight="1" x14ac:dyDescent="0.6"/>
    <row r="520" ht="15.75" customHeight="1" x14ac:dyDescent="0.6"/>
    <row r="521" ht="15.75" customHeight="1" x14ac:dyDescent="0.6"/>
    <row r="522" ht="15.75" customHeight="1" x14ac:dyDescent="0.6"/>
    <row r="523" ht="15.75" customHeight="1" x14ac:dyDescent="0.6"/>
    <row r="524" ht="15.75" customHeight="1" x14ac:dyDescent="0.6"/>
    <row r="525" ht="15.75" customHeight="1" x14ac:dyDescent="0.6"/>
    <row r="526" ht="15.75" customHeight="1" x14ac:dyDescent="0.6"/>
    <row r="527" ht="15.75" customHeight="1" x14ac:dyDescent="0.6"/>
    <row r="528" ht="15.75" customHeight="1" x14ac:dyDescent="0.6"/>
    <row r="529" ht="15.75" customHeight="1" x14ac:dyDescent="0.6"/>
    <row r="530" ht="15.75" customHeight="1" x14ac:dyDescent="0.6"/>
    <row r="531" ht="15.75" customHeight="1" x14ac:dyDescent="0.6"/>
    <row r="532" ht="15.75" customHeight="1" x14ac:dyDescent="0.6"/>
    <row r="533" ht="15.75" customHeight="1" x14ac:dyDescent="0.6"/>
    <row r="534" ht="15.75" customHeight="1" x14ac:dyDescent="0.6"/>
    <row r="535" ht="15.75" customHeight="1" x14ac:dyDescent="0.6"/>
    <row r="536" ht="15.75" customHeight="1" x14ac:dyDescent="0.6"/>
    <row r="537" ht="15.75" customHeight="1" x14ac:dyDescent="0.6"/>
    <row r="538" ht="15.75" customHeight="1" x14ac:dyDescent="0.6"/>
    <row r="539" ht="15.75" customHeight="1" x14ac:dyDescent="0.6"/>
    <row r="540" ht="15.75" customHeight="1" x14ac:dyDescent="0.6"/>
    <row r="541" ht="15.75" customHeight="1" x14ac:dyDescent="0.6"/>
    <row r="542" ht="15.75" customHeight="1" x14ac:dyDescent="0.6"/>
    <row r="543" ht="15.75" customHeight="1" x14ac:dyDescent="0.6"/>
    <row r="544" ht="15.75" customHeight="1" x14ac:dyDescent="0.6"/>
    <row r="545" ht="15.75" customHeight="1" x14ac:dyDescent="0.6"/>
    <row r="546" ht="15.75" customHeight="1" x14ac:dyDescent="0.6"/>
    <row r="547" ht="15.75" customHeight="1" x14ac:dyDescent="0.6"/>
    <row r="548" ht="15.75" customHeight="1" x14ac:dyDescent="0.6"/>
    <row r="549" ht="15.75" customHeight="1" x14ac:dyDescent="0.6"/>
    <row r="550" ht="15.75" customHeight="1" x14ac:dyDescent="0.6"/>
    <row r="551" ht="15.75" customHeight="1" x14ac:dyDescent="0.6"/>
    <row r="552" ht="15.75" customHeight="1" x14ac:dyDescent="0.6"/>
    <row r="553" ht="15.75" customHeight="1" x14ac:dyDescent="0.6"/>
    <row r="554" ht="15.75" customHeight="1" x14ac:dyDescent="0.6"/>
    <row r="555" ht="15.75" customHeight="1" x14ac:dyDescent="0.6"/>
    <row r="556" ht="15.75" customHeight="1" x14ac:dyDescent="0.6"/>
    <row r="557" ht="15.75" customHeight="1" x14ac:dyDescent="0.6"/>
    <row r="558" ht="15.75" customHeight="1" x14ac:dyDescent="0.6"/>
    <row r="559" ht="15.75" customHeight="1" x14ac:dyDescent="0.6"/>
    <row r="560" ht="15.75" customHeight="1" x14ac:dyDescent="0.6"/>
    <row r="561" ht="15.75" customHeight="1" x14ac:dyDescent="0.6"/>
    <row r="562" ht="15.75" customHeight="1" x14ac:dyDescent="0.6"/>
    <row r="563" ht="15.75" customHeight="1" x14ac:dyDescent="0.6"/>
    <row r="564" ht="15.75" customHeight="1" x14ac:dyDescent="0.6"/>
    <row r="565" ht="15.75" customHeight="1" x14ac:dyDescent="0.6"/>
    <row r="566" ht="15.75" customHeight="1" x14ac:dyDescent="0.6"/>
    <row r="567" ht="15.75" customHeight="1" x14ac:dyDescent="0.6"/>
    <row r="568" ht="15.75" customHeight="1" x14ac:dyDescent="0.6"/>
    <row r="569" ht="15.75" customHeight="1" x14ac:dyDescent="0.6"/>
    <row r="570" ht="15.75" customHeight="1" x14ac:dyDescent="0.6"/>
    <row r="571" ht="15.75" customHeight="1" x14ac:dyDescent="0.6"/>
    <row r="572" ht="15.75" customHeight="1" x14ac:dyDescent="0.6"/>
    <row r="573" ht="15.75" customHeight="1" x14ac:dyDescent="0.6"/>
    <row r="574" ht="15.75" customHeight="1" x14ac:dyDescent="0.6"/>
    <row r="575" ht="15.75" customHeight="1" x14ac:dyDescent="0.6"/>
    <row r="576" ht="15.75" customHeight="1" x14ac:dyDescent="0.6"/>
    <row r="577" ht="15.75" customHeight="1" x14ac:dyDescent="0.6"/>
    <row r="578" ht="15.75" customHeight="1" x14ac:dyDescent="0.6"/>
    <row r="579" ht="15.75" customHeight="1" x14ac:dyDescent="0.6"/>
    <row r="580" ht="15.75" customHeight="1" x14ac:dyDescent="0.6"/>
    <row r="581" ht="15.75" customHeight="1" x14ac:dyDescent="0.6"/>
    <row r="582" ht="15.75" customHeight="1" x14ac:dyDescent="0.6"/>
    <row r="583" ht="15.75" customHeight="1" x14ac:dyDescent="0.6"/>
    <row r="584" ht="15.75" customHeight="1" x14ac:dyDescent="0.6"/>
    <row r="585" ht="15.75" customHeight="1" x14ac:dyDescent="0.6"/>
    <row r="586" ht="15.75" customHeight="1" x14ac:dyDescent="0.6"/>
    <row r="587" ht="15.75" customHeight="1" x14ac:dyDescent="0.6"/>
    <row r="588" ht="15.75" customHeight="1" x14ac:dyDescent="0.6"/>
    <row r="589" ht="15.75" customHeight="1" x14ac:dyDescent="0.6"/>
    <row r="590" ht="15.75" customHeight="1" x14ac:dyDescent="0.6"/>
    <row r="591" ht="15.75" customHeight="1" x14ac:dyDescent="0.6"/>
    <row r="592" ht="15.75" customHeight="1" x14ac:dyDescent="0.6"/>
    <row r="593" ht="15.75" customHeight="1" x14ac:dyDescent="0.6"/>
    <row r="594" ht="15.75" customHeight="1" x14ac:dyDescent="0.6"/>
    <row r="595" ht="15.75" customHeight="1" x14ac:dyDescent="0.6"/>
    <row r="596" ht="15.75" customHeight="1" x14ac:dyDescent="0.6"/>
    <row r="597" ht="15.75" customHeight="1" x14ac:dyDescent="0.6"/>
    <row r="598" ht="15.75" customHeight="1" x14ac:dyDescent="0.6"/>
    <row r="599" ht="15.75" customHeight="1" x14ac:dyDescent="0.6"/>
    <row r="600" ht="15.75" customHeight="1" x14ac:dyDescent="0.6"/>
    <row r="601" ht="15.75" customHeight="1" x14ac:dyDescent="0.6"/>
    <row r="602" ht="15.75" customHeight="1" x14ac:dyDescent="0.6"/>
    <row r="603" ht="15.75" customHeight="1" x14ac:dyDescent="0.6"/>
    <row r="604" ht="15.75" customHeight="1" x14ac:dyDescent="0.6"/>
    <row r="605" ht="15.75" customHeight="1" x14ac:dyDescent="0.6"/>
    <row r="606" ht="15.75" customHeight="1" x14ac:dyDescent="0.6"/>
    <row r="607" ht="15.75" customHeight="1" x14ac:dyDescent="0.6"/>
    <row r="608" ht="15.75" customHeight="1" x14ac:dyDescent="0.6"/>
    <row r="609" ht="15.75" customHeight="1" x14ac:dyDescent="0.6"/>
    <row r="610" ht="15.75" customHeight="1" x14ac:dyDescent="0.6"/>
    <row r="611" ht="15.75" customHeight="1" x14ac:dyDescent="0.6"/>
    <row r="612" ht="15.75" customHeight="1" x14ac:dyDescent="0.6"/>
    <row r="613" ht="15.75" customHeight="1" x14ac:dyDescent="0.6"/>
    <row r="614" ht="15.75" customHeight="1" x14ac:dyDescent="0.6"/>
    <row r="615" ht="15.75" customHeight="1" x14ac:dyDescent="0.6"/>
    <row r="616" ht="15.75" customHeight="1" x14ac:dyDescent="0.6"/>
    <row r="617" ht="15.75" customHeight="1" x14ac:dyDescent="0.6"/>
    <row r="618" ht="15.75" customHeight="1" x14ac:dyDescent="0.6"/>
    <row r="619" ht="15.75" customHeight="1" x14ac:dyDescent="0.6"/>
    <row r="620" ht="15.75" customHeight="1" x14ac:dyDescent="0.6"/>
    <row r="621" ht="15.75" customHeight="1" x14ac:dyDescent="0.6"/>
    <row r="622" ht="15.75" customHeight="1" x14ac:dyDescent="0.6"/>
    <row r="623" ht="15.75" customHeight="1" x14ac:dyDescent="0.6"/>
    <row r="624" ht="15.75" customHeight="1" x14ac:dyDescent="0.6"/>
    <row r="625" ht="15.75" customHeight="1" x14ac:dyDescent="0.6"/>
    <row r="626" ht="15.75" customHeight="1" x14ac:dyDescent="0.6"/>
    <row r="627" ht="15.75" customHeight="1" x14ac:dyDescent="0.6"/>
    <row r="628" ht="15.75" customHeight="1" x14ac:dyDescent="0.6"/>
    <row r="629" ht="15.75" customHeight="1" x14ac:dyDescent="0.6"/>
    <row r="630" ht="15.75" customHeight="1" x14ac:dyDescent="0.6"/>
    <row r="631" ht="15.75" customHeight="1" x14ac:dyDescent="0.6"/>
    <row r="632" ht="15.75" customHeight="1" x14ac:dyDescent="0.6"/>
    <row r="633" ht="15.75" customHeight="1" x14ac:dyDescent="0.6"/>
    <row r="634" ht="15.75" customHeight="1" x14ac:dyDescent="0.6"/>
    <row r="635" ht="15.75" customHeight="1" x14ac:dyDescent="0.6"/>
    <row r="636" ht="15.75" customHeight="1" x14ac:dyDescent="0.6"/>
    <row r="637" ht="15.75" customHeight="1" x14ac:dyDescent="0.6"/>
    <row r="638" ht="15.75" customHeight="1" x14ac:dyDescent="0.6"/>
    <row r="639" ht="15.75" customHeight="1" x14ac:dyDescent="0.6"/>
    <row r="640" ht="15.75" customHeight="1" x14ac:dyDescent="0.6"/>
    <row r="641" ht="15.75" customHeight="1" x14ac:dyDescent="0.6"/>
    <row r="642" ht="15.75" customHeight="1" x14ac:dyDescent="0.6"/>
    <row r="643" ht="15.75" customHeight="1" x14ac:dyDescent="0.6"/>
    <row r="644" ht="15.75" customHeight="1" x14ac:dyDescent="0.6"/>
    <row r="645" ht="15.75" customHeight="1" x14ac:dyDescent="0.6"/>
    <row r="646" ht="15.75" customHeight="1" x14ac:dyDescent="0.6"/>
    <row r="647" ht="15.75" customHeight="1" x14ac:dyDescent="0.6"/>
    <row r="648" ht="15.75" customHeight="1" x14ac:dyDescent="0.6"/>
    <row r="649" ht="15.75" customHeight="1" x14ac:dyDescent="0.6"/>
    <row r="650" ht="15.75" customHeight="1" x14ac:dyDescent="0.6"/>
    <row r="651" ht="15.75" customHeight="1" x14ac:dyDescent="0.6"/>
    <row r="652" ht="15.75" customHeight="1" x14ac:dyDescent="0.6"/>
    <row r="653" ht="15.75" customHeight="1" x14ac:dyDescent="0.6"/>
    <row r="654" ht="15.75" customHeight="1" x14ac:dyDescent="0.6"/>
    <row r="655" ht="15.75" customHeight="1" x14ac:dyDescent="0.6"/>
    <row r="656" ht="15.75" customHeight="1" x14ac:dyDescent="0.6"/>
    <row r="657" ht="15.75" customHeight="1" x14ac:dyDescent="0.6"/>
    <row r="658" ht="15.75" customHeight="1" x14ac:dyDescent="0.6"/>
    <row r="659" ht="15.75" customHeight="1" x14ac:dyDescent="0.6"/>
    <row r="660" ht="15.75" customHeight="1" x14ac:dyDescent="0.6"/>
    <row r="661" ht="15.75" customHeight="1" x14ac:dyDescent="0.6"/>
    <row r="662" ht="15.75" customHeight="1" x14ac:dyDescent="0.6"/>
    <row r="663" ht="15.75" customHeight="1" x14ac:dyDescent="0.6"/>
    <row r="664" ht="15.75" customHeight="1" x14ac:dyDescent="0.6"/>
    <row r="665" ht="15.75" customHeight="1" x14ac:dyDescent="0.6"/>
    <row r="666" ht="15.75" customHeight="1" x14ac:dyDescent="0.6"/>
    <row r="667" ht="15.75" customHeight="1" x14ac:dyDescent="0.6"/>
    <row r="668" ht="15.75" customHeight="1" x14ac:dyDescent="0.6"/>
    <row r="669" ht="15.75" customHeight="1" x14ac:dyDescent="0.6"/>
    <row r="670" ht="15.75" customHeight="1" x14ac:dyDescent="0.6"/>
    <row r="671" ht="15.75" customHeight="1" x14ac:dyDescent="0.6"/>
    <row r="672" ht="15.75" customHeight="1" x14ac:dyDescent="0.6"/>
    <row r="673" ht="15.75" customHeight="1" x14ac:dyDescent="0.6"/>
    <row r="674" ht="15.75" customHeight="1" x14ac:dyDescent="0.6"/>
    <row r="675" ht="15.75" customHeight="1" x14ac:dyDescent="0.6"/>
    <row r="676" ht="15.75" customHeight="1" x14ac:dyDescent="0.6"/>
    <row r="677" ht="15.75" customHeight="1" x14ac:dyDescent="0.6"/>
    <row r="678" ht="15.75" customHeight="1" x14ac:dyDescent="0.6"/>
    <row r="679" ht="15.75" customHeight="1" x14ac:dyDescent="0.6"/>
    <row r="680" ht="15.75" customHeight="1" x14ac:dyDescent="0.6"/>
    <row r="681" ht="15.75" customHeight="1" x14ac:dyDescent="0.6"/>
    <row r="682" ht="15.75" customHeight="1" x14ac:dyDescent="0.6"/>
    <row r="683" ht="15.75" customHeight="1" x14ac:dyDescent="0.6"/>
    <row r="684" ht="15.75" customHeight="1" x14ac:dyDescent="0.6"/>
    <row r="685" ht="15.75" customHeight="1" x14ac:dyDescent="0.6"/>
    <row r="686" ht="15.75" customHeight="1" x14ac:dyDescent="0.6"/>
    <row r="687" ht="15.75" customHeight="1" x14ac:dyDescent="0.6"/>
    <row r="688" ht="15.75" customHeight="1" x14ac:dyDescent="0.6"/>
    <row r="689" ht="15.75" customHeight="1" x14ac:dyDescent="0.6"/>
    <row r="690" ht="15.75" customHeight="1" x14ac:dyDescent="0.6"/>
    <row r="691" ht="15.75" customHeight="1" x14ac:dyDescent="0.6"/>
    <row r="692" ht="15.75" customHeight="1" x14ac:dyDescent="0.6"/>
    <row r="693" ht="15.75" customHeight="1" x14ac:dyDescent="0.6"/>
    <row r="694" ht="15.75" customHeight="1" x14ac:dyDescent="0.6"/>
    <row r="695" ht="15.75" customHeight="1" x14ac:dyDescent="0.6"/>
    <row r="696" ht="15.75" customHeight="1" x14ac:dyDescent="0.6"/>
    <row r="697" ht="15.75" customHeight="1" x14ac:dyDescent="0.6"/>
    <row r="698" ht="15.75" customHeight="1" x14ac:dyDescent="0.6"/>
    <row r="699" ht="15.75" customHeight="1" x14ac:dyDescent="0.6"/>
    <row r="700" ht="15.75" customHeight="1" x14ac:dyDescent="0.6"/>
    <row r="701" ht="15.75" customHeight="1" x14ac:dyDescent="0.6"/>
    <row r="702" ht="15.75" customHeight="1" x14ac:dyDescent="0.6"/>
    <row r="703" ht="15.75" customHeight="1" x14ac:dyDescent="0.6"/>
    <row r="704" ht="15.75" customHeight="1" x14ac:dyDescent="0.6"/>
    <row r="705" ht="15.75" customHeight="1" x14ac:dyDescent="0.6"/>
    <row r="706" ht="15.75" customHeight="1" x14ac:dyDescent="0.6"/>
    <row r="707" ht="15.75" customHeight="1" x14ac:dyDescent="0.6"/>
    <row r="708" ht="15.75" customHeight="1" x14ac:dyDescent="0.6"/>
    <row r="709" ht="15.75" customHeight="1" x14ac:dyDescent="0.6"/>
    <row r="710" ht="15.75" customHeight="1" x14ac:dyDescent="0.6"/>
    <row r="711" ht="15.75" customHeight="1" x14ac:dyDescent="0.6"/>
    <row r="712" ht="15.75" customHeight="1" x14ac:dyDescent="0.6"/>
    <row r="713" ht="15.75" customHeight="1" x14ac:dyDescent="0.6"/>
    <row r="714" ht="15.75" customHeight="1" x14ac:dyDescent="0.6"/>
    <row r="715" ht="15.75" customHeight="1" x14ac:dyDescent="0.6"/>
    <row r="716" ht="15.75" customHeight="1" x14ac:dyDescent="0.6"/>
    <row r="717" ht="15.75" customHeight="1" x14ac:dyDescent="0.6"/>
    <row r="718" ht="15.75" customHeight="1" x14ac:dyDescent="0.6"/>
    <row r="719" ht="15.75" customHeight="1" x14ac:dyDescent="0.6"/>
    <row r="720" ht="15.75" customHeight="1" x14ac:dyDescent="0.6"/>
    <row r="721" ht="15.75" customHeight="1" x14ac:dyDescent="0.6"/>
    <row r="722" ht="15.75" customHeight="1" x14ac:dyDescent="0.6"/>
    <row r="723" ht="15.75" customHeight="1" x14ac:dyDescent="0.6"/>
    <row r="724" ht="15.75" customHeight="1" x14ac:dyDescent="0.6"/>
    <row r="725" ht="15.75" customHeight="1" x14ac:dyDescent="0.6"/>
    <row r="726" ht="15.75" customHeight="1" x14ac:dyDescent="0.6"/>
    <row r="727" ht="15.75" customHeight="1" x14ac:dyDescent="0.6"/>
    <row r="728" ht="15.75" customHeight="1" x14ac:dyDescent="0.6"/>
    <row r="729" ht="15.75" customHeight="1" x14ac:dyDescent="0.6"/>
    <row r="730" ht="15.75" customHeight="1" x14ac:dyDescent="0.6"/>
    <row r="731" ht="15.75" customHeight="1" x14ac:dyDescent="0.6"/>
    <row r="732" ht="15.75" customHeight="1" x14ac:dyDescent="0.6"/>
    <row r="733" ht="15.75" customHeight="1" x14ac:dyDescent="0.6"/>
    <row r="734" ht="15.75" customHeight="1" x14ac:dyDescent="0.6"/>
    <row r="735" ht="15.75" customHeight="1" x14ac:dyDescent="0.6"/>
    <row r="736" ht="15.75" customHeight="1" x14ac:dyDescent="0.6"/>
    <row r="737" ht="15.75" customHeight="1" x14ac:dyDescent="0.6"/>
    <row r="738" ht="15.75" customHeight="1" x14ac:dyDescent="0.6"/>
    <row r="739" ht="15.75" customHeight="1" x14ac:dyDescent="0.6"/>
    <row r="740" ht="15.75" customHeight="1" x14ac:dyDescent="0.6"/>
    <row r="741" ht="15.75" customHeight="1" x14ac:dyDescent="0.6"/>
    <row r="742" ht="15.75" customHeight="1" x14ac:dyDescent="0.6"/>
    <row r="743" ht="15.75" customHeight="1" x14ac:dyDescent="0.6"/>
    <row r="744" ht="15.75" customHeight="1" x14ac:dyDescent="0.6"/>
    <row r="745" ht="15.75" customHeight="1" x14ac:dyDescent="0.6"/>
    <row r="746" ht="15.75" customHeight="1" x14ac:dyDescent="0.6"/>
    <row r="747" ht="15.75" customHeight="1" x14ac:dyDescent="0.6"/>
    <row r="748" ht="15.75" customHeight="1" x14ac:dyDescent="0.6"/>
    <row r="749" ht="15.75" customHeight="1" x14ac:dyDescent="0.6"/>
    <row r="750" ht="15.75" customHeight="1" x14ac:dyDescent="0.6"/>
    <row r="751" ht="15.75" customHeight="1" x14ac:dyDescent="0.6"/>
    <row r="752" ht="15.75" customHeight="1" x14ac:dyDescent="0.6"/>
    <row r="753" ht="15.75" customHeight="1" x14ac:dyDescent="0.6"/>
    <row r="754" ht="15.75" customHeight="1" x14ac:dyDescent="0.6"/>
    <row r="755" ht="15.75" customHeight="1" x14ac:dyDescent="0.6"/>
    <row r="756" ht="15.75" customHeight="1" x14ac:dyDescent="0.6"/>
    <row r="757" ht="15.75" customHeight="1" x14ac:dyDescent="0.6"/>
    <row r="758" ht="15.75" customHeight="1" x14ac:dyDescent="0.6"/>
    <row r="759" ht="15.75" customHeight="1" x14ac:dyDescent="0.6"/>
    <row r="760" ht="15.75" customHeight="1" x14ac:dyDescent="0.6"/>
    <row r="761" ht="15.75" customHeight="1" x14ac:dyDescent="0.6"/>
    <row r="762" ht="15.75" customHeight="1" x14ac:dyDescent="0.6"/>
    <row r="763" ht="15.75" customHeight="1" x14ac:dyDescent="0.6"/>
    <row r="764" ht="15.75" customHeight="1" x14ac:dyDescent="0.6"/>
    <row r="765" ht="15.75" customHeight="1" x14ac:dyDescent="0.6"/>
    <row r="766" ht="15.75" customHeight="1" x14ac:dyDescent="0.6"/>
    <row r="767" ht="15.75" customHeight="1" x14ac:dyDescent="0.6"/>
    <row r="768" ht="15.75" customHeight="1" x14ac:dyDescent="0.6"/>
    <row r="769" ht="15.75" customHeight="1" x14ac:dyDescent="0.6"/>
    <row r="770" ht="15.75" customHeight="1" x14ac:dyDescent="0.6"/>
    <row r="771" ht="15.75" customHeight="1" x14ac:dyDescent="0.6"/>
    <row r="772" ht="15.75" customHeight="1" x14ac:dyDescent="0.6"/>
    <row r="773" ht="15.75" customHeight="1" x14ac:dyDescent="0.6"/>
    <row r="774" ht="15.75" customHeight="1" x14ac:dyDescent="0.6"/>
    <row r="775" ht="15.75" customHeight="1" x14ac:dyDescent="0.6"/>
    <row r="776" ht="15.75" customHeight="1" x14ac:dyDescent="0.6"/>
    <row r="777" ht="15.75" customHeight="1" x14ac:dyDescent="0.6"/>
    <row r="778" ht="15.75" customHeight="1" x14ac:dyDescent="0.6"/>
    <row r="779" ht="15.75" customHeight="1" x14ac:dyDescent="0.6"/>
    <row r="780" ht="15.75" customHeight="1" x14ac:dyDescent="0.6"/>
    <row r="781" ht="15.75" customHeight="1" x14ac:dyDescent="0.6"/>
    <row r="782" ht="15.75" customHeight="1" x14ac:dyDescent="0.6"/>
    <row r="783" ht="15.75" customHeight="1" x14ac:dyDescent="0.6"/>
    <row r="784" ht="15.75" customHeight="1" x14ac:dyDescent="0.6"/>
    <row r="785" ht="15.75" customHeight="1" x14ac:dyDescent="0.6"/>
    <row r="786" ht="15.75" customHeight="1" x14ac:dyDescent="0.6"/>
    <row r="787" ht="15.75" customHeight="1" x14ac:dyDescent="0.6"/>
    <row r="788" ht="15.75" customHeight="1" x14ac:dyDescent="0.6"/>
    <row r="789" ht="15.75" customHeight="1" x14ac:dyDescent="0.6"/>
    <row r="790" ht="15.75" customHeight="1" x14ac:dyDescent="0.6"/>
    <row r="791" ht="15.75" customHeight="1" x14ac:dyDescent="0.6"/>
    <row r="792" ht="15.75" customHeight="1" x14ac:dyDescent="0.6"/>
    <row r="793" ht="15.75" customHeight="1" x14ac:dyDescent="0.6"/>
    <row r="794" ht="15.75" customHeight="1" x14ac:dyDescent="0.6"/>
    <row r="795" ht="15.75" customHeight="1" x14ac:dyDescent="0.6"/>
    <row r="796" ht="15.75" customHeight="1" x14ac:dyDescent="0.6"/>
    <row r="797" ht="15.75" customHeight="1" x14ac:dyDescent="0.6"/>
    <row r="798" ht="15.75" customHeight="1" x14ac:dyDescent="0.6"/>
    <row r="799" ht="15.75" customHeight="1" x14ac:dyDescent="0.6"/>
    <row r="800" ht="15.75" customHeight="1" x14ac:dyDescent="0.6"/>
    <row r="801" ht="15.75" customHeight="1" x14ac:dyDescent="0.6"/>
    <row r="802" ht="15.75" customHeight="1" x14ac:dyDescent="0.6"/>
    <row r="803" ht="15.75" customHeight="1" x14ac:dyDescent="0.6"/>
    <row r="804" ht="15.75" customHeight="1" x14ac:dyDescent="0.6"/>
    <row r="805" ht="15.75" customHeight="1" x14ac:dyDescent="0.6"/>
    <row r="806" ht="15.75" customHeight="1" x14ac:dyDescent="0.6"/>
    <row r="807" ht="15.75" customHeight="1" x14ac:dyDescent="0.6"/>
    <row r="808" ht="15.75" customHeight="1" x14ac:dyDescent="0.6"/>
    <row r="809" ht="15.75" customHeight="1" x14ac:dyDescent="0.6"/>
    <row r="810" ht="15.75" customHeight="1" x14ac:dyDescent="0.6"/>
    <row r="811" ht="15.75" customHeight="1" x14ac:dyDescent="0.6"/>
    <row r="812" ht="15.75" customHeight="1" x14ac:dyDescent="0.6"/>
    <row r="813" ht="15.75" customHeight="1" x14ac:dyDescent="0.6"/>
    <row r="814" ht="15.75" customHeight="1" x14ac:dyDescent="0.6"/>
    <row r="815" ht="15.75" customHeight="1" x14ac:dyDescent="0.6"/>
    <row r="816" ht="15.75" customHeight="1" x14ac:dyDescent="0.6"/>
    <row r="817" ht="15.75" customHeight="1" x14ac:dyDescent="0.6"/>
    <row r="818" ht="15.75" customHeight="1" x14ac:dyDescent="0.6"/>
    <row r="819" ht="15.75" customHeight="1" x14ac:dyDescent="0.6"/>
    <row r="820" ht="15.75" customHeight="1" x14ac:dyDescent="0.6"/>
    <row r="821" ht="15.75" customHeight="1" x14ac:dyDescent="0.6"/>
    <row r="822" ht="15.75" customHeight="1" x14ac:dyDescent="0.6"/>
    <row r="823" ht="15.75" customHeight="1" x14ac:dyDescent="0.6"/>
    <row r="824" ht="15.75" customHeight="1" x14ac:dyDescent="0.6"/>
    <row r="825" ht="15.75" customHeight="1" x14ac:dyDescent="0.6"/>
    <row r="826" ht="15.75" customHeight="1" x14ac:dyDescent="0.6"/>
    <row r="827" ht="15.75" customHeight="1" x14ac:dyDescent="0.6"/>
    <row r="828" ht="15.75" customHeight="1" x14ac:dyDescent="0.6"/>
    <row r="829" ht="15.75" customHeight="1" x14ac:dyDescent="0.6"/>
    <row r="830" ht="15.75" customHeight="1" x14ac:dyDescent="0.6"/>
    <row r="831" ht="15.75" customHeight="1" x14ac:dyDescent="0.6"/>
    <row r="832" ht="15.75" customHeight="1" x14ac:dyDescent="0.6"/>
    <row r="833" ht="15.75" customHeight="1" x14ac:dyDescent="0.6"/>
    <row r="834" ht="15.75" customHeight="1" x14ac:dyDescent="0.6"/>
    <row r="835" ht="15.75" customHeight="1" x14ac:dyDescent="0.6"/>
    <row r="836" ht="15.75" customHeight="1" x14ac:dyDescent="0.6"/>
    <row r="837" ht="15.75" customHeight="1" x14ac:dyDescent="0.6"/>
    <row r="838" ht="15.75" customHeight="1" x14ac:dyDescent="0.6"/>
    <row r="839" ht="15.75" customHeight="1" x14ac:dyDescent="0.6"/>
    <row r="840" ht="15.75" customHeight="1" x14ac:dyDescent="0.6"/>
    <row r="841" ht="15.75" customHeight="1" x14ac:dyDescent="0.6"/>
    <row r="842" ht="15.75" customHeight="1" x14ac:dyDescent="0.6"/>
    <row r="843" ht="15.75" customHeight="1" x14ac:dyDescent="0.6"/>
    <row r="844" ht="15.75" customHeight="1" x14ac:dyDescent="0.6"/>
    <row r="845" ht="15.75" customHeight="1" x14ac:dyDescent="0.6"/>
    <row r="846" ht="15.75" customHeight="1" x14ac:dyDescent="0.6"/>
    <row r="847" ht="15.75" customHeight="1" x14ac:dyDescent="0.6"/>
    <row r="848" ht="15.75" customHeight="1" x14ac:dyDescent="0.6"/>
    <row r="849" ht="15.75" customHeight="1" x14ac:dyDescent="0.6"/>
    <row r="850" ht="15.75" customHeight="1" x14ac:dyDescent="0.6"/>
    <row r="851" ht="15.75" customHeight="1" x14ac:dyDescent="0.6"/>
    <row r="852" ht="15.75" customHeight="1" x14ac:dyDescent="0.6"/>
    <row r="853" ht="15.75" customHeight="1" x14ac:dyDescent="0.6"/>
    <row r="854" ht="15.75" customHeight="1" x14ac:dyDescent="0.6"/>
    <row r="855" ht="15.75" customHeight="1" x14ac:dyDescent="0.6"/>
    <row r="856" ht="15.75" customHeight="1" x14ac:dyDescent="0.6"/>
    <row r="857" ht="15.75" customHeight="1" x14ac:dyDescent="0.6"/>
    <row r="858" ht="15.75" customHeight="1" x14ac:dyDescent="0.6"/>
    <row r="859" ht="15.75" customHeight="1" x14ac:dyDescent="0.6"/>
    <row r="860" ht="15.75" customHeight="1" x14ac:dyDescent="0.6"/>
    <row r="861" ht="15.75" customHeight="1" x14ac:dyDescent="0.6"/>
    <row r="862" ht="15.75" customHeight="1" x14ac:dyDescent="0.6"/>
    <row r="863" ht="15.75" customHeight="1" x14ac:dyDescent="0.6"/>
    <row r="864" ht="15.75" customHeight="1" x14ac:dyDescent="0.6"/>
    <row r="865" ht="15.75" customHeight="1" x14ac:dyDescent="0.6"/>
    <row r="866" ht="15.75" customHeight="1" x14ac:dyDescent="0.6"/>
    <row r="867" ht="15.75" customHeight="1" x14ac:dyDescent="0.6"/>
    <row r="868" ht="15.75" customHeight="1" x14ac:dyDescent="0.6"/>
    <row r="869" ht="15.75" customHeight="1" x14ac:dyDescent="0.6"/>
    <row r="870" ht="15.75" customHeight="1" x14ac:dyDescent="0.6"/>
    <row r="871" ht="15.75" customHeight="1" x14ac:dyDescent="0.6"/>
    <row r="872" ht="15.75" customHeight="1" x14ac:dyDescent="0.6"/>
    <row r="873" ht="15.75" customHeight="1" x14ac:dyDescent="0.6"/>
    <row r="874" ht="15.75" customHeight="1" x14ac:dyDescent="0.6"/>
    <row r="875" ht="15.75" customHeight="1" x14ac:dyDescent="0.6"/>
    <row r="876" ht="15.75" customHeight="1" x14ac:dyDescent="0.6"/>
    <row r="877" ht="15.75" customHeight="1" x14ac:dyDescent="0.6"/>
    <row r="878" ht="15.75" customHeight="1" x14ac:dyDescent="0.6"/>
    <row r="879" ht="15.75" customHeight="1" x14ac:dyDescent="0.6"/>
    <row r="880" ht="15.75" customHeight="1" x14ac:dyDescent="0.6"/>
    <row r="881" ht="15.75" customHeight="1" x14ac:dyDescent="0.6"/>
    <row r="882" ht="15.75" customHeight="1" x14ac:dyDescent="0.6"/>
    <row r="883" ht="15.75" customHeight="1" x14ac:dyDescent="0.6"/>
    <row r="884" ht="15.75" customHeight="1" x14ac:dyDescent="0.6"/>
    <row r="885" ht="15.75" customHeight="1" x14ac:dyDescent="0.6"/>
    <row r="886" ht="15.75" customHeight="1" x14ac:dyDescent="0.6"/>
    <row r="887" ht="15.75" customHeight="1" x14ac:dyDescent="0.6"/>
    <row r="888" ht="15.75" customHeight="1" x14ac:dyDescent="0.6"/>
    <row r="889" ht="15.75" customHeight="1" x14ac:dyDescent="0.6"/>
    <row r="890" ht="15.75" customHeight="1" x14ac:dyDescent="0.6"/>
    <row r="891" ht="15.75" customHeight="1" x14ac:dyDescent="0.6"/>
    <row r="892" ht="15.75" customHeight="1" x14ac:dyDescent="0.6"/>
    <row r="893" ht="15.75" customHeight="1" x14ac:dyDescent="0.6"/>
    <row r="894" ht="15.75" customHeight="1" x14ac:dyDescent="0.6"/>
    <row r="895" ht="15.75" customHeight="1" x14ac:dyDescent="0.6"/>
    <row r="896" ht="15.75" customHeight="1" x14ac:dyDescent="0.6"/>
    <row r="897" ht="15.75" customHeight="1" x14ac:dyDescent="0.6"/>
    <row r="898" ht="15.75" customHeight="1" x14ac:dyDescent="0.6"/>
    <row r="899" ht="15.75" customHeight="1" x14ac:dyDescent="0.6"/>
    <row r="900" ht="15.75" customHeight="1" x14ac:dyDescent="0.6"/>
    <row r="901" ht="15.75" customHeight="1" x14ac:dyDescent="0.6"/>
    <row r="902" ht="15.75" customHeight="1" x14ac:dyDescent="0.6"/>
    <row r="903" ht="15.75" customHeight="1" x14ac:dyDescent="0.6"/>
    <row r="904" ht="15.75" customHeight="1" x14ac:dyDescent="0.6"/>
    <row r="905" ht="15.75" customHeight="1" x14ac:dyDescent="0.6"/>
    <row r="906" ht="15.75" customHeight="1" x14ac:dyDescent="0.6"/>
    <row r="907" ht="15.75" customHeight="1" x14ac:dyDescent="0.6"/>
    <row r="908" ht="15.75" customHeight="1" x14ac:dyDescent="0.6"/>
    <row r="909" ht="15.75" customHeight="1" x14ac:dyDescent="0.6"/>
    <row r="910" ht="15.75" customHeight="1" x14ac:dyDescent="0.6"/>
    <row r="911" ht="15.75" customHeight="1" x14ac:dyDescent="0.6"/>
    <row r="912" ht="15.75" customHeight="1" x14ac:dyDescent="0.6"/>
    <row r="913" ht="15.75" customHeight="1" x14ac:dyDescent="0.6"/>
    <row r="914" ht="15.75" customHeight="1" x14ac:dyDescent="0.6"/>
    <row r="915" ht="15.75" customHeight="1" x14ac:dyDescent="0.6"/>
    <row r="916" ht="15.75" customHeight="1" x14ac:dyDescent="0.6"/>
    <row r="917" ht="15.75" customHeight="1" x14ac:dyDescent="0.6"/>
    <row r="918" ht="15.75" customHeight="1" x14ac:dyDescent="0.6"/>
    <row r="919" ht="15.75" customHeight="1" x14ac:dyDescent="0.6"/>
    <row r="920" ht="15.75" customHeight="1" x14ac:dyDescent="0.6"/>
    <row r="921" ht="15.75" customHeight="1" x14ac:dyDescent="0.6"/>
    <row r="922" ht="15.75" customHeight="1" x14ac:dyDescent="0.6"/>
    <row r="923" ht="15.75" customHeight="1" x14ac:dyDescent="0.6"/>
    <row r="924" ht="15.75" customHeight="1" x14ac:dyDescent="0.6"/>
    <row r="925" ht="15.75" customHeight="1" x14ac:dyDescent="0.6"/>
    <row r="926" ht="15.75" customHeight="1" x14ac:dyDescent="0.6"/>
    <row r="927" ht="15.75" customHeight="1" x14ac:dyDescent="0.6"/>
    <row r="928" ht="15.75" customHeight="1" x14ac:dyDescent="0.6"/>
    <row r="929" ht="15.75" customHeight="1" x14ac:dyDescent="0.6"/>
    <row r="930" ht="15.75" customHeight="1" x14ac:dyDescent="0.6"/>
    <row r="931" ht="15.75" customHeight="1" x14ac:dyDescent="0.6"/>
    <row r="932" ht="15.75" customHeight="1" x14ac:dyDescent="0.6"/>
    <row r="933" ht="15.75" customHeight="1" x14ac:dyDescent="0.6"/>
    <row r="934" ht="15.75" customHeight="1" x14ac:dyDescent="0.6"/>
    <row r="935" ht="15.75" customHeight="1" x14ac:dyDescent="0.6"/>
    <row r="936" ht="15.75" customHeight="1" x14ac:dyDescent="0.6"/>
    <row r="937" ht="15.75" customHeight="1" x14ac:dyDescent="0.6"/>
    <row r="938" ht="15.75" customHeight="1" x14ac:dyDescent="0.6"/>
    <row r="939" ht="15.75" customHeight="1" x14ac:dyDescent="0.6"/>
    <row r="940" ht="15.75" customHeight="1" x14ac:dyDescent="0.6"/>
    <row r="941" ht="15.75" customHeight="1" x14ac:dyDescent="0.6"/>
    <row r="942" ht="15.75" customHeight="1" x14ac:dyDescent="0.6"/>
    <row r="943" ht="15.75" customHeight="1" x14ac:dyDescent="0.6"/>
    <row r="944" ht="15.75" customHeight="1" x14ac:dyDescent="0.6"/>
    <row r="945" ht="15.75" customHeight="1" x14ac:dyDescent="0.6"/>
    <row r="946" ht="15.75" customHeight="1" x14ac:dyDescent="0.6"/>
    <row r="947" ht="15.75" customHeight="1" x14ac:dyDescent="0.6"/>
    <row r="948" ht="15.75" customHeight="1" x14ac:dyDescent="0.6"/>
    <row r="949" ht="15.75" customHeight="1" x14ac:dyDescent="0.6"/>
    <row r="950" ht="15.75" customHeight="1" x14ac:dyDescent="0.6"/>
    <row r="951" ht="15.75" customHeight="1" x14ac:dyDescent="0.6"/>
    <row r="952" ht="15.75" customHeight="1" x14ac:dyDescent="0.6"/>
    <row r="953" ht="15.75" customHeight="1" x14ac:dyDescent="0.6"/>
    <row r="954" ht="15.75" customHeight="1" x14ac:dyDescent="0.6"/>
    <row r="955" ht="15.75" customHeight="1" x14ac:dyDescent="0.6"/>
    <row r="956" ht="15.75" customHeight="1" x14ac:dyDescent="0.6"/>
    <row r="957" ht="15.75" customHeight="1" x14ac:dyDescent="0.6"/>
    <row r="958" ht="15.75" customHeight="1" x14ac:dyDescent="0.6"/>
    <row r="959" ht="15.75" customHeight="1" x14ac:dyDescent="0.6"/>
    <row r="960" ht="15.75" customHeight="1" x14ac:dyDescent="0.6"/>
    <row r="961" ht="15.75" customHeight="1" x14ac:dyDescent="0.6"/>
    <row r="962" ht="15.75" customHeight="1" x14ac:dyDescent="0.6"/>
    <row r="963" ht="15.75" customHeight="1" x14ac:dyDescent="0.6"/>
    <row r="964" ht="15.75" customHeight="1" x14ac:dyDescent="0.6"/>
    <row r="965" ht="15.75" customHeight="1" x14ac:dyDescent="0.6"/>
    <row r="966" ht="15.75" customHeight="1" x14ac:dyDescent="0.6"/>
    <row r="967" ht="15.75" customHeight="1" x14ac:dyDescent="0.6"/>
    <row r="968" ht="15.75" customHeight="1" x14ac:dyDescent="0.6"/>
    <row r="969" ht="15.75" customHeight="1" x14ac:dyDescent="0.6"/>
    <row r="970" ht="15.75" customHeight="1" x14ac:dyDescent="0.6"/>
    <row r="971" ht="15.75" customHeight="1" x14ac:dyDescent="0.6"/>
    <row r="972" ht="15.75" customHeight="1" x14ac:dyDescent="0.6"/>
    <row r="973" ht="15.75" customHeight="1" x14ac:dyDescent="0.6"/>
    <row r="974" ht="15.75" customHeight="1" x14ac:dyDescent="0.6"/>
    <row r="975" ht="15.75" customHeight="1" x14ac:dyDescent="0.6"/>
    <row r="976" ht="15.75" customHeight="1" x14ac:dyDescent="0.6"/>
    <row r="977" ht="15.75" customHeight="1" x14ac:dyDescent="0.6"/>
    <row r="978" ht="15.75" customHeight="1" x14ac:dyDescent="0.6"/>
    <row r="979" ht="15.75" customHeight="1" x14ac:dyDescent="0.6"/>
    <row r="980" ht="15.75" customHeight="1" x14ac:dyDescent="0.6"/>
    <row r="981" ht="15.75" customHeight="1" x14ac:dyDescent="0.6"/>
    <row r="982" ht="15.75" customHeight="1" x14ac:dyDescent="0.6"/>
    <row r="983" ht="15.75" customHeight="1" x14ac:dyDescent="0.6"/>
    <row r="984" ht="15.75" customHeight="1" x14ac:dyDescent="0.6"/>
    <row r="985" ht="15.75" customHeight="1" x14ac:dyDescent="0.6"/>
    <row r="986" ht="15.75" customHeight="1" x14ac:dyDescent="0.6"/>
    <row r="987" ht="15.75" customHeight="1" x14ac:dyDescent="0.6"/>
    <row r="988" ht="15.75" customHeight="1" x14ac:dyDescent="0.6"/>
    <row r="989" ht="15.75" customHeight="1" x14ac:dyDescent="0.6"/>
    <row r="990" ht="15.75" customHeight="1" x14ac:dyDescent="0.6"/>
    <row r="991" ht="15.75" customHeight="1" x14ac:dyDescent="0.6"/>
  </sheetData>
  <mergeCells count="14">
    <mergeCell ref="G5:G6"/>
    <mergeCell ref="H5:H6"/>
    <mergeCell ref="I5:I6"/>
    <mergeCell ref="A2:F2"/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N5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FE88E-9651-497C-8298-80EBD704F647}">
  <dimension ref="A1:M95"/>
  <sheetViews>
    <sheetView zoomScale="80" zoomScaleNormal="80" workbookViewId="0">
      <pane xSplit="1" ySplit="6" topLeftCell="B79" activePane="bottomRight" state="frozen"/>
      <selection pane="topRight" activeCell="B1" sqref="B1"/>
      <selection pane="bottomLeft" activeCell="A7" sqref="A7"/>
      <selection pane="bottomRight" activeCell="M92" sqref="M92"/>
    </sheetView>
  </sheetViews>
  <sheetFormatPr defaultColWidth="8.8984375" defaultRowHeight="21" x14ac:dyDescent="0.6"/>
  <cols>
    <col min="1" max="1" width="92.09765625" style="59" customWidth="1"/>
    <col min="2" max="2" width="7" style="74" customWidth="1"/>
    <col min="3" max="12" width="8" style="352" customWidth="1"/>
    <col min="13" max="13" width="9.19921875" style="59" bestFit="1" customWidth="1"/>
    <col min="14" max="16384" width="8.8984375" style="59"/>
  </cols>
  <sheetData>
    <row r="1" spans="1:12" s="60" customFormat="1" ht="87" customHeight="1" x14ac:dyDescent="0.6">
      <c r="A1" s="58" t="s">
        <v>92</v>
      </c>
      <c r="B1" s="58"/>
      <c r="C1" s="302"/>
      <c r="D1" s="338"/>
      <c r="E1" s="338"/>
      <c r="F1" s="338"/>
      <c r="G1" s="338"/>
      <c r="H1" s="338"/>
      <c r="I1" s="338"/>
      <c r="J1" s="338"/>
      <c r="K1" s="338"/>
      <c r="L1" s="338"/>
    </row>
    <row r="2" spans="1:12" ht="6.6" customHeight="1" x14ac:dyDescent="0.6">
      <c r="A2" s="75"/>
      <c r="B2" s="62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2" x14ac:dyDescent="0.6">
      <c r="A3" s="61" t="s">
        <v>204</v>
      </c>
      <c r="B3" s="62"/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1:12" ht="5.4" customHeight="1" x14ac:dyDescent="0.6">
      <c r="A4" s="75"/>
      <c r="B4" s="62"/>
      <c r="C4" s="339"/>
      <c r="D4" s="340"/>
      <c r="E4" s="340"/>
      <c r="F4" s="340"/>
      <c r="G4" s="340"/>
      <c r="H4" s="340"/>
      <c r="I4" s="340"/>
      <c r="J4" s="340"/>
      <c r="K4" s="340"/>
      <c r="L4" s="341"/>
    </row>
    <row r="5" spans="1:12" ht="19.2" customHeight="1" x14ac:dyDescent="0.6">
      <c r="A5" s="63" t="s">
        <v>93</v>
      </c>
      <c r="B5" s="481" t="s">
        <v>2</v>
      </c>
      <c r="C5" s="489" t="s">
        <v>215</v>
      </c>
      <c r="D5" s="489" t="s">
        <v>205</v>
      </c>
      <c r="E5" s="489" t="s">
        <v>206</v>
      </c>
      <c r="F5" s="489" t="s">
        <v>207</v>
      </c>
      <c r="G5" s="489" t="s">
        <v>208</v>
      </c>
      <c r="H5" s="489" t="s">
        <v>209</v>
      </c>
      <c r="I5" s="489" t="s">
        <v>210</v>
      </c>
      <c r="J5" s="489" t="s">
        <v>211</v>
      </c>
      <c r="K5" s="489" t="s">
        <v>212</v>
      </c>
      <c r="L5" s="177" t="s">
        <v>38</v>
      </c>
    </row>
    <row r="6" spans="1:12" ht="19.2" customHeight="1" x14ac:dyDescent="0.6">
      <c r="A6" s="51" t="s">
        <v>24</v>
      </c>
      <c r="B6" s="482"/>
      <c r="C6" s="490"/>
      <c r="D6" s="490"/>
      <c r="E6" s="490"/>
      <c r="F6" s="490"/>
      <c r="G6" s="490"/>
      <c r="H6" s="490"/>
      <c r="I6" s="490"/>
      <c r="J6" s="490"/>
      <c r="K6" s="490"/>
      <c r="L6" s="178"/>
    </row>
    <row r="7" spans="1:12" x14ac:dyDescent="0.6">
      <c r="A7" s="64" t="s">
        <v>25</v>
      </c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228"/>
    </row>
    <row r="8" spans="1:12" x14ac:dyDescent="0.6">
      <c r="A8" s="67" t="s">
        <v>26</v>
      </c>
      <c r="B8" s="141"/>
      <c r="C8" s="97"/>
      <c r="D8" s="97"/>
      <c r="E8" s="97"/>
      <c r="F8" s="97"/>
      <c r="G8" s="142"/>
      <c r="H8" s="97"/>
      <c r="I8" s="141"/>
      <c r="J8" s="97"/>
      <c r="K8" s="97"/>
      <c r="L8" s="97"/>
    </row>
    <row r="9" spans="1:12" x14ac:dyDescent="0.6">
      <c r="A9" s="67" t="s">
        <v>27</v>
      </c>
      <c r="B9" s="141">
        <v>2</v>
      </c>
      <c r="C9" s="97">
        <v>2</v>
      </c>
      <c r="D9" s="97">
        <v>2</v>
      </c>
      <c r="E9" s="97">
        <v>2</v>
      </c>
      <c r="F9" s="97">
        <v>2</v>
      </c>
      <c r="G9" s="142">
        <v>2</v>
      </c>
      <c r="H9" s="143">
        <v>2</v>
      </c>
      <c r="I9" s="141">
        <v>2</v>
      </c>
      <c r="J9" s="97">
        <v>2</v>
      </c>
      <c r="K9" s="97">
        <v>2</v>
      </c>
      <c r="L9" s="97">
        <f>SUM(C9:K9)</f>
        <v>18</v>
      </c>
    </row>
    <row r="10" spans="1:12" x14ac:dyDescent="0.6">
      <c r="A10" s="67" t="s">
        <v>28</v>
      </c>
      <c r="B10" s="141">
        <v>2</v>
      </c>
      <c r="C10" s="97">
        <v>2</v>
      </c>
      <c r="D10" s="97">
        <v>2</v>
      </c>
      <c r="E10" s="97">
        <v>2</v>
      </c>
      <c r="F10" s="97">
        <v>2</v>
      </c>
      <c r="G10" s="142">
        <v>2</v>
      </c>
      <c r="H10" s="143">
        <v>2</v>
      </c>
      <c r="I10" s="141">
        <v>2</v>
      </c>
      <c r="J10" s="97">
        <v>2</v>
      </c>
      <c r="K10" s="97">
        <v>2</v>
      </c>
      <c r="L10" s="97">
        <f t="shared" ref="L10:L73" si="0">SUM(C10:K10)</f>
        <v>18</v>
      </c>
    </row>
    <row r="11" spans="1:12" x14ac:dyDescent="0.6">
      <c r="A11" s="67" t="s">
        <v>29</v>
      </c>
      <c r="B11" s="141">
        <v>2</v>
      </c>
      <c r="C11" s="97">
        <v>2</v>
      </c>
      <c r="D11" s="97">
        <v>2</v>
      </c>
      <c r="E11" s="97">
        <v>2</v>
      </c>
      <c r="F11" s="97">
        <v>2</v>
      </c>
      <c r="G11" s="142">
        <v>2</v>
      </c>
      <c r="H11" s="143">
        <v>2</v>
      </c>
      <c r="I11" s="141">
        <v>2</v>
      </c>
      <c r="J11" s="97">
        <v>2</v>
      </c>
      <c r="K11" s="97">
        <v>2</v>
      </c>
      <c r="L11" s="97">
        <f t="shared" si="0"/>
        <v>18</v>
      </c>
    </row>
    <row r="12" spans="1:12" x14ac:dyDescent="0.6">
      <c r="A12" s="67" t="s">
        <v>30</v>
      </c>
      <c r="B12" s="141">
        <v>2</v>
      </c>
      <c r="C12" s="97">
        <v>2</v>
      </c>
      <c r="D12" s="97">
        <v>2</v>
      </c>
      <c r="E12" s="97">
        <v>2</v>
      </c>
      <c r="F12" s="97">
        <v>2</v>
      </c>
      <c r="G12" s="142">
        <v>2</v>
      </c>
      <c r="H12" s="97">
        <v>2</v>
      </c>
      <c r="I12" s="141">
        <v>2</v>
      </c>
      <c r="J12" s="97">
        <v>2</v>
      </c>
      <c r="K12" s="97">
        <v>2</v>
      </c>
      <c r="L12" s="97">
        <f t="shared" si="0"/>
        <v>18</v>
      </c>
    </row>
    <row r="13" spans="1:12" x14ac:dyDescent="0.6">
      <c r="A13" s="67" t="s">
        <v>31</v>
      </c>
      <c r="B13" s="141"/>
      <c r="C13" s="97"/>
      <c r="D13" s="97"/>
      <c r="E13" s="97"/>
      <c r="F13" s="97"/>
      <c r="G13" s="142"/>
      <c r="H13" s="97"/>
      <c r="I13" s="141"/>
      <c r="J13" s="97"/>
      <c r="K13" s="97"/>
      <c r="L13" s="97"/>
    </row>
    <row r="14" spans="1:12" x14ac:dyDescent="0.6">
      <c r="A14" s="67" t="s">
        <v>32</v>
      </c>
      <c r="B14" s="141">
        <v>2</v>
      </c>
      <c r="C14" s="97">
        <v>2</v>
      </c>
      <c r="D14" s="97">
        <v>2</v>
      </c>
      <c r="E14" s="97">
        <v>2</v>
      </c>
      <c r="F14" s="97">
        <v>2</v>
      </c>
      <c r="G14" s="142">
        <v>2</v>
      </c>
      <c r="H14" s="97">
        <v>2</v>
      </c>
      <c r="I14" s="141">
        <v>2</v>
      </c>
      <c r="J14" s="97">
        <v>2</v>
      </c>
      <c r="K14" s="97">
        <v>2</v>
      </c>
      <c r="L14" s="97">
        <f t="shared" si="0"/>
        <v>18</v>
      </c>
    </row>
    <row r="15" spans="1:12" x14ac:dyDescent="0.6">
      <c r="A15" s="67" t="s">
        <v>33</v>
      </c>
      <c r="B15" s="141">
        <v>2</v>
      </c>
      <c r="C15" s="97">
        <v>2</v>
      </c>
      <c r="D15" s="97">
        <v>2</v>
      </c>
      <c r="E15" s="97">
        <v>2</v>
      </c>
      <c r="F15" s="97">
        <v>0</v>
      </c>
      <c r="G15" s="142">
        <v>2</v>
      </c>
      <c r="H15" s="97">
        <v>2</v>
      </c>
      <c r="I15" s="141">
        <v>2</v>
      </c>
      <c r="J15" s="97">
        <v>2</v>
      </c>
      <c r="K15" s="97">
        <v>2</v>
      </c>
      <c r="L15" s="97">
        <f t="shared" si="0"/>
        <v>16</v>
      </c>
    </row>
    <row r="16" spans="1:12" x14ac:dyDescent="0.6">
      <c r="A16" s="67" t="s">
        <v>34</v>
      </c>
      <c r="B16" s="141">
        <v>2</v>
      </c>
      <c r="C16" s="97">
        <v>2</v>
      </c>
      <c r="D16" s="97">
        <v>2</v>
      </c>
      <c r="E16" s="97">
        <v>2</v>
      </c>
      <c r="F16" s="97">
        <v>2</v>
      </c>
      <c r="G16" s="142">
        <v>2</v>
      </c>
      <c r="H16" s="97">
        <v>2</v>
      </c>
      <c r="I16" s="141">
        <v>2</v>
      </c>
      <c r="J16" s="97">
        <v>2</v>
      </c>
      <c r="K16" s="97">
        <v>2</v>
      </c>
      <c r="L16" s="97">
        <f t="shared" si="0"/>
        <v>18</v>
      </c>
    </row>
    <row r="17" spans="1:13" x14ac:dyDescent="0.6">
      <c r="A17" s="67" t="s">
        <v>35</v>
      </c>
      <c r="B17" s="141">
        <v>2</v>
      </c>
      <c r="C17" s="97">
        <v>2</v>
      </c>
      <c r="D17" s="97">
        <v>2</v>
      </c>
      <c r="E17" s="97">
        <v>2</v>
      </c>
      <c r="F17" s="97">
        <v>2</v>
      </c>
      <c r="G17" s="142">
        <v>2</v>
      </c>
      <c r="H17" s="97">
        <v>2</v>
      </c>
      <c r="I17" s="141">
        <v>2</v>
      </c>
      <c r="J17" s="97">
        <v>2</v>
      </c>
      <c r="K17" s="97">
        <v>2</v>
      </c>
      <c r="L17" s="97">
        <f t="shared" si="0"/>
        <v>18</v>
      </c>
    </row>
    <row r="18" spans="1:13" x14ac:dyDescent="0.6">
      <c r="A18" s="67" t="s">
        <v>36</v>
      </c>
      <c r="B18" s="141">
        <v>2</v>
      </c>
      <c r="C18" s="97">
        <v>2</v>
      </c>
      <c r="D18" s="97">
        <v>2</v>
      </c>
      <c r="E18" s="97">
        <v>2</v>
      </c>
      <c r="F18" s="97">
        <v>2</v>
      </c>
      <c r="G18" s="142">
        <v>2</v>
      </c>
      <c r="H18" s="97">
        <v>2</v>
      </c>
      <c r="I18" s="141">
        <v>2</v>
      </c>
      <c r="J18" s="97">
        <v>2</v>
      </c>
      <c r="K18" s="97">
        <v>2</v>
      </c>
      <c r="L18" s="97">
        <f t="shared" si="0"/>
        <v>18</v>
      </c>
    </row>
    <row r="19" spans="1:13" x14ac:dyDescent="0.6">
      <c r="A19" s="144" t="s">
        <v>37</v>
      </c>
      <c r="B19" s="145">
        <v>2</v>
      </c>
      <c r="C19" s="89">
        <v>2</v>
      </c>
      <c r="D19" s="89">
        <v>2</v>
      </c>
      <c r="E19" s="89">
        <v>2</v>
      </c>
      <c r="F19" s="89">
        <v>0</v>
      </c>
      <c r="G19" s="146">
        <v>2</v>
      </c>
      <c r="H19" s="89">
        <v>2</v>
      </c>
      <c r="I19" s="89">
        <v>2</v>
      </c>
      <c r="J19" s="89">
        <v>2</v>
      </c>
      <c r="K19" s="89">
        <v>2</v>
      </c>
      <c r="L19" s="73">
        <f t="shared" si="0"/>
        <v>16</v>
      </c>
    </row>
    <row r="20" spans="1:13" x14ac:dyDescent="0.6">
      <c r="A20" s="156" t="s">
        <v>38</v>
      </c>
      <c r="B20" s="157">
        <f>+B9+B10+B11+B12+B14+B15+B16+B17+B18+B19</f>
        <v>20</v>
      </c>
      <c r="C20" s="157">
        <f t="shared" ref="C20:L20" si="1">+C9+C10+C11+C12+C14+C15+C16+C17+C18+C19</f>
        <v>20</v>
      </c>
      <c r="D20" s="157">
        <f t="shared" si="1"/>
        <v>20</v>
      </c>
      <c r="E20" s="157">
        <f t="shared" si="1"/>
        <v>20</v>
      </c>
      <c r="F20" s="157">
        <f t="shared" si="1"/>
        <v>16</v>
      </c>
      <c r="G20" s="157">
        <f t="shared" si="1"/>
        <v>20</v>
      </c>
      <c r="H20" s="157">
        <f t="shared" si="1"/>
        <v>20</v>
      </c>
      <c r="I20" s="157">
        <f t="shared" si="1"/>
        <v>20</v>
      </c>
      <c r="J20" s="157">
        <f t="shared" si="1"/>
        <v>20</v>
      </c>
      <c r="K20" s="157">
        <f t="shared" si="1"/>
        <v>20</v>
      </c>
      <c r="L20" s="157">
        <f t="shared" si="1"/>
        <v>176</v>
      </c>
      <c r="M20" s="229">
        <f>COUNTIF(C20:K20,20)</f>
        <v>8</v>
      </c>
    </row>
    <row r="21" spans="1:13" x14ac:dyDescent="0.6">
      <c r="A21" s="64" t="s">
        <v>39</v>
      </c>
      <c r="B21" s="139"/>
      <c r="C21" s="342"/>
      <c r="D21" s="342"/>
      <c r="E21" s="342"/>
      <c r="F21" s="342"/>
      <c r="G21" s="346"/>
      <c r="H21" s="342"/>
      <c r="I21" s="342"/>
      <c r="J21" s="342"/>
      <c r="K21" s="342"/>
      <c r="L21" s="343"/>
    </row>
    <row r="22" spans="1:13" x14ac:dyDescent="0.6">
      <c r="A22" s="67" t="s">
        <v>40</v>
      </c>
      <c r="B22" s="141">
        <v>2</v>
      </c>
      <c r="C22" s="97">
        <v>2</v>
      </c>
      <c r="D22" s="97">
        <v>2</v>
      </c>
      <c r="E22" s="97">
        <v>2</v>
      </c>
      <c r="F22" s="97">
        <v>2</v>
      </c>
      <c r="G22" s="142">
        <v>2</v>
      </c>
      <c r="H22" s="143">
        <v>2</v>
      </c>
      <c r="I22" s="141">
        <v>2</v>
      </c>
      <c r="J22" s="97">
        <v>2</v>
      </c>
      <c r="K22" s="97">
        <v>2</v>
      </c>
      <c r="L22" s="97">
        <f t="shared" si="0"/>
        <v>18</v>
      </c>
    </row>
    <row r="23" spans="1:13" x14ac:dyDescent="0.6">
      <c r="A23" s="67" t="s">
        <v>41</v>
      </c>
      <c r="B23" s="141"/>
      <c r="C23" s="97"/>
      <c r="D23" s="97"/>
      <c r="E23" s="97"/>
      <c r="F23" s="97"/>
      <c r="G23" s="142"/>
      <c r="H23" s="143"/>
      <c r="I23" s="141"/>
      <c r="J23" s="97"/>
      <c r="K23" s="97"/>
      <c r="L23" s="97"/>
    </row>
    <row r="24" spans="1:13" x14ac:dyDescent="0.6">
      <c r="A24" s="67" t="s">
        <v>32</v>
      </c>
      <c r="B24" s="141">
        <v>2</v>
      </c>
      <c r="C24" s="97">
        <v>2</v>
      </c>
      <c r="D24" s="97">
        <v>2</v>
      </c>
      <c r="E24" s="97">
        <v>2</v>
      </c>
      <c r="F24" s="97">
        <v>2</v>
      </c>
      <c r="G24" s="142">
        <v>2</v>
      </c>
      <c r="H24" s="143">
        <v>2</v>
      </c>
      <c r="I24" s="141">
        <v>2</v>
      </c>
      <c r="J24" s="97">
        <v>2</v>
      </c>
      <c r="K24" s="97">
        <v>2</v>
      </c>
      <c r="L24" s="97">
        <f t="shared" si="0"/>
        <v>18</v>
      </c>
    </row>
    <row r="25" spans="1:13" x14ac:dyDescent="0.6">
      <c r="A25" s="67" t="s">
        <v>33</v>
      </c>
      <c r="B25" s="141">
        <v>2</v>
      </c>
      <c r="C25" s="97">
        <v>2</v>
      </c>
      <c r="D25" s="97">
        <v>2</v>
      </c>
      <c r="E25" s="97">
        <v>2</v>
      </c>
      <c r="F25" s="97">
        <v>2</v>
      </c>
      <c r="G25" s="142">
        <v>2</v>
      </c>
      <c r="H25" s="143">
        <v>2</v>
      </c>
      <c r="I25" s="141">
        <v>2</v>
      </c>
      <c r="J25" s="97">
        <v>2</v>
      </c>
      <c r="K25" s="97">
        <v>2</v>
      </c>
      <c r="L25" s="97">
        <f t="shared" si="0"/>
        <v>18</v>
      </c>
    </row>
    <row r="26" spans="1:13" x14ac:dyDescent="0.6">
      <c r="A26" s="67" t="s">
        <v>34</v>
      </c>
      <c r="B26" s="141">
        <v>2</v>
      </c>
      <c r="C26" s="97">
        <v>2</v>
      </c>
      <c r="D26" s="97">
        <v>2</v>
      </c>
      <c r="E26" s="97">
        <v>2</v>
      </c>
      <c r="F26" s="97">
        <v>2</v>
      </c>
      <c r="G26" s="142">
        <v>2</v>
      </c>
      <c r="H26" s="143">
        <v>2</v>
      </c>
      <c r="I26" s="141">
        <v>2</v>
      </c>
      <c r="J26" s="97">
        <v>2</v>
      </c>
      <c r="K26" s="97">
        <v>2</v>
      </c>
      <c r="L26" s="97">
        <f t="shared" si="0"/>
        <v>18</v>
      </c>
    </row>
    <row r="27" spans="1:13" x14ac:dyDescent="0.6">
      <c r="A27" s="67" t="s">
        <v>35</v>
      </c>
      <c r="B27" s="141">
        <v>2</v>
      </c>
      <c r="C27" s="97">
        <v>2</v>
      </c>
      <c r="D27" s="97">
        <v>2</v>
      </c>
      <c r="E27" s="97">
        <v>2</v>
      </c>
      <c r="F27" s="97">
        <v>2</v>
      </c>
      <c r="G27" s="142">
        <v>2</v>
      </c>
      <c r="H27" s="143">
        <v>2</v>
      </c>
      <c r="I27" s="141">
        <v>2</v>
      </c>
      <c r="J27" s="97">
        <v>2</v>
      </c>
      <c r="K27" s="97">
        <v>2</v>
      </c>
      <c r="L27" s="97">
        <f t="shared" si="0"/>
        <v>18</v>
      </c>
    </row>
    <row r="28" spans="1:13" x14ac:dyDescent="0.6">
      <c r="A28" s="67" t="s">
        <v>36</v>
      </c>
      <c r="B28" s="141">
        <v>2</v>
      </c>
      <c r="C28" s="97">
        <v>2</v>
      </c>
      <c r="D28" s="97">
        <v>2</v>
      </c>
      <c r="E28" s="97">
        <v>2</v>
      </c>
      <c r="F28" s="97">
        <v>2</v>
      </c>
      <c r="G28" s="142">
        <v>2</v>
      </c>
      <c r="H28" s="143">
        <v>2</v>
      </c>
      <c r="I28" s="141">
        <v>2</v>
      </c>
      <c r="J28" s="97">
        <v>2</v>
      </c>
      <c r="K28" s="97">
        <v>2</v>
      </c>
      <c r="L28" s="97">
        <f t="shared" si="0"/>
        <v>18</v>
      </c>
    </row>
    <row r="29" spans="1:13" x14ac:dyDescent="0.6">
      <c r="A29" s="67" t="s">
        <v>42</v>
      </c>
      <c r="B29" s="141">
        <v>2</v>
      </c>
      <c r="C29" s="97">
        <v>2</v>
      </c>
      <c r="D29" s="97">
        <v>2</v>
      </c>
      <c r="E29" s="97">
        <v>2</v>
      </c>
      <c r="F29" s="97">
        <v>2</v>
      </c>
      <c r="G29" s="142">
        <v>2</v>
      </c>
      <c r="H29" s="143">
        <v>2</v>
      </c>
      <c r="I29" s="141">
        <v>2</v>
      </c>
      <c r="J29" s="97">
        <v>2</v>
      </c>
      <c r="K29" s="97">
        <v>2</v>
      </c>
      <c r="L29" s="97">
        <f t="shared" si="0"/>
        <v>18</v>
      </c>
    </row>
    <row r="30" spans="1:13" x14ac:dyDescent="0.6">
      <c r="A30" s="67" t="s">
        <v>112</v>
      </c>
      <c r="B30" s="141"/>
      <c r="C30" s="97" t="s">
        <v>213</v>
      </c>
      <c r="D30" s="97" t="s">
        <v>213</v>
      </c>
      <c r="E30" s="97" t="s">
        <v>213</v>
      </c>
      <c r="F30" s="97" t="s">
        <v>213</v>
      </c>
      <c r="G30" s="97" t="s">
        <v>213</v>
      </c>
      <c r="H30" s="97" t="s">
        <v>213</v>
      </c>
      <c r="I30" s="97" t="s">
        <v>213</v>
      </c>
      <c r="J30" s="97" t="s">
        <v>213</v>
      </c>
      <c r="K30" s="97" t="s">
        <v>213</v>
      </c>
      <c r="L30" s="97"/>
    </row>
    <row r="31" spans="1:13" x14ac:dyDescent="0.6">
      <c r="A31" s="67" t="s">
        <v>44</v>
      </c>
      <c r="B31" s="141"/>
      <c r="C31" s="97"/>
      <c r="D31" s="97"/>
      <c r="E31" s="97"/>
      <c r="F31" s="97"/>
      <c r="G31" s="142"/>
      <c r="H31" s="143"/>
      <c r="I31" s="141"/>
      <c r="J31" s="97"/>
      <c r="K31" s="97"/>
      <c r="L31" s="97"/>
    </row>
    <row r="32" spans="1:13" x14ac:dyDescent="0.6">
      <c r="A32" s="147" t="s">
        <v>172</v>
      </c>
      <c r="B32" s="141">
        <v>2</v>
      </c>
      <c r="C32" s="97">
        <v>0</v>
      </c>
      <c r="D32" s="97">
        <v>0</v>
      </c>
      <c r="E32" s="97">
        <v>2</v>
      </c>
      <c r="F32" s="97">
        <v>0</v>
      </c>
      <c r="G32" s="142">
        <v>0</v>
      </c>
      <c r="H32" s="143">
        <v>0</v>
      </c>
      <c r="I32" s="141">
        <v>0</v>
      </c>
      <c r="J32" s="97">
        <v>0</v>
      </c>
      <c r="K32" s="97">
        <v>0</v>
      </c>
      <c r="L32" s="97">
        <f t="shared" si="0"/>
        <v>2</v>
      </c>
    </row>
    <row r="33" spans="1:13" x14ac:dyDescent="0.6">
      <c r="A33" s="147" t="s">
        <v>173</v>
      </c>
      <c r="B33" s="141">
        <v>2</v>
      </c>
      <c r="C33" s="97">
        <v>2</v>
      </c>
      <c r="D33" s="97">
        <v>0</v>
      </c>
      <c r="E33" s="97">
        <v>0</v>
      </c>
      <c r="F33" s="97">
        <v>0</v>
      </c>
      <c r="G33" s="142">
        <v>0</v>
      </c>
      <c r="H33" s="143">
        <v>0</v>
      </c>
      <c r="I33" s="141">
        <v>0</v>
      </c>
      <c r="J33" s="97">
        <v>0</v>
      </c>
      <c r="K33" s="97">
        <v>0</v>
      </c>
      <c r="L33" s="97">
        <f t="shared" si="0"/>
        <v>2</v>
      </c>
    </row>
    <row r="34" spans="1:13" x14ac:dyDescent="0.6">
      <c r="A34" s="148" t="s">
        <v>174</v>
      </c>
      <c r="B34" s="141">
        <v>2</v>
      </c>
      <c r="C34" s="97">
        <v>0</v>
      </c>
      <c r="D34" s="97">
        <v>0</v>
      </c>
      <c r="E34" s="97">
        <v>0</v>
      </c>
      <c r="F34" s="97">
        <v>0</v>
      </c>
      <c r="G34" s="142">
        <v>2</v>
      </c>
      <c r="H34" s="143">
        <v>0</v>
      </c>
      <c r="I34" s="141">
        <v>0</v>
      </c>
      <c r="J34" s="97">
        <v>0</v>
      </c>
      <c r="K34" s="97">
        <v>2</v>
      </c>
      <c r="L34" s="97">
        <f t="shared" si="0"/>
        <v>4</v>
      </c>
    </row>
    <row r="35" spans="1:13" x14ac:dyDescent="0.6">
      <c r="A35" s="149" t="s">
        <v>166</v>
      </c>
      <c r="B35" s="145"/>
      <c r="C35" s="89"/>
      <c r="D35" s="89"/>
      <c r="E35" s="89"/>
      <c r="F35" s="89"/>
      <c r="G35" s="146"/>
      <c r="H35" s="89"/>
      <c r="I35" s="89"/>
      <c r="J35" s="89"/>
      <c r="K35" s="89"/>
      <c r="L35" s="73"/>
    </row>
    <row r="36" spans="1:13" x14ac:dyDescent="0.6">
      <c r="A36" s="156" t="s">
        <v>38</v>
      </c>
      <c r="B36" s="158">
        <f>+B22+B24+B25+B26+B27+B28+B29+B32+B33+B34</f>
        <v>20</v>
      </c>
      <c r="C36" s="158">
        <f t="shared" ref="C36:K36" si="2">+C22+C24+C25+C26+C27+C28+C29+C32+C33+C34</f>
        <v>16</v>
      </c>
      <c r="D36" s="158">
        <f t="shared" si="2"/>
        <v>14</v>
      </c>
      <c r="E36" s="158">
        <f t="shared" si="2"/>
        <v>16</v>
      </c>
      <c r="F36" s="158">
        <f t="shared" si="2"/>
        <v>14</v>
      </c>
      <c r="G36" s="158">
        <f t="shared" si="2"/>
        <v>16</v>
      </c>
      <c r="H36" s="158">
        <f t="shared" si="2"/>
        <v>14</v>
      </c>
      <c r="I36" s="158">
        <f t="shared" si="2"/>
        <v>14</v>
      </c>
      <c r="J36" s="158">
        <f t="shared" si="2"/>
        <v>14</v>
      </c>
      <c r="K36" s="158">
        <f t="shared" si="2"/>
        <v>16</v>
      </c>
      <c r="L36" s="158">
        <f>+L22+L24+L25+L26+L27+L28+L29+L32+L33+L34</f>
        <v>134</v>
      </c>
      <c r="M36" s="229">
        <f>COUNTIF(C36:K36,20)</f>
        <v>0</v>
      </c>
    </row>
    <row r="37" spans="1:13" ht="22.8" customHeight="1" x14ac:dyDescent="0.6">
      <c r="A37" s="64" t="s">
        <v>216</v>
      </c>
      <c r="B37" s="139"/>
      <c r="C37" s="342"/>
      <c r="D37" s="342"/>
      <c r="E37" s="342"/>
      <c r="F37" s="342"/>
      <c r="G37" s="346"/>
      <c r="H37" s="342"/>
      <c r="I37" s="342"/>
      <c r="J37" s="342"/>
      <c r="K37" s="342"/>
      <c r="L37" s="343"/>
    </row>
    <row r="38" spans="1:13" x14ac:dyDescent="0.6">
      <c r="A38" s="67" t="s">
        <v>217</v>
      </c>
      <c r="B38" s="97">
        <v>2</v>
      </c>
      <c r="C38" s="97">
        <v>2</v>
      </c>
      <c r="D38" s="97">
        <v>2</v>
      </c>
      <c r="E38" s="97">
        <v>2</v>
      </c>
      <c r="F38" s="97">
        <v>2</v>
      </c>
      <c r="G38" s="142">
        <v>2</v>
      </c>
      <c r="H38" s="143">
        <v>2</v>
      </c>
      <c r="I38" s="141">
        <v>2</v>
      </c>
      <c r="J38" s="97">
        <v>2</v>
      </c>
      <c r="K38" s="97">
        <v>2</v>
      </c>
      <c r="L38" s="97">
        <f t="shared" si="0"/>
        <v>18</v>
      </c>
    </row>
    <row r="39" spans="1:13" x14ac:dyDescent="0.6">
      <c r="A39" s="67" t="s">
        <v>214</v>
      </c>
      <c r="B39" s="97">
        <v>2</v>
      </c>
      <c r="C39" s="97">
        <v>2</v>
      </c>
      <c r="D39" s="97">
        <v>2</v>
      </c>
      <c r="E39" s="97">
        <v>0</v>
      </c>
      <c r="F39" s="97">
        <v>2</v>
      </c>
      <c r="G39" s="142">
        <v>2</v>
      </c>
      <c r="H39" s="143">
        <v>2</v>
      </c>
      <c r="I39" s="141">
        <v>2</v>
      </c>
      <c r="J39" s="97">
        <v>2</v>
      </c>
      <c r="K39" s="97">
        <v>2</v>
      </c>
      <c r="L39" s="97">
        <f t="shared" si="0"/>
        <v>16</v>
      </c>
    </row>
    <row r="40" spans="1:13" x14ac:dyDescent="0.6">
      <c r="A40" s="155" t="s">
        <v>126</v>
      </c>
      <c r="B40" s="97"/>
      <c r="C40" s="97">
        <v>17</v>
      </c>
      <c r="D40" s="97">
        <v>6</v>
      </c>
      <c r="E40" s="97">
        <v>2</v>
      </c>
      <c r="F40" s="97">
        <v>9</v>
      </c>
      <c r="G40" s="142">
        <v>9</v>
      </c>
      <c r="H40" s="97">
        <v>14</v>
      </c>
      <c r="I40" s="141">
        <v>5</v>
      </c>
      <c r="J40" s="97">
        <v>10</v>
      </c>
      <c r="K40" s="97">
        <v>5</v>
      </c>
      <c r="L40" s="97"/>
    </row>
    <row r="41" spans="1:13" x14ac:dyDescent="0.6">
      <c r="A41" s="67" t="s">
        <v>52</v>
      </c>
      <c r="B41" s="97">
        <v>2</v>
      </c>
      <c r="C41" s="97">
        <v>2</v>
      </c>
      <c r="D41" s="97">
        <v>2</v>
      </c>
      <c r="E41" s="97">
        <v>2</v>
      </c>
      <c r="F41" s="97">
        <v>2</v>
      </c>
      <c r="G41" s="142">
        <v>2</v>
      </c>
      <c r="H41" s="143">
        <v>2</v>
      </c>
      <c r="I41" s="141">
        <v>2</v>
      </c>
      <c r="J41" s="97">
        <v>2</v>
      </c>
      <c r="K41" s="97">
        <v>2</v>
      </c>
      <c r="L41" s="97">
        <f t="shared" si="0"/>
        <v>18</v>
      </c>
    </row>
    <row r="42" spans="1:13" x14ac:dyDescent="0.6">
      <c r="A42" s="144" t="s">
        <v>53</v>
      </c>
      <c r="B42" s="89">
        <v>2</v>
      </c>
      <c r="C42" s="89">
        <v>2</v>
      </c>
      <c r="D42" s="89">
        <v>2</v>
      </c>
      <c r="E42" s="89">
        <v>2</v>
      </c>
      <c r="F42" s="89">
        <v>2</v>
      </c>
      <c r="G42" s="146">
        <v>2</v>
      </c>
      <c r="H42" s="152">
        <v>2</v>
      </c>
      <c r="I42" s="145">
        <v>2</v>
      </c>
      <c r="J42" s="89">
        <v>2</v>
      </c>
      <c r="K42" s="89">
        <v>2</v>
      </c>
      <c r="L42" s="73">
        <f t="shared" si="0"/>
        <v>18</v>
      </c>
    </row>
    <row r="43" spans="1:13" x14ac:dyDescent="0.6">
      <c r="A43" s="156" t="s">
        <v>38</v>
      </c>
      <c r="B43" s="158">
        <f>B38+B39+B41+B42</f>
        <v>8</v>
      </c>
      <c r="C43" s="158">
        <f t="shared" ref="C43:L43" si="3">C38+C39+C41+C42</f>
        <v>8</v>
      </c>
      <c r="D43" s="158">
        <f t="shared" si="3"/>
        <v>8</v>
      </c>
      <c r="E43" s="158">
        <f t="shared" si="3"/>
        <v>6</v>
      </c>
      <c r="F43" s="158">
        <f t="shared" si="3"/>
        <v>8</v>
      </c>
      <c r="G43" s="158">
        <f t="shared" si="3"/>
        <v>8</v>
      </c>
      <c r="H43" s="158">
        <f t="shared" si="3"/>
        <v>8</v>
      </c>
      <c r="I43" s="158">
        <f t="shared" si="3"/>
        <v>8</v>
      </c>
      <c r="J43" s="158">
        <f t="shared" si="3"/>
        <v>8</v>
      </c>
      <c r="K43" s="158">
        <f t="shared" si="3"/>
        <v>8</v>
      </c>
      <c r="L43" s="158">
        <f t="shared" si="3"/>
        <v>70</v>
      </c>
      <c r="M43" s="229">
        <f>COUNTIF(C43:K43,8)</f>
        <v>8</v>
      </c>
    </row>
    <row r="44" spans="1:13" x14ac:dyDescent="0.6">
      <c r="A44" s="64" t="s">
        <v>54</v>
      </c>
      <c r="B44" s="139"/>
      <c r="C44" s="342"/>
      <c r="D44" s="342"/>
      <c r="E44" s="342"/>
      <c r="F44" s="342"/>
      <c r="G44" s="346"/>
      <c r="H44" s="342"/>
      <c r="I44" s="342"/>
      <c r="J44" s="342"/>
      <c r="K44" s="342"/>
      <c r="L44" s="343"/>
    </row>
    <row r="45" spans="1:13" x14ac:dyDescent="0.6">
      <c r="A45" s="67" t="s">
        <v>218</v>
      </c>
      <c r="B45" s="141">
        <v>2</v>
      </c>
      <c r="C45" s="141">
        <v>2</v>
      </c>
      <c r="D45" s="141">
        <v>2</v>
      </c>
      <c r="E45" s="141">
        <v>2</v>
      </c>
      <c r="F45" s="141">
        <v>2</v>
      </c>
      <c r="G45" s="142">
        <v>2</v>
      </c>
      <c r="H45" s="143">
        <v>2</v>
      </c>
      <c r="I45" s="141">
        <v>2</v>
      </c>
      <c r="J45" s="141">
        <v>2</v>
      </c>
      <c r="K45" s="141">
        <v>2</v>
      </c>
      <c r="L45" s="97">
        <f t="shared" si="0"/>
        <v>18</v>
      </c>
    </row>
    <row r="46" spans="1:13" x14ac:dyDescent="0.6">
      <c r="A46" s="67" t="s">
        <v>56</v>
      </c>
      <c r="B46" s="141">
        <v>2</v>
      </c>
      <c r="C46" s="141">
        <v>2</v>
      </c>
      <c r="D46" s="141">
        <v>2</v>
      </c>
      <c r="E46" s="141">
        <v>2</v>
      </c>
      <c r="F46" s="141">
        <v>2</v>
      </c>
      <c r="G46" s="142">
        <v>2</v>
      </c>
      <c r="H46" s="143">
        <v>2</v>
      </c>
      <c r="I46" s="97">
        <v>2</v>
      </c>
      <c r="J46" s="141">
        <v>0</v>
      </c>
      <c r="K46" s="141">
        <v>0</v>
      </c>
      <c r="L46" s="97">
        <f t="shared" si="0"/>
        <v>14</v>
      </c>
    </row>
    <row r="47" spans="1:13" x14ac:dyDescent="0.6">
      <c r="A47" s="67" t="s">
        <v>57</v>
      </c>
      <c r="B47" s="141">
        <v>2</v>
      </c>
      <c r="C47" s="141">
        <v>2</v>
      </c>
      <c r="D47" s="141">
        <v>2</v>
      </c>
      <c r="E47" s="141">
        <v>2</v>
      </c>
      <c r="F47" s="141">
        <v>2</v>
      </c>
      <c r="G47" s="142">
        <v>2</v>
      </c>
      <c r="H47" s="143">
        <v>2</v>
      </c>
      <c r="I47" s="97">
        <v>2</v>
      </c>
      <c r="J47" s="141">
        <v>0</v>
      </c>
      <c r="K47" s="141">
        <v>0</v>
      </c>
      <c r="L47" s="97">
        <f t="shared" si="0"/>
        <v>14</v>
      </c>
    </row>
    <row r="48" spans="1:13" x14ac:dyDescent="0.6">
      <c r="A48" s="144" t="s">
        <v>58</v>
      </c>
      <c r="B48" s="145">
        <v>2</v>
      </c>
      <c r="C48" s="145">
        <v>2</v>
      </c>
      <c r="D48" s="145">
        <v>2</v>
      </c>
      <c r="E48" s="145">
        <v>2</v>
      </c>
      <c r="F48" s="145">
        <v>2</v>
      </c>
      <c r="G48" s="146">
        <v>2</v>
      </c>
      <c r="H48" s="152">
        <v>2</v>
      </c>
      <c r="I48" s="145">
        <v>2</v>
      </c>
      <c r="J48" s="145">
        <v>2</v>
      </c>
      <c r="K48" s="145">
        <v>2</v>
      </c>
      <c r="L48" s="73">
        <f t="shared" si="0"/>
        <v>18</v>
      </c>
    </row>
    <row r="49" spans="1:13" x14ac:dyDescent="0.6">
      <c r="A49" s="156" t="s">
        <v>38</v>
      </c>
      <c r="B49" s="157">
        <f>+B45+B46+B47+B48</f>
        <v>8</v>
      </c>
      <c r="C49" s="157">
        <f t="shared" ref="C49:L49" si="4">+C45+C46+C47+C48</f>
        <v>8</v>
      </c>
      <c r="D49" s="157">
        <f t="shared" si="4"/>
        <v>8</v>
      </c>
      <c r="E49" s="157">
        <f t="shared" si="4"/>
        <v>8</v>
      </c>
      <c r="F49" s="157">
        <f t="shared" si="4"/>
        <v>8</v>
      </c>
      <c r="G49" s="157">
        <f t="shared" si="4"/>
        <v>8</v>
      </c>
      <c r="H49" s="157">
        <f t="shared" si="4"/>
        <v>8</v>
      </c>
      <c r="I49" s="157">
        <f t="shared" si="4"/>
        <v>8</v>
      </c>
      <c r="J49" s="157">
        <f t="shared" si="4"/>
        <v>4</v>
      </c>
      <c r="K49" s="157">
        <f t="shared" si="4"/>
        <v>4</v>
      </c>
      <c r="L49" s="157">
        <f t="shared" si="4"/>
        <v>64</v>
      </c>
      <c r="M49" s="229">
        <f>COUNTIF(C49:K49,8)</f>
        <v>7</v>
      </c>
    </row>
    <row r="50" spans="1:13" x14ac:dyDescent="0.6">
      <c r="A50" s="64" t="s">
        <v>59</v>
      </c>
      <c r="B50" s="139"/>
      <c r="C50" s="342"/>
      <c r="D50" s="342"/>
      <c r="E50" s="342"/>
      <c r="F50" s="342"/>
      <c r="G50" s="346"/>
      <c r="H50" s="342"/>
      <c r="I50" s="342"/>
      <c r="J50" s="342"/>
      <c r="K50" s="342"/>
      <c r="L50" s="343"/>
    </row>
    <row r="51" spans="1:13" x14ac:dyDescent="0.6">
      <c r="A51" s="153" t="s">
        <v>142</v>
      </c>
      <c r="B51" s="141">
        <v>2</v>
      </c>
      <c r="C51" s="141">
        <v>2</v>
      </c>
      <c r="D51" s="141">
        <v>2</v>
      </c>
      <c r="E51" s="141">
        <v>2</v>
      </c>
      <c r="F51" s="141">
        <v>2</v>
      </c>
      <c r="G51" s="142">
        <v>2</v>
      </c>
      <c r="H51" s="143">
        <v>2</v>
      </c>
      <c r="I51" s="141">
        <v>2</v>
      </c>
      <c r="J51" s="141">
        <v>2</v>
      </c>
      <c r="K51" s="141">
        <v>2</v>
      </c>
      <c r="L51" s="97">
        <f t="shared" si="0"/>
        <v>18</v>
      </c>
    </row>
    <row r="52" spans="1:13" x14ac:dyDescent="0.6">
      <c r="A52" s="67" t="s">
        <v>61</v>
      </c>
      <c r="B52" s="141">
        <v>2</v>
      </c>
      <c r="C52" s="97">
        <v>2</v>
      </c>
      <c r="D52" s="97">
        <v>2</v>
      </c>
      <c r="E52" s="97">
        <v>2</v>
      </c>
      <c r="F52" s="97">
        <v>2</v>
      </c>
      <c r="G52" s="142">
        <v>2</v>
      </c>
      <c r="H52" s="143">
        <v>2</v>
      </c>
      <c r="I52" s="141">
        <v>0</v>
      </c>
      <c r="J52" s="97">
        <v>2</v>
      </c>
      <c r="K52" s="97">
        <v>2</v>
      </c>
      <c r="L52" s="97">
        <f t="shared" si="0"/>
        <v>16</v>
      </c>
    </row>
    <row r="53" spans="1:13" x14ac:dyDescent="0.6">
      <c r="A53" s="67" t="s">
        <v>139</v>
      </c>
      <c r="B53" s="141">
        <v>2</v>
      </c>
      <c r="C53" s="97">
        <v>2</v>
      </c>
      <c r="D53" s="97">
        <v>2</v>
      </c>
      <c r="E53" s="97">
        <v>2</v>
      </c>
      <c r="F53" s="97">
        <v>2</v>
      </c>
      <c r="G53" s="142">
        <v>2</v>
      </c>
      <c r="H53" s="143">
        <v>2</v>
      </c>
      <c r="I53" s="141">
        <v>2</v>
      </c>
      <c r="J53" s="97">
        <v>2</v>
      </c>
      <c r="K53" s="97">
        <v>2</v>
      </c>
      <c r="L53" s="97">
        <f t="shared" si="0"/>
        <v>18</v>
      </c>
    </row>
    <row r="54" spans="1:13" x14ac:dyDescent="0.6">
      <c r="A54" s="144" t="s">
        <v>143</v>
      </c>
      <c r="B54" s="145">
        <v>2</v>
      </c>
      <c r="C54" s="89">
        <v>2</v>
      </c>
      <c r="D54" s="89">
        <v>2</v>
      </c>
      <c r="E54" s="89">
        <v>2</v>
      </c>
      <c r="F54" s="89">
        <v>2</v>
      </c>
      <c r="G54" s="146">
        <v>2</v>
      </c>
      <c r="H54" s="152">
        <v>2</v>
      </c>
      <c r="I54" s="145">
        <v>2</v>
      </c>
      <c r="J54" s="89">
        <v>2</v>
      </c>
      <c r="K54" s="89">
        <v>2</v>
      </c>
      <c r="L54" s="73">
        <f t="shared" si="0"/>
        <v>18</v>
      </c>
    </row>
    <row r="55" spans="1:13" x14ac:dyDescent="0.6">
      <c r="A55" s="159" t="s">
        <v>38</v>
      </c>
      <c r="B55" s="157">
        <f>+B51+B52+B53+B54</f>
        <v>8</v>
      </c>
      <c r="C55" s="157">
        <f t="shared" ref="C55:L55" si="5">+C51+C52+C53+C54</f>
        <v>8</v>
      </c>
      <c r="D55" s="157">
        <f t="shared" si="5"/>
        <v>8</v>
      </c>
      <c r="E55" s="157">
        <f t="shared" si="5"/>
        <v>8</v>
      </c>
      <c r="F55" s="157">
        <f t="shared" si="5"/>
        <v>8</v>
      </c>
      <c r="G55" s="157">
        <f t="shared" si="5"/>
        <v>8</v>
      </c>
      <c r="H55" s="157">
        <f t="shared" si="5"/>
        <v>8</v>
      </c>
      <c r="I55" s="157">
        <f t="shared" si="5"/>
        <v>6</v>
      </c>
      <c r="J55" s="157">
        <f t="shared" si="5"/>
        <v>8</v>
      </c>
      <c r="K55" s="157">
        <f t="shared" si="5"/>
        <v>8</v>
      </c>
      <c r="L55" s="157">
        <f t="shared" si="5"/>
        <v>70</v>
      </c>
      <c r="M55" s="229">
        <f>COUNTIF(C55:K55,8)</f>
        <v>8</v>
      </c>
    </row>
    <row r="56" spans="1:13" x14ac:dyDescent="0.6">
      <c r="A56" s="64" t="s">
        <v>64</v>
      </c>
      <c r="B56" s="139"/>
      <c r="C56" s="342"/>
      <c r="D56" s="342"/>
      <c r="E56" s="342"/>
      <c r="F56" s="342"/>
      <c r="G56" s="346"/>
      <c r="H56" s="342"/>
      <c r="I56" s="342"/>
      <c r="J56" s="342"/>
      <c r="K56" s="342"/>
      <c r="L56" s="343"/>
    </row>
    <row r="57" spans="1:13" x14ac:dyDescent="0.6">
      <c r="A57" s="67" t="s">
        <v>65</v>
      </c>
      <c r="B57" s="97">
        <v>2</v>
      </c>
      <c r="C57" s="97">
        <v>2</v>
      </c>
      <c r="D57" s="97">
        <v>2</v>
      </c>
      <c r="E57" s="97">
        <v>2</v>
      </c>
      <c r="F57" s="97">
        <v>2</v>
      </c>
      <c r="G57" s="142">
        <v>2</v>
      </c>
      <c r="H57" s="143">
        <v>2</v>
      </c>
      <c r="I57" s="141">
        <v>2</v>
      </c>
      <c r="J57" s="97">
        <v>2</v>
      </c>
      <c r="K57" s="97">
        <v>2</v>
      </c>
      <c r="L57" s="97">
        <f t="shared" si="0"/>
        <v>18</v>
      </c>
    </row>
    <row r="58" spans="1:13" x14ac:dyDescent="0.6">
      <c r="A58" s="70" t="s">
        <v>66</v>
      </c>
      <c r="B58" s="97">
        <v>2</v>
      </c>
      <c r="C58" s="97">
        <v>2</v>
      </c>
      <c r="D58" s="97">
        <v>2</v>
      </c>
      <c r="E58" s="97">
        <v>2</v>
      </c>
      <c r="F58" s="97">
        <v>2</v>
      </c>
      <c r="G58" s="142">
        <v>2</v>
      </c>
      <c r="H58" s="143">
        <v>2</v>
      </c>
      <c r="I58" s="141">
        <v>2</v>
      </c>
      <c r="J58" s="97">
        <v>2</v>
      </c>
      <c r="K58" s="97">
        <v>2</v>
      </c>
      <c r="L58" s="97">
        <f t="shared" si="0"/>
        <v>18</v>
      </c>
    </row>
    <row r="59" spans="1:13" x14ac:dyDescent="0.6">
      <c r="A59" s="70" t="s">
        <v>67</v>
      </c>
      <c r="B59" s="97">
        <v>2</v>
      </c>
      <c r="C59" s="97">
        <v>2</v>
      </c>
      <c r="D59" s="97">
        <v>2</v>
      </c>
      <c r="E59" s="97">
        <v>2</v>
      </c>
      <c r="F59" s="97">
        <v>2</v>
      </c>
      <c r="G59" s="142">
        <v>2</v>
      </c>
      <c r="H59" s="143">
        <v>2</v>
      </c>
      <c r="I59" s="141">
        <v>2</v>
      </c>
      <c r="J59" s="97">
        <v>2</v>
      </c>
      <c r="K59" s="97">
        <v>2</v>
      </c>
      <c r="L59" s="97">
        <f t="shared" si="0"/>
        <v>18</v>
      </c>
    </row>
    <row r="60" spans="1:13" x14ac:dyDescent="0.6">
      <c r="A60" s="144" t="s">
        <v>68</v>
      </c>
      <c r="B60" s="89">
        <v>2</v>
      </c>
      <c r="C60" s="89">
        <v>2</v>
      </c>
      <c r="D60" s="89">
        <v>2</v>
      </c>
      <c r="E60" s="89">
        <v>2</v>
      </c>
      <c r="F60" s="89">
        <v>2</v>
      </c>
      <c r="G60" s="146">
        <v>2</v>
      </c>
      <c r="H60" s="152">
        <v>2</v>
      </c>
      <c r="I60" s="145">
        <v>2</v>
      </c>
      <c r="J60" s="89">
        <v>2</v>
      </c>
      <c r="K60" s="89">
        <v>2</v>
      </c>
      <c r="L60" s="73">
        <f t="shared" si="0"/>
        <v>18</v>
      </c>
    </row>
    <row r="61" spans="1:13" x14ac:dyDescent="0.6">
      <c r="A61" s="55" t="s">
        <v>38</v>
      </c>
      <c r="B61" s="160">
        <f>+B57+B58+B59+B60</f>
        <v>8</v>
      </c>
      <c r="C61" s="160">
        <f t="shared" ref="C61:L61" si="6">+C57+C58+C59+C60</f>
        <v>8</v>
      </c>
      <c r="D61" s="160">
        <f t="shared" si="6"/>
        <v>8</v>
      </c>
      <c r="E61" s="160">
        <f t="shared" si="6"/>
        <v>8</v>
      </c>
      <c r="F61" s="160">
        <f t="shared" si="6"/>
        <v>8</v>
      </c>
      <c r="G61" s="160">
        <f t="shared" si="6"/>
        <v>8</v>
      </c>
      <c r="H61" s="160">
        <f t="shared" si="6"/>
        <v>8</v>
      </c>
      <c r="I61" s="160">
        <f t="shared" si="6"/>
        <v>8</v>
      </c>
      <c r="J61" s="160">
        <f t="shared" si="6"/>
        <v>8</v>
      </c>
      <c r="K61" s="160">
        <f t="shared" si="6"/>
        <v>8</v>
      </c>
      <c r="L61" s="160">
        <f t="shared" si="6"/>
        <v>72</v>
      </c>
      <c r="M61" s="229">
        <f>COUNTIF(C61:K61,8)</f>
        <v>9</v>
      </c>
    </row>
    <row r="62" spans="1:13" x14ac:dyDescent="0.6">
      <c r="A62" s="44" t="s">
        <v>69</v>
      </c>
      <c r="B62" s="161">
        <f>B20+B36+B43+B49+B55+B61</f>
        <v>72</v>
      </c>
      <c r="C62" s="161">
        <f t="shared" ref="C62:K62" si="7">C20+C36+C43+C49+C55+C61</f>
        <v>68</v>
      </c>
      <c r="D62" s="161">
        <f t="shared" si="7"/>
        <v>66</v>
      </c>
      <c r="E62" s="161">
        <f t="shared" si="7"/>
        <v>66</v>
      </c>
      <c r="F62" s="161">
        <f t="shared" si="7"/>
        <v>62</v>
      </c>
      <c r="G62" s="161">
        <f t="shared" si="7"/>
        <v>68</v>
      </c>
      <c r="H62" s="161">
        <f t="shared" si="7"/>
        <v>66</v>
      </c>
      <c r="I62" s="161">
        <f t="shared" si="7"/>
        <v>64</v>
      </c>
      <c r="J62" s="161">
        <f t="shared" si="7"/>
        <v>62</v>
      </c>
      <c r="K62" s="161">
        <f t="shared" si="7"/>
        <v>64</v>
      </c>
      <c r="L62" s="231"/>
      <c r="M62" s="230"/>
    </row>
    <row r="63" spans="1:13" x14ac:dyDescent="0.6">
      <c r="A63" s="91" t="s">
        <v>144</v>
      </c>
      <c r="B63" s="137"/>
      <c r="C63" s="347"/>
      <c r="D63" s="347"/>
      <c r="E63" s="347"/>
      <c r="F63" s="347"/>
      <c r="G63" s="347"/>
      <c r="H63" s="347"/>
      <c r="I63" s="347"/>
      <c r="J63" s="347"/>
      <c r="K63" s="347"/>
      <c r="L63" s="348"/>
    </row>
    <row r="64" spans="1:13" x14ac:dyDescent="0.6">
      <c r="A64" s="203" t="s">
        <v>25</v>
      </c>
      <c r="B64" s="233"/>
      <c r="C64" s="343"/>
      <c r="D64" s="343"/>
      <c r="E64" s="343"/>
      <c r="F64" s="343"/>
      <c r="G64" s="349"/>
      <c r="H64" s="343"/>
      <c r="I64" s="343"/>
      <c r="J64" s="343"/>
      <c r="K64" s="343"/>
      <c r="L64" s="343"/>
    </row>
    <row r="65" spans="1:13" x14ac:dyDescent="0.6">
      <c r="A65" s="67" t="s">
        <v>71</v>
      </c>
      <c r="B65" s="141"/>
      <c r="C65" s="277"/>
      <c r="D65" s="277"/>
      <c r="E65" s="277"/>
      <c r="F65" s="277"/>
      <c r="G65" s="344"/>
      <c r="H65" s="277"/>
      <c r="I65" s="345"/>
      <c r="J65" s="277"/>
      <c r="K65" s="277"/>
      <c r="L65" s="277"/>
    </row>
    <row r="66" spans="1:13" x14ac:dyDescent="0.6">
      <c r="A66" s="150" t="s">
        <v>86</v>
      </c>
      <c r="B66" s="141">
        <v>2</v>
      </c>
      <c r="C66" s="97">
        <v>2</v>
      </c>
      <c r="D66" s="97">
        <v>2</v>
      </c>
      <c r="E66" s="97">
        <v>2</v>
      </c>
      <c r="F66" s="97">
        <v>2</v>
      </c>
      <c r="G66" s="142">
        <v>2</v>
      </c>
      <c r="H66" s="143">
        <v>2</v>
      </c>
      <c r="I66" s="141">
        <v>2</v>
      </c>
      <c r="J66" s="97">
        <v>2</v>
      </c>
      <c r="K66" s="97">
        <v>2</v>
      </c>
      <c r="L66" s="97">
        <f t="shared" si="0"/>
        <v>18</v>
      </c>
    </row>
    <row r="67" spans="1:13" x14ac:dyDescent="0.6">
      <c r="A67" s="67" t="s">
        <v>72</v>
      </c>
      <c r="B67" s="141">
        <v>2</v>
      </c>
      <c r="C67" s="97">
        <v>2</v>
      </c>
      <c r="D67" s="97">
        <v>0</v>
      </c>
      <c r="E67" s="97">
        <v>2</v>
      </c>
      <c r="F67" s="97">
        <v>2</v>
      </c>
      <c r="G67" s="142">
        <v>2</v>
      </c>
      <c r="H67" s="143">
        <v>2</v>
      </c>
      <c r="I67" s="141">
        <v>2</v>
      </c>
      <c r="J67" s="97">
        <v>2</v>
      </c>
      <c r="K67" s="97">
        <v>2</v>
      </c>
      <c r="L67" s="97">
        <f t="shared" si="0"/>
        <v>16</v>
      </c>
    </row>
    <row r="68" spans="1:13" x14ac:dyDescent="0.6">
      <c r="A68" s="151" t="s">
        <v>87</v>
      </c>
      <c r="B68" s="145">
        <v>2</v>
      </c>
      <c r="C68" s="89">
        <v>2</v>
      </c>
      <c r="D68" s="89">
        <v>2</v>
      </c>
      <c r="E68" s="89">
        <v>2</v>
      </c>
      <c r="F68" s="89">
        <v>2</v>
      </c>
      <c r="G68" s="146">
        <v>2</v>
      </c>
      <c r="H68" s="152">
        <v>2</v>
      </c>
      <c r="I68" s="145">
        <v>2</v>
      </c>
      <c r="J68" s="89">
        <v>2</v>
      </c>
      <c r="K68" s="89">
        <v>2</v>
      </c>
      <c r="L68" s="73">
        <f t="shared" si="0"/>
        <v>18</v>
      </c>
    </row>
    <row r="69" spans="1:13" x14ac:dyDescent="0.6">
      <c r="A69" s="156" t="s">
        <v>38</v>
      </c>
      <c r="B69" s="157">
        <f>SUM(B65:B68)</f>
        <v>6</v>
      </c>
      <c r="C69" s="157">
        <v>6</v>
      </c>
      <c r="D69" s="157">
        <f t="shared" ref="D69:L69" si="8">SUM(D65:D68)</f>
        <v>4</v>
      </c>
      <c r="E69" s="157">
        <f t="shared" si="8"/>
        <v>6</v>
      </c>
      <c r="F69" s="157">
        <f t="shared" si="8"/>
        <v>6</v>
      </c>
      <c r="G69" s="157">
        <f t="shared" si="8"/>
        <v>6</v>
      </c>
      <c r="H69" s="157">
        <f t="shared" si="8"/>
        <v>6</v>
      </c>
      <c r="I69" s="157">
        <f t="shared" si="8"/>
        <v>6</v>
      </c>
      <c r="J69" s="157">
        <f t="shared" si="8"/>
        <v>6</v>
      </c>
      <c r="K69" s="157">
        <f t="shared" si="8"/>
        <v>6</v>
      </c>
      <c r="L69" s="157">
        <f t="shared" si="8"/>
        <v>52</v>
      </c>
      <c r="M69" s="229">
        <f>COUNTIF(C69:K69,6)</f>
        <v>8</v>
      </c>
    </row>
    <row r="70" spans="1:13" x14ac:dyDescent="0.6">
      <c r="A70" s="64" t="s">
        <v>39</v>
      </c>
      <c r="B70" s="139"/>
      <c r="C70" s="342"/>
      <c r="D70" s="342"/>
      <c r="E70" s="342"/>
      <c r="F70" s="342"/>
      <c r="G70" s="346"/>
      <c r="H70" s="342"/>
      <c r="I70" s="342"/>
      <c r="J70" s="342"/>
      <c r="K70" s="342"/>
      <c r="L70" s="343"/>
    </row>
    <row r="71" spans="1:13" x14ac:dyDescent="0.6">
      <c r="A71" s="67" t="s">
        <v>73</v>
      </c>
      <c r="B71" s="141"/>
      <c r="C71" s="277"/>
      <c r="D71" s="277"/>
      <c r="E71" s="277"/>
      <c r="F71" s="277"/>
      <c r="G71" s="344"/>
      <c r="H71" s="277"/>
      <c r="I71" s="277"/>
      <c r="J71" s="277"/>
      <c r="K71" s="277"/>
      <c r="L71" s="277"/>
    </row>
    <row r="72" spans="1:13" x14ac:dyDescent="0.6">
      <c r="A72" s="67" t="s">
        <v>219</v>
      </c>
      <c r="B72" s="141">
        <v>2</v>
      </c>
      <c r="C72" s="97">
        <v>2</v>
      </c>
      <c r="D72" s="97">
        <v>2</v>
      </c>
      <c r="E72" s="97">
        <v>2</v>
      </c>
      <c r="F72" s="97">
        <v>2</v>
      </c>
      <c r="G72" s="142">
        <v>2</v>
      </c>
      <c r="H72" s="143">
        <v>0</v>
      </c>
      <c r="I72" s="141">
        <v>0</v>
      </c>
      <c r="J72" s="97">
        <v>0</v>
      </c>
      <c r="K72" s="97">
        <v>2</v>
      </c>
      <c r="L72" s="97">
        <f t="shared" si="0"/>
        <v>12</v>
      </c>
    </row>
    <row r="73" spans="1:13" x14ac:dyDescent="0.6">
      <c r="A73" s="67" t="s">
        <v>75</v>
      </c>
      <c r="B73" s="141">
        <v>2</v>
      </c>
      <c r="C73" s="97">
        <v>2</v>
      </c>
      <c r="D73" s="97">
        <v>2</v>
      </c>
      <c r="E73" s="97">
        <v>2</v>
      </c>
      <c r="F73" s="97">
        <v>2</v>
      </c>
      <c r="G73" s="142">
        <v>2</v>
      </c>
      <c r="H73" s="143">
        <v>2</v>
      </c>
      <c r="I73" s="141">
        <v>2</v>
      </c>
      <c r="J73" s="97">
        <v>2</v>
      </c>
      <c r="K73" s="97">
        <v>2</v>
      </c>
      <c r="L73" s="97">
        <f t="shared" si="0"/>
        <v>18</v>
      </c>
    </row>
    <row r="74" spans="1:13" x14ac:dyDescent="0.6">
      <c r="A74" s="67" t="s">
        <v>76</v>
      </c>
      <c r="B74" s="141">
        <v>2</v>
      </c>
      <c r="C74" s="97">
        <v>2</v>
      </c>
      <c r="D74" s="97">
        <v>2</v>
      </c>
      <c r="E74" s="97">
        <v>2</v>
      </c>
      <c r="F74" s="97">
        <v>2</v>
      </c>
      <c r="G74" s="142">
        <v>2</v>
      </c>
      <c r="H74" s="143">
        <v>2</v>
      </c>
      <c r="I74" s="141">
        <v>2</v>
      </c>
      <c r="J74" s="97">
        <v>2</v>
      </c>
      <c r="K74" s="97">
        <v>2</v>
      </c>
      <c r="L74" s="97">
        <f t="shared" ref="L74:L88" si="9">SUM(C74:K74)</f>
        <v>18</v>
      </c>
    </row>
    <row r="75" spans="1:13" x14ac:dyDescent="0.6">
      <c r="A75" s="144" t="s">
        <v>77</v>
      </c>
      <c r="B75" s="145">
        <v>2</v>
      </c>
      <c r="C75" s="89">
        <v>2</v>
      </c>
      <c r="D75" s="89">
        <v>2</v>
      </c>
      <c r="E75" s="89">
        <v>2</v>
      </c>
      <c r="F75" s="89">
        <v>2</v>
      </c>
      <c r="G75" s="146">
        <v>2</v>
      </c>
      <c r="H75" s="152">
        <v>2</v>
      </c>
      <c r="I75" s="145">
        <v>2</v>
      </c>
      <c r="J75" s="89">
        <v>2</v>
      </c>
      <c r="K75" s="89">
        <v>2</v>
      </c>
      <c r="L75" s="73">
        <f t="shared" si="9"/>
        <v>18</v>
      </c>
    </row>
    <row r="76" spans="1:13" x14ac:dyDescent="0.6">
      <c r="A76" s="156" t="s">
        <v>38</v>
      </c>
      <c r="B76" s="158">
        <f>SUM(B71:B75)</f>
        <v>8</v>
      </c>
      <c r="C76" s="158">
        <v>8</v>
      </c>
      <c r="D76" s="158">
        <f t="shared" ref="D76:L76" si="10">SUM(D71:D75)</f>
        <v>8</v>
      </c>
      <c r="E76" s="158">
        <f t="shared" si="10"/>
        <v>8</v>
      </c>
      <c r="F76" s="158">
        <f t="shared" si="10"/>
        <v>8</v>
      </c>
      <c r="G76" s="158">
        <f t="shared" si="10"/>
        <v>8</v>
      </c>
      <c r="H76" s="158">
        <f t="shared" si="10"/>
        <v>6</v>
      </c>
      <c r="I76" s="158">
        <f t="shared" si="10"/>
        <v>6</v>
      </c>
      <c r="J76" s="158">
        <f t="shared" si="10"/>
        <v>6</v>
      </c>
      <c r="K76" s="158">
        <f t="shared" si="10"/>
        <v>8</v>
      </c>
      <c r="L76" s="158">
        <f t="shared" si="10"/>
        <v>66</v>
      </c>
      <c r="M76" s="229">
        <f>COUNTIF(C76:K76,8)</f>
        <v>6</v>
      </c>
    </row>
    <row r="77" spans="1:13" x14ac:dyDescent="0.6">
      <c r="A77" s="64" t="s">
        <v>78</v>
      </c>
      <c r="B77" s="139"/>
      <c r="C77" s="342"/>
      <c r="D77" s="342"/>
      <c r="E77" s="342"/>
      <c r="F77" s="342"/>
      <c r="G77" s="346"/>
      <c r="H77" s="342"/>
      <c r="I77" s="342"/>
      <c r="J77" s="342"/>
      <c r="K77" s="342"/>
      <c r="L77" s="343"/>
    </row>
    <row r="78" spans="1:13" x14ac:dyDescent="0.6">
      <c r="A78" s="153" t="s">
        <v>171</v>
      </c>
      <c r="B78" s="141">
        <v>2</v>
      </c>
      <c r="C78" s="141">
        <v>2</v>
      </c>
      <c r="D78" s="141">
        <v>2</v>
      </c>
      <c r="E78" s="141">
        <v>0</v>
      </c>
      <c r="F78" s="97">
        <v>2</v>
      </c>
      <c r="G78" s="142">
        <v>2</v>
      </c>
      <c r="H78" s="143">
        <v>2</v>
      </c>
      <c r="I78" s="141">
        <v>0</v>
      </c>
      <c r="J78" s="141">
        <v>2</v>
      </c>
      <c r="K78" s="141">
        <v>2</v>
      </c>
      <c r="L78" s="97">
        <f t="shared" si="9"/>
        <v>14</v>
      </c>
    </row>
    <row r="79" spans="1:13" x14ac:dyDescent="0.6">
      <c r="A79" s="67" t="s">
        <v>79</v>
      </c>
      <c r="B79" s="141">
        <v>2</v>
      </c>
      <c r="C79" s="141">
        <v>2</v>
      </c>
      <c r="D79" s="141">
        <v>2</v>
      </c>
      <c r="E79" s="141">
        <v>2</v>
      </c>
      <c r="F79" s="97">
        <v>2</v>
      </c>
      <c r="G79" s="142">
        <v>2</v>
      </c>
      <c r="H79" s="143">
        <v>2</v>
      </c>
      <c r="I79" s="141">
        <v>2</v>
      </c>
      <c r="J79" s="141">
        <v>0</v>
      </c>
      <c r="K79" s="141">
        <v>2</v>
      </c>
      <c r="L79" s="97">
        <f t="shared" si="9"/>
        <v>16</v>
      </c>
    </row>
    <row r="80" spans="1:13" x14ac:dyDescent="0.6">
      <c r="A80" s="153" t="s">
        <v>80</v>
      </c>
      <c r="B80" s="141">
        <v>2</v>
      </c>
      <c r="C80" s="141">
        <v>2</v>
      </c>
      <c r="D80" s="141">
        <v>2</v>
      </c>
      <c r="E80" s="141">
        <v>2</v>
      </c>
      <c r="F80" s="97">
        <v>2</v>
      </c>
      <c r="G80" s="142">
        <v>2</v>
      </c>
      <c r="H80" s="143">
        <v>2</v>
      </c>
      <c r="I80" s="141">
        <v>2</v>
      </c>
      <c r="J80" s="141">
        <v>0</v>
      </c>
      <c r="K80" s="141">
        <v>2</v>
      </c>
      <c r="L80" s="97">
        <f t="shared" si="9"/>
        <v>16</v>
      </c>
    </row>
    <row r="81" spans="1:13" x14ac:dyDescent="0.6">
      <c r="A81" s="154" t="s">
        <v>89</v>
      </c>
      <c r="B81" s="145">
        <v>2</v>
      </c>
      <c r="C81" s="145">
        <v>2</v>
      </c>
      <c r="D81" s="145">
        <v>2</v>
      </c>
      <c r="E81" s="145">
        <v>2</v>
      </c>
      <c r="F81" s="145">
        <v>2</v>
      </c>
      <c r="G81" s="146">
        <v>2</v>
      </c>
      <c r="H81" s="152">
        <v>2</v>
      </c>
      <c r="I81" s="145">
        <v>2</v>
      </c>
      <c r="J81" s="145">
        <v>2</v>
      </c>
      <c r="K81" s="145">
        <v>2</v>
      </c>
      <c r="L81" s="73">
        <f t="shared" si="9"/>
        <v>18</v>
      </c>
    </row>
    <row r="82" spans="1:13" x14ac:dyDescent="0.6">
      <c r="A82" s="156" t="s">
        <v>38</v>
      </c>
      <c r="B82" s="157">
        <f>SUM(B78:B81)</f>
        <v>8</v>
      </c>
      <c r="C82" s="157">
        <v>8</v>
      </c>
      <c r="D82" s="157">
        <f t="shared" ref="D82:L82" si="11">SUM(D78:D81)</f>
        <v>8</v>
      </c>
      <c r="E82" s="157">
        <f t="shared" si="11"/>
        <v>6</v>
      </c>
      <c r="F82" s="157">
        <f t="shared" si="11"/>
        <v>8</v>
      </c>
      <c r="G82" s="157">
        <f t="shared" si="11"/>
        <v>8</v>
      </c>
      <c r="H82" s="157">
        <f t="shared" si="11"/>
        <v>8</v>
      </c>
      <c r="I82" s="157">
        <f t="shared" si="11"/>
        <v>6</v>
      </c>
      <c r="J82" s="157">
        <f t="shared" si="11"/>
        <v>4</v>
      </c>
      <c r="K82" s="157">
        <f t="shared" si="11"/>
        <v>8</v>
      </c>
      <c r="L82" s="157">
        <f t="shared" si="11"/>
        <v>64</v>
      </c>
      <c r="M82" s="229">
        <f>COUNTIF(C82:K82,8)</f>
        <v>6</v>
      </c>
    </row>
    <row r="83" spans="1:13" x14ac:dyDescent="0.6">
      <c r="A83" s="64" t="s">
        <v>81</v>
      </c>
      <c r="B83" s="139"/>
      <c r="C83" s="342"/>
      <c r="D83" s="342"/>
      <c r="E83" s="342"/>
      <c r="F83" s="342"/>
      <c r="G83" s="346"/>
      <c r="H83" s="342"/>
      <c r="I83" s="350"/>
      <c r="J83" s="342"/>
      <c r="K83" s="342"/>
      <c r="L83" s="343"/>
    </row>
    <row r="84" spans="1:13" x14ac:dyDescent="0.6">
      <c r="A84" s="153" t="s">
        <v>82</v>
      </c>
      <c r="B84" s="141">
        <v>2</v>
      </c>
      <c r="C84" s="141">
        <v>2</v>
      </c>
      <c r="D84" s="141">
        <v>2</v>
      </c>
      <c r="E84" s="141">
        <v>2</v>
      </c>
      <c r="F84" s="141">
        <v>2</v>
      </c>
      <c r="G84" s="142">
        <v>2</v>
      </c>
      <c r="H84" s="143">
        <v>2</v>
      </c>
      <c r="I84" s="141">
        <v>0</v>
      </c>
      <c r="J84" s="141">
        <v>2</v>
      </c>
      <c r="K84" s="97">
        <v>2</v>
      </c>
      <c r="L84" s="97">
        <f t="shared" si="9"/>
        <v>16</v>
      </c>
    </row>
    <row r="85" spans="1:13" x14ac:dyDescent="0.6">
      <c r="A85" s="144" t="s">
        <v>141</v>
      </c>
      <c r="B85" s="145">
        <v>2</v>
      </c>
      <c r="C85" s="89">
        <v>2</v>
      </c>
      <c r="D85" s="89">
        <v>2</v>
      </c>
      <c r="E85" s="89">
        <v>2</v>
      </c>
      <c r="F85" s="89">
        <v>2</v>
      </c>
      <c r="G85" s="146">
        <v>2</v>
      </c>
      <c r="H85" s="152">
        <v>2</v>
      </c>
      <c r="I85" s="145">
        <v>2</v>
      </c>
      <c r="J85" s="89">
        <v>2</v>
      </c>
      <c r="K85" s="89">
        <v>2</v>
      </c>
      <c r="L85" s="73">
        <f t="shared" si="9"/>
        <v>18</v>
      </c>
    </row>
    <row r="86" spans="1:13" x14ac:dyDescent="0.6">
      <c r="A86" s="156" t="s">
        <v>38</v>
      </c>
      <c r="B86" s="157">
        <f>SUM(B84:B85)</f>
        <v>4</v>
      </c>
      <c r="C86" s="157">
        <v>4</v>
      </c>
      <c r="D86" s="157">
        <f t="shared" ref="D86:L86" si="12">SUM(D84:D85)</f>
        <v>4</v>
      </c>
      <c r="E86" s="157">
        <f t="shared" si="12"/>
        <v>4</v>
      </c>
      <c r="F86" s="157">
        <f t="shared" si="12"/>
        <v>4</v>
      </c>
      <c r="G86" s="157">
        <f t="shared" si="12"/>
        <v>4</v>
      </c>
      <c r="H86" s="157">
        <f t="shared" si="12"/>
        <v>4</v>
      </c>
      <c r="I86" s="157">
        <f t="shared" si="12"/>
        <v>2</v>
      </c>
      <c r="J86" s="157">
        <f t="shared" si="12"/>
        <v>4</v>
      </c>
      <c r="K86" s="157">
        <f t="shared" si="12"/>
        <v>4</v>
      </c>
      <c r="L86" s="157">
        <f t="shared" si="12"/>
        <v>34</v>
      </c>
      <c r="M86" s="229">
        <f>COUNTIF(C86:K86,4)</f>
        <v>8</v>
      </c>
    </row>
    <row r="87" spans="1:13" x14ac:dyDescent="0.6">
      <c r="A87" s="64" t="s">
        <v>84</v>
      </c>
      <c r="B87" s="139"/>
      <c r="C87" s="342"/>
      <c r="D87" s="342"/>
      <c r="E87" s="342"/>
      <c r="F87" s="342"/>
      <c r="G87" s="346"/>
      <c r="H87" s="342"/>
      <c r="I87" s="342"/>
      <c r="J87" s="342"/>
      <c r="K87" s="342"/>
      <c r="L87" s="343"/>
    </row>
    <row r="88" spans="1:13" x14ac:dyDescent="0.6">
      <c r="A88" s="151" t="s">
        <v>88</v>
      </c>
      <c r="B88" s="145">
        <v>2</v>
      </c>
      <c r="C88" s="89">
        <v>2</v>
      </c>
      <c r="D88" s="89">
        <v>2</v>
      </c>
      <c r="E88" s="89">
        <v>2</v>
      </c>
      <c r="F88" s="89">
        <v>0</v>
      </c>
      <c r="G88" s="89">
        <v>2</v>
      </c>
      <c r="H88" s="152">
        <v>2</v>
      </c>
      <c r="I88" s="145">
        <v>2</v>
      </c>
      <c r="J88" s="89">
        <v>0</v>
      </c>
      <c r="K88" s="89">
        <v>0</v>
      </c>
      <c r="L88" s="73">
        <f t="shared" si="9"/>
        <v>12</v>
      </c>
    </row>
    <row r="89" spans="1:13" x14ac:dyDescent="0.6">
      <c r="A89" s="156" t="s">
        <v>38</v>
      </c>
      <c r="B89" s="157">
        <f>SUM(B88:B88)</f>
        <v>2</v>
      </c>
      <c r="C89" s="157">
        <v>2</v>
      </c>
      <c r="D89" s="157">
        <f t="shared" ref="D89:L89" si="13">SUM(D88:D88)</f>
        <v>2</v>
      </c>
      <c r="E89" s="157">
        <f t="shared" si="13"/>
        <v>2</v>
      </c>
      <c r="F89" s="157">
        <f t="shared" si="13"/>
        <v>0</v>
      </c>
      <c r="G89" s="157">
        <f t="shared" si="13"/>
        <v>2</v>
      </c>
      <c r="H89" s="157">
        <f t="shared" si="13"/>
        <v>2</v>
      </c>
      <c r="I89" s="157">
        <f t="shared" si="13"/>
        <v>2</v>
      </c>
      <c r="J89" s="157">
        <f t="shared" si="13"/>
        <v>0</v>
      </c>
      <c r="K89" s="157">
        <f t="shared" si="13"/>
        <v>0</v>
      </c>
      <c r="L89" s="157">
        <f t="shared" si="13"/>
        <v>12</v>
      </c>
      <c r="M89" s="240">
        <f>COUNTIF(C89:K89,2)</f>
        <v>6</v>
      </c>
    </row>
    <row r="90" spans="1:13" x14ac:dyDescent="0.6">
      <c r="A90" s="47" t="s">
        <v>91</v>
      </c>
      <c r="B90" s="161">
        <f>B69+B76+B82+B86+B89</f>
        <v>28</v>
      </c>
      <c r="C90" s="161">
        <v>28</v>
      </c>
      <c r="D90" s="161">
        <f t="shared" ref="D90:K90" si="14">D69+D76+D82+D86+D89</f>
        <v>26</v>
      </c>
      <c r="E90" s="161">
        <f t="shared" si="14"/>
        <v>26</v>
      </c>
      <c r="F90" s="161">
        <f t="shared" si="14"/>
        <v>26</v>
      </c>
      <c r="G90" s="161">
        <f t="shared" si="14"/>
        <v>28</v>
      </c>
      <c r="H90" s="161">
        <f t="shared" si="14"/>
        <v>26</v>
      </c>
      <c r="I90" s="161">
        <f t="shared" si="14"/>
        <v>22</v>
      </c>
      <c r="J90" s="161">
        <f t="shared" si="14"/>
        <v>20</v>
      </c>
      <c r="K90" s="161">
        <f t="shared" si="14"/>
        <v>26</v>
      </c>
      <c r="L90" s="231"/>
      <c r="M90" s="230"/>
    </row>
    <row r="91" spans="1:13" x14ac:dyDescent="0.6">
      <c r="A91" s="162" t="s">
        <v>85</v>
      </c>
      <c r="B91" s="107">
        <f>B62+B90</f>
        <v>100</v>
      </c>
      <c r="C91" s="107">
        <f t="shared" ref="C91:K91" si="15">C62+C90</f>
        <v>96</v>
      </c>
      <c r="D91" s="107">
        <f t="shared" si="15"/>
        <v>92</v>
      </c>
      <c r="E91" s="107">
        <f t="shared" si="15"/>
        <v>92</v>
      </c>
      <c r="F91" s="107">
        <f t="shared" si="15"/>
        <v>88</v>
      </c>
      <c r="G91" s="107">
        <f t="shared" si="15"/>
        <v>96</v>
      </c>
      <c r="H91" s="107">
        <f t="shared" si="15"/>
        <v>92</v>
      </c>
      <c r="I91" s="107">
        <f t="shared" si="15"/>
        <v>86</v>
      </c>
      <c r="J91" s="107">
        <f t="shared" si="15"/>
        <v>82</v>
      </c>
      <c r="K91" s="107">
        <f t="shared" si="15"/>
        <v>90</v>
      </c>
      <c r="L91" s="232"/>
      <c r="M91" s="241">
        <f>AVERAGE(C91:K91)</f>
        <v>90.444444444444443</v>
      </c>
    </row>
    <row r="92" spans="1:13" x14ac:dyDescent="0.6">
      <c r="C92" s="351"/>
      <c r="D92" s="351"/>
      <c r="E92" s="351"/>
      <c r="F92" s="351"/>
      <c r="G92" s="351"/>
      <c r="H92" s="351"/>
      <c r="I92" s="351"/>
      <c r="J92" s="351"/>
      <c r="K92" s="351"/>
      <c r="L92" s="351"/>
      <c r="M92" s="138"/>
    </row>
    <row r="93" spans="1:13" x14ac:dyDescent="0.6">
      <c r="C93" s="270"/>
      <c r="D93" s="270"/>
      <c r="F93" s="270"/>
      <c r="G93" s="270"/>
      <c r="H93" s="270"/>
      <c r="I93" s="270"/>
      <c r="J93" s="270"/>
      <c r="K93" s="270"/>
      <c r="L93" s="270"/>
    </row>
    <row r="94" spans="1:13" x14ac:dyDescent="0.6">
      <c r="C94" s="270"/>
      <c r="D94" s="270"/>
      <c r="F94" s="270"/>
      <c r="G94" s="270"/>
      <c r="H94" s="270"/>
      <c r="I94" s="270"/>
      <c r="J94" s="270"/>
      <c r="K94" s="270"/>
      <c r="L94" s="270"/>
    </row>
    <row r="95" spans="1:13" x14ac:dyDescent="0.6">
      <c r="C95" s="270"/>
      <c r="D95" s="270"/>
      <c r="F95" s="270"/>
      <c r="G95" s="270"/>
      <c r="H95" s="270"/>
      <c r="I95" s="270"/>
      <c r="J95" s="270"/>
      <c r="K95" s="270"/>
      <c r="L95" s="270"/>
    </row>
  </sheetData>
  <mergeCells count="10"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conditionalFormatting sqref="H11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7226-A70D-4F9E-9FD8-FBBF84A86970}">
  <dimension ref="A1:T93"/>
  <sheetViews>
    <sheetView zoomScale="80" zoomScaleNormal="80" workbookViewId="0">
      <pane xSplit="1" ySplit="6" topLeftCell="B82" activePane="bottomRight" state="frozen"/>
      <selection pane="topRight" activeCell="B1" sqref="B1"/>
      <selection pane="bottomLeft" activeCell="A7" sqref="A7"/>
      <selection pane="bottomRight" activeCell="L92" sqref="L92"/>
    </sheetView>
  </sheetViews>
  <sheetFormatPr defaultColWidth="8.8984375" defaultRowHeight="21" x14ac:dyDescent="0.6"/>
  <cols>
    <col min="1" max="1" width="80.296875" style="1" customWidth="1"/>
    <col min="2" max="2" width="7.09765625" style="50" customWidth="1"/>
    <col min="3" max="4" width="8.09765625" style="270" customWidth="1"/>
    <col min="5" max="5" width="8.09765625" style="303" customWidth="1"/>
    <col min="6" max="11" width="8.09765625" style="270" customWidth="1"/>
    <col min="12" max="16384" width="8.8984375" style="1"/>
  </cols>
  <sheetData>
    <row r="1" spans="1:20" ht="84.6" customHeight="1" x14ac:dyDescent="0.6">
      <c r="A1" s="112" t="s">
        <v>92</v>
      </c>
      <c r="B1" s="36"/>
      <c r="C1" s="353"/>
      <c r="D1" s="353"/>
      <c r="E1" s="353"/>
      <c r="F1" s="353"/>
      <c r="G1" s="353"/>
      <c r="H1" s="353"/>
      <c r="I1" s="353"/>
      <c r="J1" s="353"/>
      <c r="K1" s="353"/>
    </row>
    <row r="2" spans="1:20" ht="6.6" customHeight="1" x14ac:dyDescent="0.6"/>
    <row r="3" spans="1:20" x14ac:dyDescent="0.6">
      <c r="A3" s="267" t="s">
        <v>286</v>
      </c>
      <c r="B3" s="2"/>
    </row>
    <row r="4" spans="1:20" ht="6" customHeight="1" x14ac:dyDescent="0.6">
      <c r="B4" s="2"/>
    </row>
    <row r="5" spans="1:20" x14ac:dyDescent="0.6">
      <c r="A5" s="179" t="s">
        <v>93</v>
      </c>
      <c r="B5" s="493" t="s">
        <v>2</v>
      </c>
      <c r="C5" s="491" t="s">
        <v>220</v>
      </c>
      <c r="D5" s="491" t="s">
        <v>221</v>
      </c>
      <c r="E5" s="491" t="s">
        <v>222</v>
      </c>
      <c r="F5" s="491" t="s">
        <v>223</v>
      </c>
      <c r="G5" s="491" t="s">
        <v>224</v>
      </c>
      <c r="H5" s="491" t="s">
        <v>225</v>
      </c>
      <c r="I5" s="491" t="s">
        <v>226</v>
      </c>
      <c r="J5" s="491" t="s">
        <v>227</v>
      </c>
      <c r="K5" s="356" t="s">
        <v>38</v>
      </c>
    </row>
    <row r="6" spans="1:20" x14ac:dyDescent="0.6">
      <c r="A6" s="180" t="s">
        <v>24</v>
      </c>
      <c r="B6" s="494"/>
      <c r="C6" s="492"/>
      <c r="D6" s="492"/>
      <c r="E6" s="492"/>
      <c r="F6" s="492"/>
      <c r="G6" s="492"/>
      <c r="H6" s="492"/>
      <c r="I6" s="492"/>
      <c r="J6" s="492"/>
      <c r="K6" s="357"/>
    </row>
    <row r="7" spans="1:20" x14ac:dyDescent="0.6">
      <c r="A7" s="64" t="s">
        <v>25</v>
      </c>
      <c r="B7" s="164"/>
      <c r="C7" s="65"/>
      <c r="D7" s="65"/>
      <c r="E7" s="65"/>
      <c r="F7" s="65"/>
      <c r="G7" s="65"/>
      <c r="H7" s="65"/>
      <c r="I7" s="65"/>
      <c r="J7" s="65"/>
      <c r="K7" s="69"/>
    </row>
    <row r="8" spans="1:20" x14ac:dyDescent="0.6">
      <c r="A8" s="67" t="s">
        <v>26</v>
      </c>
      <c r="B8" s="165"/>
      <c r="C8" s="69"/>
      <c r="D8" s="69"/>
      <c r="E8" s="69"/>
      <c r="F8" s="69"/>
      <c r="G8" s="69"/>
      <c r="H8" s="69"/>
      <c r="I8" s="69"/>
      <c r="J8" s="69"/>
      <c r="K8" s="69"/>
    </row>
    <row r="9" spans="1:20" x14ac:dyDescent="0.6">
      <c r="A9" s="67" t="s">
        <v>27</v>
      </c>
      <c r="B9" s="165">
        <v>2</v>
      </c>
      <c r="C9" s="69">
        <v>2</v>
      </c>
      <c r="D9" s="69">
        <v>2</v>
      </c>
      <c r="E9" s="69">
        <v>2</v>
      </c>
      <c r="F9" s="69">
        <v>2</v>
      </c>
      <c r="G9" s="69">
        <v>2</v>
      </c>
      <c r="H9" s="69">
        <v>2</v>
      </c>
      <c r="I9" s="69">
        <v>2</v>
      </c>
      <c r="J9" s="69">
        <v>2</v>
      </c>
      <c r="K9" s="69">
        <f>SUM(C9:J9)</f>
        <v>16</v>
      </c>
    </row>
    <row r="10" spans="1:20" x14ac:dyDescent="0.6">
      <c r="A10" s="67" t="s">
        <v>28</v>
      </c>
      <c r="B10" s="165">
        <v>2</v>
      </c>
      <c r="C10" s="69">
        <v>2</v>
      </c>
      <c r="D10" s="69">
        <v>2</v>
      </c>
      <c r="E10" s="69">
        <v>2</v>
      </c>
      <c r="F10" s="69">
        <v>2</v>
      </c>
      <c r="G10" s="69">
        <v>2</v>
      </c>
      <c r="H10" s="69">
        <v>2</v>
      </c>
      <c r="I10" s="69">
        <v>2</v>
      </c>
      <c r="J10" s="69">
        <v>2</v>
      </c>
      <c r="K10" s="69">
        <f t="shared" ref="K10:K73" si="0">SUM(C10:J10)</f>
        <v>16</v>
      </c>
      <c r="T10" s="1">
        <v>0</v>
      </c>
    </row>
    <row r="11" spans="1:20" x14ac:dyDescent="0.6">
      <c r="A11" s="67" t="s">
        <v>29</v>
      </c>
      <c r="B11" s="165">
        <v>2</v>
      </c>
      <c r="C11" s="69">
        <v>2</v>
      </c>
      <c r="D11" s="69">
        <v>2</v>
      </c>
      <c r="E11" s="69">
        <v>2</v>
      </c>
      <c r="F11" s="69">
        <v>2</v>
      </c>
      <c r="G11" s="69">
        <v>2</v>
      </c>
      <c r="H11" s="69">
        <v>2</v>
      </c>
      <c r="I11" s="69">
        <v>2</v>
      </c>
      <c r="J11" s="69">
        <v>2</v>
      </c>
      <c r="K11" s="69">
        <f t="shared" si="0"/>
        <v>16</v>
      </c>
    </row>
    <row r="12" spans="1:20" x14ac:dyDescent="0.6">
      <c r="A12" s="67" t="s">
        <v>30</v>
      </c>
      <c r="B12" s="165">
        <v>2</v>
      </c>
      <c r="C12" s="69">
        <v>2</v>
      </c>
      <c r="D12" s="69">
        <v>2</v>
      </c>
      <c r="E12" s="69">
        <v>2</v>
      </c>
      <c r="F12" s="69">
        <v>2</v>
      </c>
      <c r="G12" s="69">
        <v>2</v>
      </c>
      <c r="H12" s="69">
        <v>2</v>
      </c>
      <c r="I12" s="69">
        <v>2</v>
      </c>
      <c r="J12" s="69">
        <v>2</v>
      </c>
      <c r="K12" s="69">
        <f t="shared" si="0"/>
        <v>16</v>
      </c>
    </row>
    <row r="13" spans="1:20" x14ac:dyDescent="0.6">
      <c r="A13" s="67" t="s">
        <v>31</v>
      </c>
      <c r="B13" s="165"/>
      <c r="C13" s="69"/>
      <c r="D13" s="69"/>
      <c r="E13" s="69"/>
      <c r="F13" s="69"/>
      <c r="G13" s="69"/>
      <c r="H13" s="69"/>
      <c r="I13" s="69"/>
      <c r="J13" s="69"/>
      <c r="K13" s="69"/>
    </row>
    <row r="14" spans="1:20" x14ac:dyDescent="0.6">
      <c r="A14" s="67" t="s">
        <v>32</v>
      </c>
      <c r="B14" s="165">
        <v>2</v>
      </c>
      <c r="C14" s="69">
        <v>2</v>
      </c>
      <c r="D14" s="69">
        <v>2</v>
      </c>
      <c r="E14" s="69">
        <v>2</v>
      </c>
      <c r="F14" s="69">
        <v>2</v>
      </c>
      <c r="G14" s="69">
        <v>2</v>
      </c>
      <c r="H14" s="69">
        <v>2</v>
      </c>
      <c r="I14" s="69">
        <v>2</v>
      </c>
      <c r="J14" s="69">
        <v>2</v>
      </c>
      <c r="K14" s="69">
        <f t="shared" si="0"/>
        <v>16</v>
      </c>
    </row>
    <row r="15" spans="1:20" x14ac:dyDescent="0.6">
      <c r="A15" s="67" t="s">
        <v>33</v>
      </c>
      <c r="B15" s="165">
        <v>2</v>
      </c>
      <c r="C15" s="69">
        <v>2</v>
      </c>
      <c r="D15" s="69">
        <v>2</v>
      </c>
      <c r="E15" s="69">
        <v>2</v>
      </c>
      <c r="F15" s="69">
        <v>2</v>
      </c>
      <c r="G15" s="69">
        <v>2</v>
      </c>
      <c r="H15" s="69">
        <v>2</v>
      </c>
      <c r="I15" s="69">
        <v>2</v>
      </c>
      <c r="J15" s="69">
        <v>2</v>
      </c>
      <c r="K15" s="69">
        <f t="shared" si="0"/>
        <v>16</v>
      </c>
    </row>
    <row r="16" spans="1:20" x14ac:dyDescent="0.6">
      <c r="A16" s="67" t="s">
        <v>34</v>
      </c>
      <c r="B16" s="165">
        <v>2</v>
      </c>
      <c r="C16" s="69">
        <v>2</v>
      </c>
      <c r="D16" s="69">
        <v>2</v>
      </c>
      <c r="E16" s="69">
        <v>2</v>
      </c>
      <c r="F16" s="69">
        <v>2</v>
      </c>
      <c r="G16" s="69">
        <v>2</v>
      </c>
      <c r="H16" s="69">
        <v>2</v>
      </c>
      <c r="I16" s="69">
        <v>2</v>
      </c>
      <c r="J16" s="69">
        <v>2</v>
      </c>
      <c r="K16" s="69">
        <f t="shared" si="0"/>
        <v>16</v>
      </c>
    </row>
    <row r="17" spans="1:12" x14ac:dyDescent="0.6">
      <c r="A17" s="67" t="s">
        <v>35</v>
      </c>
      <c r="B17" s="165">
        <v>2</v>
      </c>
      <c r="C17" s="69">
        <v>2</v>
      </c>
      <c r="D17" s="69">
        <v>2</v>
      </c>
      <c r="E17" s="69">
        <v>2</v>
      </c>
      <c r="F17" s="69">
        <v>2</v>
      </c>
      <c r="G17" s="69">
        <v>2</v>
      </c>
      <c r="H17" s="69">
        <v>2</v>
      </c>
      <c r="I17" s="69">
        <v>2</v>
      </c>
      <c r="J17" s="69">
        <v>2</v>
      </c>
      <c r="K17" s="69">
        <f t="shared" si="0"/>
        <v>16</v>
      </c>
    </row>
    <row r="18" spans="1:12" x14ac:dyDescent="0.6">
      <c r="A18" s="67" t="s">
        <v>36</v>
      </c>
      <c r="B18" s="165">
        <v>2</v>
      </c>
      <c r="C18" s="69">
        <v>2</v>
      </c>
      <c r="D18" s="69">
        <v>2</v>
      </c>
      <c r="E18" s="69">
        <v>2</v>
      </c>
      <c r="F18" s="69">
        <v>2</v>
      </c>
      <c r="G18" s="69">
        <v>2</v>
      </c>
      <c r="H18" s="69">
        <v>2</v>
      </c>
      <c r="I18" s="69">
        <v>2</v>
      </c>
      <c r="J18" s="69">
        <v>2</v>
      </c>
      <c r="K18" s="69">
        <f t="shared" si="0"/>
        <v>16</v>
      </c>
    </row>
    <row r="19" spans="1:12" ht="25.8" customHeight="1" x14ac:dyDescent="0.6">
      <c r="A19" s="144" t="s">
        <v>37</v>
      </c>
      <c r="B19" s="166">
        <v>2</v>
      </c>
      <c r="C19" s="82">
        <v>0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2</v>
      </c>
      <c r="K19" s="193">
        <f t="shared" si="0"/>
        <v>2</v>
      </c>
    </row>
    <row r="20" spans="1:12" s="11" customFormat="1" ht="19.5" customHeight="1" x14ac:dyDescent="0.6">
      <c r="A20" s="41" t="s">
        <v>38</v>
      </c>
      <c r="B20" s="42">
        <f>SUM(B8:B19)</f>
        <v>20</v>
      </c>
      <c r="C20" s="42">
        <f t="shared" ref="C20:J20" si="1">SUM(C8:C19)</f>
        <v>18</v>
      </c>
      <c r="D20" s="42">
        <f t="shared" si="1"/>
        <v>18</v>
      </c>
      <c r="E20" s="42">
        <f t="shared" si="1"/>
        <v>18</v>
      </c>
      <c r="F20" s="42">
        <f t="shared" si="1"/>
        <v>18</v>
      </c>
      <c r="G20" s="42">
        <f t="shared" si="1"/>
        <v>18</v>
      </c>
      <c r="H20" s="42">
        <f t="shared" si="1"/>
        <v>18</v>
      </c>
      <c r="I20" s="42">
        <f t="shared" si="1"/>
        <v>18</v>
      </c>
      <c r="J20" s="42">
        <f t="shared" si="1"/>
        <v>20</v>
      </c>
      <c r="K20" s="42">
        <f>SUM(K9:K19)</f>
        <v>146</v>
      </c>
      <c r="L20" s="229">
        <f>COUNTIF(C20:J20,20)</f>
        <v>1</v>
      </c>
    </row>
    <row r="21" spans="1:12" x14ac:dyDescent="0.6">
      <c r="A21" s="64" t="s">
        <v>39</v>
      </c>
      <c r="B21" s="164"/>
      <c r="C21" s="65"/>
      <c r="D21" s="65"/>
      <c r="E21" s="65"/>
      <c r="F21" s="65"/>
      <c r="G21" s="65"/>
      <c r="H21" s="65"/>
      <c r="I21" s="65"/>
      <c r="J21" s="65"/>
      <c r="K21" s="77"/>
    </row>
    <row r="22" spans="1:12" x14ac:dyDescent="0.6">
      <c r="A22" s="67" t="s">
        <v>40</v>
      </c>
      <c r="B22" s="165">
        <v>2</v>
      </c>
      <c r="C22" s="69">
        <v>2</v>
      </c>
      <c r="D22" s="69">
        <v>2</v>
      </c>
      <c r="E22" s="69">
        <v>2</v>
      </c>
      <c r="F22" s="69">
        <v>2</v>
      </c>
      <c r="G22" s="69">
        <v>2</v>
      </c>
      <c r="H22" s="69">
        <v>2</v>
      </c>
      <c r="I22" s="69">
        <v>2</v>
      </c>
      <c r="J22" s="69">
        <v>2</v>
      </c>
      <c r="K22" s="69">
        <f t="shared" si="0"/>
        <v>16</v>
      </c>
    </row>
    <row r="23" spans="1:12" x14ac:dyDescent="0.6">
      <c r="A23" s="67" t="s">
        <v>41</v>
      </c>
      <c r="B23" s="165"/>
      <c r="C23" s="69"/>
      <c r="D23" s="69"/>
      <c r="E23" s="69"/>
      <c r="F23" s="69"/>
      <c r="G23" s="69"/>
      <c r="H23" s="69"/>
      <c r="I23" s="69"/>
      <c r="J23" s="69"/>
      <c r="K23" s="69"/>
    </row>
    <row r="24" spans="1:12" x14ac:dyDescent="0.6">
      <c r="A24" s="67" t="s">
        <v>32</v>
      </c>
      <c r="B24" s="165">
        <v>2</v>
      </c>
      <c r="C24" s="69">
        <v>2</v>
      </c>
      <c r="D24" s="69">
        <v>2</v>
      </c>
      <c r="E24" s="69">
        <v>2</v>
      </c>
      <c r="F24" s="69">
        <v>2</v>
      </c>
      <c r="G24" s="69">
        <v>2</v>
      </c>
      <c r="H24" s="69">
        <v>2</v>
      </c>
      <c r="I24" s="69">
        <v>2</v>
      </c>
      <c r="J24" s="69">
        <v>2</v>
      </c>
      <c r="K24" s="69">
        <f t="shared" si="0"/>
        <v>16</v>
      </c>
    </row>
    <row r="25" spans="1:12" x14ac:dyDescent="0.6">
      <c r="A25" s="67" t="s">
        <v>33</v>
      </c>
      <c r="B25" s="165">
        <v>2</v>
      </c>
      <c r="C25" s="69">
        <v>2</v>
      </c>
      <c r="D25" s="69">
        <v>2</v>
      </c>
      <c r="E25" s="69">
        <v>2</v>
      </c>
      <c r="F25" s="69">
        <v>2</v>
      </c>
      <c r="G25" s="69">
        <v>2</v>
      </c>
      <c r="H25" s="69">
        <v>2</v>
      </c>
      <c r="I25" s="69">
        <v>2</v>
      </c>
      <c r="J25" s="69">
        <v>2</v>
      </c>
      <c r="K25" s="69">
        <f t="shared" si="0"/>
        <v>16</v>
      </c>
    </row>
    <row r="26" spans="1:12" x14ac:dyDescent="0.6">
      <c r="A26" s="144" t="s">
        <v>34</v>
      </c>
      <c r="B26" s="166">
        <v>2</v>
      </c>
      <c r="C26" s="82">
        <v>2</v>
      </c>
      <c r="D26" s="82">
        <v>2</v>
      </c>
      <c r="E26" s="82">
        <v>2</v>
      </c>
      <c r="F26" s="82">
        <v>2</v>
      </c>
      <c r="G26" s="82">
        <v>2</v>
      </c>
      <c r="H26" s="82">
        <v>2</v>
      </c>
      <c r="I26" s="82">
        <v>2</v>
      </c>
      <c r="J26" s="82">
        <v>2</v>
      </c>
      <c r="K26" s="69">
        <f t="shared" si="0"/>
        <v>16</v>
      </c>
    </row>
    <row r="27" spans="1:12" ht="22.2" customHeight="1" x14ac:dyDescent="0.6">
      <c r="A27" s="181" t="s">
        <v>35</v>
      </c>
      <c r="B27" s="182">
        <v>2</v>
      </c>
      <c r="C27" s="77">
        <v>2</v>
      </c>
      <c r="D27" s="77">
        <v>2</v>
      </c>
      <c r="E27" s="77">
        <v>2</v>
      </c>
      <c r="F27" s="77">
        <v>2</v>
      </c>
      <c r="G27" s="77">
        <v>2</v>
      </c>
      <c r="H27" s="77">
        <v>2</v>
      </c>
      <c r="I27" s="77">
        <v>2</v>
      </c>
      <c r="J27" s="77">
        <v>2</v>
      </c>
      <c r="K27" s="69">
        <f t="shared" si="0"/>
        <v>16</v>
      </c>
    </row>
    <row r="28" spans="1:12" ht="22.2" customHeight="1" x14ac:dyDescent="0.6">
      <c r="A28" s="67" t="s">
        <v>36</v>
      </c>
      <c r="B28" s="165">
        <v>2</v>
      </c>
      <c r="C28" s="69">
        <v>2</v>
      </c>
      <c r="D28" s="69">
        <v>2</v>
      </c>
      <c r="E28" s="69">
        <v>2</v>
      </c>
      <c r="F28" s="69">
        <v>2</v>
      </c>
      <c r="G28" s="69">
        <v>2</v>
      </c>
      <c r="H28" s="69">
        <v>2</v>
      </c>
      <c r="I28" s="69">
        <v>2</v>
      </c>
      <c r="J28" s="69">
        <v>2</v>
      </c>
      <c r="K28" s="69">
        <f t="shared" si="0"/>
        <v>16</v>
      </c>
    </row>
    <row r="29" spans="1:12" ht="22.2" customHeight="1" x14ac:dyDescent="0.6">
      <c r="A29" s="67" t="s">
        <v>42</v>
      </c>
      <c r="B29" s="165">
        <v>2</v>
      </c>
      <c r="C29" s="69">
        <v>2</v>
      </c>
      <c r="D29" s="69">
        <v>2</v>
      </c>
      <c r="E29" s="69">
        <v>2</v>
      </c>
      <c r="F29" s="69">
        <v>2</v>
      </c>
      <c r="G29" s="69">
        <v>2</v>
      </c>
      <c r="H29" s="69">
        <v>2</v>
      </c>
      <c r="I29" s="69">
        <v>2</v>
      </c>
      <c r="J29" s="69">
        <v>2</v>
      </c>
      <c r="K29" s="69">
        <f t="shared" si="0"/>
        <v>16</v>
      </c>
    </row>
    <row r="30" spans="1:12" ht="22.2" customHeight="1" x14ac:dyDescent="0.6">
      <c r="A30" s="67" t="s">
        <v>112</v>
      </c>
      <c r="B30" s="165"/>
      <c r="C30" s="69"/>
      <c r="D30" s="69" t="s">
        <v>163</v>
      </c>
      <c r="E30" s="69" t="s">
        <v>287</v>
      </c>
      <c r="F30" s="69" t="s">
        <v>288</v>
      </c>
      <c r="G30" s="69" t="s">
        <v>163</v>
      </c>
      <c r="H30" s="69" t="s">
        <v>289</v>
      </c>
      <c r="I30" s="167" t="s">
        <v>290</v>
      </c>
      <c r="J30" s="69" t="s">
        <v>163</v>
      </c>
      <c r="K30" s="69"/>
    </row>
    <row r="31" spans="1:12" ht="22.2" customHeight="1" x14ac:dyDescent="0.6">
      <c r="A31" s="168" t="s">
        <v>44</v>
      </c>
      <c r="B31" s="165"/>
      <c r="C31" s="69"/>
      <c r="D31" s="69"/>
      <c r="E31" s="69"/>
      <c r="F31" s="69"/>
      <c r="G31" s="69"/>
      <c r="H31" s="69"/>
      <c r="I31" s="69"/>
      <c r="J31" s="69"/>
      <c r="K31" s="69"/>
    </row>
    <row r="32" spans="1:12" s="11" customFormat="1" ht="22.2" customHeight="1" x14ac:dyDescent="0.6">
      <c r="A32" s="169" t="s">
        <v>45</v>
      </c>
      <c r="B32" s="165">
        <v>2</v>
      </c>
      <c r="C32" s="69">
        <v>0</v>
      </c>
      <c r="D32" s="69">
        <v>0</v>
      </c>
      <c r="E32" s="69">
        <v>2</v>
      </c>
      <c r="F32" s="69">
        <v>0</v>
      </c>
      <c r="G32" s="69">
        <v>0</v>
      </c>
      <c r="H32" s="69">
        <v>2</v>
      </c>
      <c r="I32" s="69">
        <v>0</v>
      </c>
      <c r="J32" s="69">
        <v>0</v>
      </c>
      <c r="K32" s="69">
        <f t="shared" si="0"/>
        <v>4</v>
      </c>
    </row>
    <row r="33" spans="1:12" ht="22.2" customHeight="1" x14ac:dyDescent="0.6">
      <c r="A33" s="169" t="s">
        <v>46</v>
      </c>
      <c r="B33" s="165">
        <v>2</v>
      </c>
      <c r="C33" s="69">
        <v>2</v>
      </c>
      <c r="D33" s="69">
        <v>0</v>
      </c>
      <c r="E33" s="69">
        <v>2</v>
      </c>
      <c r="F33" s="69">
        <v>2</v>
      </c>
      <c r="G33" s="69">
        <v>2</v>
      </c>
      <c r="H33" s="69">
        <v>0</v>
      </c>
      <c r="I33" s="69">
        <v>0</v>
      </c>
      <c r="J33" s="69">
        <v>2</v>
      </c>
      <c r="K33" s="69">
        <f t="shared" si="0"/>
        <v>10</v>
      </c>
    </row>
    <row r="34" spans="1:12" ht="22.2" customHeight="1" x14ac:dyDescent="0.6">
      <c r="A34" s="170" t="s">
        <v>47</v>
      </c>
      <c r="B34" s="165">
        <v>2</v>
      </c>
      <c r="C34" s="69">
        <v>2</v>
      </c>
      <c r="D34" s="69">
        <v>2</v>
      </c>
      <c r="E34" s="69">
        <v>2</v>
      </c>
      <c r="F34" s="69">
        <v>2</v>
      </c>
      <c r="G34" s="69">
        <v>2</v>
      </c>
      <c r="H34" s="69">
        <v>2</v>
      </c>
      <c r="I34" s="69">
        <v>2</v>
      </c>
      <c r="J34" s="69">
        <v>2</v>
      </c>
      <c r="K34" s="69">
        <f t="shared" si="0"/>
        <v>16</v>
      </c>
    </row>
    <row r="35" spans="1:12" ht="22.2" customHeight="1" x14ac:dyDescent="0.6">
      <c r="A35" s="171" t="s">
        <v>228</v>
      </c>
      <c r="B35" s="166"/>
      <c r="C35" s="82"/>
      <c r="D35" s="82"/>
      <c r="E35" s="82"/>
      <c r="F35" s="82"/>
      <c r="G35" s="82"/>
      <c r="H35" s="82"/>
      <c r="I35" s="82"/>
      <c r="J35" s="82"/>
      <c r="K35" s="193"/>
    </row>
    <row r="36" spans="1:12" ht="28.2" customHeight="1" x14ac:dyDescent="0.6">
      <c r="A36" s="41" t="s">
        <v>38</v>
      </c>
      <c r="B36" s="43">
        <f>SUM(B22:B34)</f>
        <v>20</v>
      </c>
      <c r="C36" s="43">
        <f t="shared" ref="C36:J36" si="2">SUM(C22:C34)</f>
        <v>18</v>
      </c>
      <c r="D36" s="43">
        <f t="shared" si="2"/>
        <v>16</v>
      </c>
      <c r="E36" s="43">
        <f t="shared" si="2"/>
        <v>20</v>
      </c>
      <c r="F36" s="43">
        <f t="shared" si="2"/>
        <v>18</v>
      </c>
      <c r="G36" s="43">
        <f t="shared" si="2"/>
        <v>18</v>
      </c>
      <c r="H36" s="43">
        <f t="shared" si="2"/>
        <v>18</v>
      </c>
      <c r="I36" s="43">
        <f t="shared" si="2"/>
        <v>16</v>
      </c>
      <c r="J36" s="43">
        <f t="shared" si="2"/>
        <v>18</v>
      </c>
      <c r="K36" s="43">
        <f t="shared" ref="K36" si="3">SUM(K22:K34)</f>
        <v>142</v>
      </c>
      <c r="L36" s="229">
        <f>COUNTIF(C36:J36,20)</f>
        <v>1</v>
      </c>
    </row>
    <row r="37" spans="1:12" ht="42" x14ac:dyDescent="0.6">
      <c r="A37" s="64" t="s">
        <v>49</v>
      </c>
      <c r="B37" s="164"/>
      <c r="C37" s="271"/>
      <c r="D37" s="271"/>
      <c r="E37" s="271"/>
      <c r="F37" s="271"/>
      <c r="G37" s="271"/>
      <c r="H37" s="271"/>
      <c r="I37" s="271"/>
      <c r="J37" s="271"/>
      <c r="K37" s="305"/>
    </row>
    <row r="38" spans="1:12" ht="22.8" customHeight="1" x14ac:dyDescent="0.6">
      <c r="A38" s="67" t="s">
        <v>50</v>
      </c>
      <c r="B38" s="165">
        <v>2</v>
      </c>
      <c r="C38" s="69">
        <v>2</v>
      </c>
      <c r="D38" s="69">
        <v>2</v>
      </c>
      <c r="E38" s="69">
        <v>2</v>
      </c>
      <c r="F38" s="69">
        <v>2</v>
      </c>
      <c r="G38" s="69">
        <v>2</v>
      </c>
      <c r="H38" s="69">
        <v>2</v>
      </c>
      <c r="I38" s="69">
        <v>2</v>
      </c>
      <c r="J38" s="69">
        <v>2</v>
      </c>
      <c r="K38" s="69">
        <f t="shared" si="0"/>
        <v>16</v>
      </c>
    </row>
    <row r="39" spans="1:12" s="11" customFormat="1" ht="22.8" customHeight="1" x14ac:dyDescent="0.6">
      <c r="A39" s="67" t="s">
        <v>51</v>
      </c>
      <c r="B39" s="165">
        <v>2</v>
      </c>
      <c r="C39" s="69">
        <v>2</v>
      </c>
      <c r="D39" s="69">
        <v>2</v>
      </c>
      <c r="E39" s="69">
        <v>2</v>
      </c>
      <c r="F39" s="69">
        <v>0</v>
      </c>
      <c r="G39" s="69">
        <v>2</v>
      </c>
      <c r="H39" s="69">
        <v>2</v>
      </c>
      <c r="I39" s="69">
        <v>0</v>
      </c>
      <c r="J39" s="69">
        <v>0</v>
      </c>
      <c r="K39" s="69">
        <f t="shared" si="0"/>
        <v>10</v>
      </c>
    </row>
    <row r="40" spans="1:12" s="11" customFormat="1" ht="22.8" customHeight="1" x14ac:dyDescent="0.6">
      <c r="A40" s="155" t="s">
        <v>126</v>
      </c>
      <c r="B40" s="165"/>
      <c r="C40" s="69">
        <v>10</v>
      </c>
      <c r="D40" s="69">
        <v>5</v>
      </c>
      <c r="E40" s="69">
        <v>5</v>
      </c>
      <c r="F40" s="69">
        <v>4</v>
      </c>
      <c r="G40" s="69">
        <v>5</v>
      </c>
      <c r="H40" s="69">
        <v>5</v>
      </c>
      <c r="I40" s="69">
        <v>4</v>
      </c>
      <c r="J40" s="69">
        <v>3</v>
      </c>
      <c r="K40" s="69"/>
    </row>
    <row r="41" spans="1:12" ht="22.8" customHeight="1" x14ac:dyDescent="0.6">
      <c r="A41" s="67" t="s">
        <v>52</v>
      </c>
      <c r="B41" s="165">
        <v>2</v>
      </c>
      <c r="C41" s="69">
        <v>2</v>
      </c>
      <c r="D41" s="69">
        <v>2</v>
      </c>
      <c r="E41" s="69">
        <v>2</v>
      </c>
      <c r="F41" s="69">
        <v>2</v>
      </c>
      <c r="G41" s="69">
        <v>2</v>
      </c>
      <c r="H41" s="69">
        <v>2</v>
      </c>
      <c r="I41" s="69">
        <v>2</v>
      </c>
      <c r="J41" s="69">
        <v>2</v>
      </c>
      <c r="K41" s="69">
        <f t="shared" si="0"/>
        <v>16</v>
      </c>
    </row>
    <row r="42" spans="1:12" ht="22.8" customHeight="1" x14ac:dyDescent="0.6">
      <c r="A42" s="144" t="s">
        <v>53</v>
      </c>
      <c r="B42" s="166">
        <v>2</v>
      </c>
      <c r="C42" s="82">
        <v>2</v>
      </c>
      <c r="D42" s="82">
        <v>0</v>
      </c>
      <c r="E42" s="82">
        <v>2</v>
      </c>
      <c r="F42" s="82">
        <v>2</v>
      </c>
      <c r="G42" s="82">
        <v>2</v>
      </c>
      <c r="H42" s="82">
        <v>2</v>
      </c>
      <c r="I42" s="82">
        <v>2</v>
      </c>
      <c r="J42" s="82">
        <v>2</v>
      </c>
      <c r="K42" s="193">
        <f t="shared" si="0"/>
        <v>14</v>
      </c>
    </row>
    <row r="43" spans="1:12" ht="28.8" customHeight="1" x14ac:dyDescent="0.6">
      <c r="A43" s="41" t="s">
        <v>38</v>
      </c>
      <c r="B43" s="42">
        <f>SUM(B38:B42)</f>
        <v>8</v>
      </c>
      <c r="C43" s="42">
        <f t="shared" ref="C43:J43" si="4">SUM(C38:C42)</f>
        <v>18</v>
      </c>
      <c r="D43" s="42">
        <f t="shared" si="4"/>
        <v>11</v>
      </c>
      <c r="E43" s="42">
        <f t="shared" si="4"/>
        <v>13</v>
      </c>
      <c r="F43" s="42">
        <f t="shared" si="4"/>
        <v>10</v>
      </c>
      <c r="G43" s="42">
        <f t="shared" si="4"/>
        <v>13</v>
      </c>
      <c r="H43" s="42">
        <f t="shared" si="4"/>
        <v>13</v>
      </c>
      <c r="I43" s="42">
        <f t="shared" si="4"/>
        <v>10</v>
      </c>
      <c r="J43" s="42">
        <f t="shared" si="4"/>
        <v>9</v>
      </c>
      <c r="K43" s="42">
        <f>SUM(K38+K39+K41+K42)</f>
        <v>56</v>
      </c>
      <c r="L43" s="229">
        <f>COUNTIF(C43:J43,8)</f>
        <v>0</v>
      </c>
    </row>
    <row r="44" spans="1:12" ht="22.2" customHeight="1" x14ac:dyDescent="0.6">
      <c r="A44" s="64" t="s">
        <v>54</v>
      </c>
      <c r="B44" s="164"/>
      <c r="C44" s="271"/>
      <c r="D44" s="271"/>
      <c r="E44" s="271"/>
      <c r="F44" s="271"/>
      <c r="G44" s="271"/>
      <c r="H44" s="271"/>
      <c r="I44" s="271"/>
      <c r="J44" s="271"/>
      <c r="K44" s="305"/>
    </row>
    <row r="45" spans="1:12" ht="22.2" customHeight="1" x14ac:dyDescent="0.6">
      <c r="A45" s="67" t="s">
        <v>55</v>
      </c>
      <c r="B45" s="165">
        <v>2</v>
      </c>
      <c r="C45" s="165">
        <v>2</v>
      </c>
      <c r="D45" s="165">
        <v>2</v>
      </c>
      <c r="E45" s="165">
        <v>2</v>
      </c>
      <c r="F45" s="165">
        <v>2</v>
      </c>
      <c r="G45" s="165">
        <v>2</v>
      </c>
      <c r="H45" s="165">
        <v>2</v>
      </c>
      <c r="I45" s="165">
        <v>2</v>
      </c>
      <c r="J45" s="165">
        <v>2</v>
      </c>
      <c r="K45" s="69">
        <f t="shared" si="0"/>
        <v>16</v>
      </c>
      <c r="L45" s="59"/>
    </row>
    <row r="46" spans="1:12" ht="22.2" customHeight="1" x14ac:dyDescent="0.6">
      <c r="A46" s="181" t="s">
        <v>56</v>
      </c>
      <c r="B46" s="182">
        <v>2</v>
      </c>
      <c r="C46" s="182">
        <v>2</v>
      </c>
      <c r="D46" s="182">
        <v>2</v>
      </c>
      <c r="E46" s="182">
        <v>2</v>
      </c>
      <c r="F46" s="182">
        <v>2</v>
      </c>
      <c r="G46" s="182">
        <v>2</v>
      </c>
      <c r="H46" s="182">
        <v>2</v>
      </c>
      <c r="I46" s="182">
        <v>2</v>
      </c>
      <c r="J46" s="182">
        <v>2</v>
      </c>
      <c r="K46" s="69">
        <f t="shared" si="0"/>
        <v>16</v>
      </c>
      <c r="L46" s="59"/>
    </row>
    <row r="47" spans="1:12" ht="22.2" customHeight="1" x14ac:dyDescent="0.6">
      <c r="A47" s="67" t="s">
        <v>57</v>
      </c>
      <c r="B47" s="165">
        <v>2</v>
      </c>
      <c r="C47" s="165">
        <v>2</v>
      </c>
      <c r="D47" s="165">
        <v>0</v>
      </c>
      <c r="E47" s="165">
        <v>2</v>
      </c>
      <c r="F47" s="165">
        <v>2</v>
      </c>
      <c r="G47" s="165">
        <v>2</v>
      </c>
      <c r="H47" s="165">
        <v>2</v>
      </c>
      <c r="I47" s="165">
        <v>2</v>
      </c>
      <c r="J47" s="165">
        <v>2</v>
      </c>
      <c r="K47" s="69">
        <f t="shared" si="0"/>
        <v>14</v>
      </c>
      <c r="L47" s="59"/>
    </row>
    <row r="48" spans="1:12" ht="22.2" customHeight="1" x14ac:dyDescent="0.6">
      <c r="A48" s="144" t="s">
        <v>58</v>
      </c>
      <c r="B48" s="166">
        <v>2</v>
      </c>
      <c r="C48" s="166">
        <v>2</v>
      </c>
      <c r="D48" s="166">
        <v>2</v>
      </c>
      <c r="E48" s="166">
        <v>2</v>
      </c>
      <c r="F48" s="166">
        <v>0</v>
      </c>
      <c r="G48" s="166">
        <v>2</v>
      </c>
      <c r="H48" s="166">
        <v>2</v>
      </c>
      <c r="I48" s="166">
        <v>2</v>
      </c>
      <c r="J48" s="166">
        <v>2</v>
      </c>
      <c r="K48" s="193">
        <f t="shared" si="0"/>
        <v>14</v>
      </c>
      <c r="L48" s="59"/>
    </row>
    <row r="49" spans="1:14" ht="22.2" customHeight="1" x14ac:dyDescent="0.6">
      <c r="A49" s="41" t="s">
        <v>38</v>
      </c>
      <c r="B49" s="42">
        <f>SUM(B45:B48)</f>
        <v>8</v>
      </c>
      <c r="C49" s="42">
        <f>SUM(C45:C48)</f>
        <v>8</v>
      </c>
      <c r="D49" s="42">
        <f t="shared" ref="D49:K49" si="5">SUM(D45:D48)</f>
        <v>6</v>
      </c>
      <c r="E49" s="42">
        <f t="shared" si="5"/>
        <v>8</v>
      </c>
      <c r="F49" s="42">
        <f t="shared" si="5"/>
        <v>6</v>
      </c>
      <c r="G49" s="42">
        <f t="shared" si="5"/>
        <v>8</v>
      </c>
      <c r="H49" s="42">
        <f t="shared" si="5"/>
        <v>8</v>
      </c>
      <c r="I49" s="42">
        <f t="shared" si="5"/>
        <v>8</v>
      </c>
      <c r="J49" s="42">
        <f t="shared" si="5"/>
        <v>8</v>
      </c>
      <c r="K49" s="42">
        <f t="shared" si="5"/>
        <v>60</v>
      </c>
      <c r="L49" s="240">
        <f>COUNTIF(C49:J49,8)</f>
        <v>6</v>
      </c>
    </row>
    <row r="50" spans="1:14" ht="22.2" customHeight="1" x14ac:dyDescent="0.6">
      <c r="A50" s="64" t="s">
        <v>59</v>
      </c>
      <c r="B50" s="164"/>
      <c r="C50" s="271"/>
      <c r="D50" s="271"/>
      <c r="E50" s="271"/>
      <c r="F50" s="271"/>
      <c r="G50" s="271"/>
      <c r="H50" s="271"/>
      <c r="I50" s="271"/>
      <c r="J50" s="271"/>
      <c r="K50" s="305"/>
    </row>
    <row r="51" spans="1:14" ht="22.2" customHeight="1" x14ac:dyDescent="0.6">
      <c r="A51" s="153" t="s">
        <v>142</v>
      </c>
      <c r="B51" s="165">
        <v>2</v>
      </c>
      <c r="C51" s="165">
        <v>2</v>
      </c>
      <c r="D51" s="165">
        <v>2</v>
      </c>
      <c r="E51" s="165">
        <v>2</v>
      </c>
      <c r="F51" s="165">
        <v>2</v>
      </c>
      <c r="G51" s="165">
        <v>2</v>
      </c>
      <c r="H51" s="165">
        <v>2</v>
      </c>
      <c r="I51" s="165">
        <v>2</v>
      </c>
      <c r="J51" s="165">
        <v>2</v>
      </c>
      <c r="K51" s="69">
        <f t="shared" si="0"/>
        <v>16</v>
      </c>
    </row>
    <row r="52" spans="1:14" ht="22.2" customHeight="1" x14ac:dyDescent="0.6">
      <c r="A52" s="67" t="s">
        <v>61</v>
      </c>
      <c r="B52" s="165">
        <v>2</v>
      </c>
      <c r="C52" s="69">
        <v>2</v>
      </c>
      <c r="D52" s="69">
        <v>2</v>
      </c>
      <c r="E52" s="69">
        <v>0</v>
      </c>
      <c r="F52" s="69">
        <v>2</v>
      </c>
      <c r="G52" s="69">
        <v>2</v>
      </c>
      <c r="H52" s="69">
        <v>2</v>
      </c>
      <c r="I52" s="69">
        <v>2</v>
      </c>
      <c r="J52" s="69">
        <v>2</v>
      </c>
      <c r="K52" s="69">
        <f t="shared" si="0"/>
        <v>14</v>
      </c>
    </row>
    <row r="53" spans="1:14" ht="22.2" customHeight="1" x14ac:dyDescent="0.6">
      <c r="A53" s="67" t="s">
        <v>139</v>
      </c>
      <c r="B53" s="165">
        <v>2</v>
      </c>
      <c r="C53" s="69">
        <v>2</v>
      </c>
      <c r="D53" s="69">
        <v>2</v>
      </c>
      <c r="E53" s="69">
        <v>0</v>
      </c>
      <c r="F53" s="69">
        <v>0</v>
      </c>
      <c r="G53" s="69">
        <v>2</v>
      </c>
      <c r="H53" s="69">
        <v>2</v>
      </c>
      <c r="I53" s="69">
        <v>0</v>
      </c>
      <c r="J53" s="69">
        <v>2</v>
      </c>
      <c r="K53" s="69">
        <f t="shared" si="0"/>
        <v>10</v>
      </c>
    </row>
    <row r="54" spans="1:14" ht="22.2" customHeight="1" x14ac:dyDescent="0.6">
      <c r="A54" s="144" t="s">
        <v>143</v>
      </c>
      <c r="B54" s="145">
        <v>2</v>
      </c>
      <c r="C54" s="82">
        <v>2</v>
      </c>
      <c r="D54" s="82">
        <v>0</v>
      </c>
      <c r="E54" s="82">
        <v>2</v>
      </c>
      <c r="F54" s="82">
        <v>2</v>
      </c>
      <c r="G54" s="82">
        <v>2</v>
      </c>
      <c r="H54" s="82">
        <v>2</v>
      </c>
      <c r="I54" s="82">
        <v>2</v>
      </c>
      <c r="J54" s="82">
        <v>2</v>
      </c>
      <c r="K54" s="193">
        <f t="shared" si="0"/>
        <v>14</v>
      </c>
    </row>
    <row r="55" spans="1:14" ht="22.2" customHeight="1" x14ac:dyDescent="0.6">
      <c r="A55" s="54" t="s">
        <v>38</v>
      </c>
      <c r="B55" s="42">
        <f>SUM(B51:B54)</f>
        <v>8</v>
      </c>
      <c r="C55" s="42">
        <f>SUM(C51:C54)</f>
        <v>8</v>
      </c>
      <c r="D55" s="42">
        <f t="shared" ref="D55:K55" si="6">SUM(D51:D54)</f>
        <v>6</v>
      </c>
      <c r="E55" s="42">
        <f t="shared" si="6"/>
        <v>4</v>
      </c>
      <c r="F55" s="42">
        <f t="shared" si="6"/>
        <v>6</v>
      </c>
      <c r="G55" s="42">
        <f t="shared" si="6"/>
        <v>8</v>
      </c>
      <c r="H55" s="42">
        <f t="shared" si="6"/>
        <v>8</v>
      </c>
      <c r="I55" s="42">
        <f t="shared" si="6"/>
        <v>6</v>
      </c>
      <c r="J55" s="42">
        <f t="shared" si="6"/>
        <v>8</v>
      </c>
      <c r="K55" s="42">
        <f t="shared" si="6"/>
        <v>54</v>
      </c>
      <c r="L55" s="229">
        <f>COUNTIF(C55:J55,8)</f>
        <v>4</v>
      </c>
    </row>
    <row r="56" spans="1:14" ht="22.2" customHeight="1" x14ac:dyDescent="0.6">
      <c r="A56" s="64" t="s">
        <v>64</v>
      </c>
      <c r="B56" s="164"/>
      <c r="C56" s="271"/>
      <c r="D56" s="271"/>
      <c r="E56" s="271"/>
      <c r="F56" s="271"/>
      <c r="G56" s="271"/>
      <c r="H56" s="271"/>
      <c r="I56" s="271"/>
      <c r="J56" s="271"/>
      <c r="K56" s="305"/>
    </row>
    <row r="57" spans="1:14" ht="22.2" customHeight="1" x14ac:dyDescent="0.6">
      <c r="A57" s="67" t="s">
        <v>65</v>
      </c>
      <c r="B57" s="165">
        <v>2</v>
      </c>
      <c r="C57" s="69">
        <v>2</v>
      </c>
      <c r="D57" s="69">
        <v>2</v>
      </c>
      <c r="E57" s="69">
        <v>2</v>
      </c>
      <c r="F57" s="69">
        <v>2</v>
      </c>
      <c r="G57" s="69">
        <v>2</v>
      </c>
      <c r="H57" s="69">
        <v>2</v>
      </c>
      <c r="I57" s="69">
        <v>2</v>
      </c>
      <c r="J57" s="69">
        <v>2</v>
      </c>
      <c r="K57" s="69">
        <f t="shared" si="0"/>
        <v>16</v>
      </c>
      <c r="N57" s="11"/>
    </row>
    <row r="58" spans="1:14" ht="22.2" customHeight="1" x14ac:dyDescent="0.6">
      <c r="A58" s="172" t="s">
        <v>66</v>
      </c>
      <c r="B58" s="165">
        <v>2</v>
      </c>
      <c r="C58" s="69">
        <v>2</v>
      </c>
      <c r="D58" s="69">
        <v>2</v>
      </c>
      <c r="E58" s="69">
        <v>2</v>
      </c>
      <c r="F58" s="69">
        <v>0</v>
      </c>
      <c r="G58" s="69">
        <v>2</v>
      </c>
      <c r="H58" s="69">
        <v>0</v>
      </c>
      <c r="I58" s="69">
        <v>2</v>
      </c>
      <c r="J58" s="69">
        <v>2</v>
      </c>
      <c r="K58" s="69">
        <f t="shared" si="0"/>
        <v>12</v>
      </c>
    </row>
    <row r="59" spans="1:14" ht="22.2" customHeight="1" x14ac:dyDescent="0.6">
      <c r="A59" s="172" t="s">
        <v>67</v>
      </c>
      <c r="B59" s="165">
        <v>2</v>
      </c>
      <c r="C59" s="69">
        <v>2</v>
      </c>
      <c r="D59" s="69">
        <v>2</v>
      </c>
      <c r="E59" s="69">
        <v>2</v>
      </c>
      <c r="F59" s="69">
        <v>0</v>
      </c>
      <c r="G59" s="69">
        <v>2</v>
      </c>
      <c r="H59" s="69">
        <v>2</v>
      </c>
      <c r="I59" s="69">
        <v>0</v>
      </c>
      <c r="J59" s="69">
        <v>2</v>
      </c>
      <c r="K59" s="69">
        <f t="shared" si="0"/>
        <v>12</v>
      </c>
    </row>
    <row r="60" spans="1:14" ht="22.2" customHeight="1" x14ac:dyDescent="0.6">
      <c r="A60" s="144" t="s">
        <v>68</v>
      </c>
      <c r="B60" s="166">
        <v>2</v>
      </c>
      <c r="C60" s="82">
        <v>2</v>
      </c>
      <c r="D60" s="82">
        <v>2</v>
      </c>
      <c r="E60" s="82">
        <v>2</v>
      </c>
      <c r="F60" s="82">
        <v>0</v>
      </c>
      <c r="G60" s="82">
        <v>2</v>
      </c>
      <c r="H60" s="82">
        <v>2</v>
      </c>
      <c r="I60" s="82">
        <v>0</v>
      </c>
      <c r="J60" s="82">
        <v>2</v>
      </c>
      <c r="K60" s="193">
        <f t="shared" si="0"/>
        <v>12</v>
      </c>
    </row>
    <row r="61" spans="1:14" ht="22.2" customHeight="1" x14ac:dyDescent="0.6">
      <c r="A61" s="55" t="s">
        <v>38</v>
      </c>
      <c r="B61" s="42">
        <f>SUM(B57:B60)</f>
        <v>8</v>
      </c>
      <c r="C61" s="42">
        <f>SUM(C57:C60)</f>
        <v>8</v>
      </c>
      <c r="D61" s="42">
        <f t="shared" ref="D61:K61" si="7">SUM(D57:D60)</f>
        <v>8</v>
      </c>
      <c r="E61" s="42">
        <f t="shared" si="7"/>
        <v>8</v>
      </c>
      <c r="F61" s="42">
        <f t="shared" si="7"/>
        <v>2</v>
      </c>
      <c r="G61" s="42">
        <f t="shared" si="7"/>
        <v>8</v>
      </c>
      <c r="H61" s="42">
        <f t="shared" si="7"/>
        <v>6</v>
      </c>
      <c r="I61" s="42">
        <f t="shared" si="7"/>
        <v>4</v>
      </c>
      <c r="J61" s="42">
        <f t="shared" si="7"/>
        <v>8</v>
      </c>
      <c r="K61" s="42">
        <f t="shared" si="7"/>
        <v>52</v>
      </c>
      <c r="L61" s="229">
        <f>COUNTIF(C61:J61,8)</f>
        <v>5</v>
      </c>
    </row>
    <row r="62" spans="1:14" ht="22.2" customHeight="1" x14ac:dyDescent="0.6">
      <c r="A62" s="44" t="s">
        <v>69</v>
      </c>
      <c r="B62" s="45">
        <f>B20+B36+B43+B49+B55+B61</f>
        <v>72</v>
      </c>
      <c r="C62" s="45">
        <f t="shared" ref="C62:J62" si="8">C20+C36+C43+C49+C55+C61</f>
        <v>78</v>
      </c>
      <c r="D62" s="45">
        <f t="shared" si="8"/>
        <v>65</v>
      </c>
      <c r="E62" s="45">
        <f t="shared" si="8"/>
        <v>71</v>
      </c>
      <c r="F62" s="45">
        <f t="shared" si="8"/>
        <v>60</v>
      </c>
      <c r="G62" s="45">
        <f t="shared" si="8"/>
        <v>73</v>
      </c>
      <c r="H62" s="45">
        <f t="shared" si="8"/>
        <v>71</v>
      </c>
      <c r="I62" s="45">
        <f t="shared" si="8"/>
        <v>62</v>
      </c>
      <c r="J62" s="45">
        <f t="shared" si="8"/>
        <v>71</v>
      </c>
      <c r="K62" s="278"/>
      <c r="L62" s="234"/>
    </row>
    <row r="63" spans="1:14" ht="25.2" customHeight="1" x14ac:dyDescent="0.6">
      <c r="A63" s="183" t="s">
        <v>140</v>
      </c>
      <c r="B63" s="163"/>
      <c r="J63" s="354"/>
      <c r="K63" s="305"/>
    </row>
    <row r="64" spans="1:14" x14ac:dyDescent="0.6">
      <c r="A64" s="64" t="s">
        <v>25</v>
      </c>
      <c r="B64" s="164"/>
      <c r="C64" s="271"/>
      <c r="D64" s="271"/>
      <c r="E64" s="271"/>
      <c r="F64" s="271"/>
      <c r="G64" s="271"/>
      <c r="H64" s="271"/>
      <c r="I64" s="271"/>
      <c r="J64" s="271"/>
      <c r="K64" s="273"/>
    </row>
    <row r="65" spans="1:12" x14ac:dyDescent="0.6">
      <c r="A65" s="67" t="s">
        <v>71</v>
      </c>
      <c r="B65" s="165"/>
      <c r="C65" s="273"/>
      <c r="D65" s="273"/>
      <c r="E65" s="273"/>
      <c r="F65" s="273"/>
      <c r="G65" s="273"/>
      <c r="H65" s="273"/>
      <c r="I65" s="273"/>
      <c r="J65" s="273"/>
      <c r="K65" s="273"/>
    </row>
    <row r="66" spans="1:12" x14ac:dyDescent="0.6">
      <c r="A66" s="150" t="s">
        <v>86</v>
      </c>
      <c r="B66" s="165">
        <v>2</v>
      </c>
      <c r="C66" s="165">
        <v>2</v>
      </c>
      <c r="D66" s="69">
        <v>2</v>
      </c>
      <c r="E66" s="69">
        <v>2</v>
      </c>
      <c r="F66" s="69">
        <v>2</v>
      </c>
      <c r="G66" s="69">
        <v>2</v>
      </c>
      <c r="H66" s="69">
        <v>2</v>
      </c>
      <c r="I66" s="69">
        <v>2</v>
      </c>
      <c r="J66" s="69">
        <v>2</v>
      </c>
      <c r="K66" s="69">
        <f t="shared" si="0"/>
        <v>16</v>
      </c>
    </row>
    <row r="67" spans="1:12" x14ac:dyDescent="0.6">
      <c r="A67" s="67" t="s">
        <v>72</v>
      </c>
      <c r="B67" s="165">
        <v>2</v>
      </c>
      <c r="C67" s="165">
        <v>2</v>
      </c>
      <c r="D67" s="69">
        <v>2</v>
      </c>
      <c r="E67" s="69">
        <v>2</v>
      </c>
      <c r="F67" s="69">
        <v>2</v>
      </c>
      <c r="G67" s="69">
        <v>2</v>
      </c>
      <c r="H67" s="69">
        <v>2</v>
      </c>
      <c r="I67" s="69">
        <v>2</v>
      </c>
      <c r="J67" s="69">
        <v>2</v>
      </c>
      <c r="K67" s="69">
        <f t="shared" si="0"/>
        <v>16</v>
      </c>
    </row>
    <row r="68" spans="1:12" x14ac:dyDescent="0.6">
      <c r="A68" s="151" t="s">
        <v>87</v>
      </c>
      <c r="B68" s="166">
        <v>2</v>
      </c>
      <c r="C68" s="166">
        <v>2</v>
      </c>
      <c r="D68" s="82">
        <v>2</v>
      </c>
      <c r="E68" s="82">
        <v>2</v>
      </c>
      <c r="F68" s="82">
        <v>2</v>
      </c>
      <c r="G68" s="82">
        <v>2</v>
      </c>
      <c r="H68" s="82">
        <v>2</v>
      </c>
      <c r="I68" s="82">
        <v>2</v>
      </c>
      <c r="J68" s="82">
        <v>2</v>
      </c>
      <c r="K68" s="193">
        <f t="shared" si="0"/>
        <v>16</v>
      </c>
    </row>
    <row r="69" spans="1:12" x14ac:dyDescent="0.6">
      <c r="A69" s="41" t="s">
        <v>38</v>
      </c>
      <c r="B69" s="42">
        <f>SUM(B65:B68)</f>
        <v>6</v>
      </c>
      <c r="C69" s="42">
        <f t="shared" ref="C69:J69" si="9">SUM(C65:C68)</f>
        <v>6</v>
      </c>
      <c r="D69" s="42">
        <f t="shared" si="9"/>
        <v>6</v>
      </c>
      <c r="E69" s="42">
        <f t="shared" si="9"/>
        <v>6</v>
      </c>
      <c r="F69" s="42">
        <f t="shared" si="9"/>
        <v>6</v>
      </c>
      <c r="G69" s="42">
        <f t="shared" si="9"/>
        <v>6</v>
      </c>
      <c r="H69" s="42">
        <f t="shared" si="9"/>
        <v>6</v>
      </c>
      <c r="I69" s="42">
        <f t="shared" si="9"/>
        <v>6</v>
      </c>
      <c r="J69" s="42">
        <f t="shared" si="9"/>
        <v>6</v>
      </c>
      <c r="K69" s="42">
        <f t="shared" ref="K69" si="10">SUM(K65:K68)</f>
        <v>48</v>
      </c>
      <c r="L69" s="229">
        <f>COUNTIF(C69:J69,6)</f>
        <v>8</v>
      </c>
    </row>
    <row r="70" spans="1:12" x14ac:dyDescent="0.6">
      <c r="A70" s="64" t="s">
        <v>39</v>
      </c>
      <c r="B70" s="164"/>
      <c r="C70" s="271"/>
      <c r="D70" s="271"/>
      <c r="E70" s="271"/>
      <c r="F70" s="271"/>
      <c r="G70" s="271"/>
      <c r="H70" s="271"/>
      <c r="I70" s="271"/>
      <c r="J70" s="271"/>
      <c r="K70" s="305"/>
    </row>
    <row r="71" spans="1:12" x14ac:dyDescent="0.6">
      <c r="A71" s="67" t="s">
        <v>73</v>
      </c>
      <c r="B71" s="165"/>
      <c r="C71" s="273"/>
      <c r="D71" s="273"/>
      <c r="E71" s="273"/>
      <c r="F71" s="273"/>
      <c r="G71" s="273"/>
      <c r="H71" s="273"/>
      <c r="I71" s="273"/>
      <c r="J71" s="273"/>
      <c r="K71" s="273"/>
    </row>
    <row r="72" spans="1:12" x14ac:dyDescent="0.6">
      <c r="A72" s="67" t="s">
        <v>74</v>
      </c>
      <c r="B72" s="165">
        <v>2</v>
      </c>
      <c r="C72" s="165">
        <v>0</v>
      </c>
      <c r="D72" s="69">
        <v>2</v>
      </c>
      <c r="E72" s="69">
        <v>0</v>
      </c>
      <c r="F72" s="69">
        <v>2</v>
      </c>
      <c r="G72" s="69">
        <v>0</v>
      </c>
      <c r="H72" s="69">
        <v>2</v>
      </c>
      <c r="I72" s="69">
        <v>0</v>
      </c>
      <c r="J72" s="69">
        <v>2</v>
      </c>
      <c r="K72" s="69">
        <f t="shared" si="0"/>
        <v>8</v>
      </c>
    </row>
    <row r="73" spans="1:12" x14ac:dyDescent="0.6">
      <c r="A73" s="67" t="s">
        <v>75</v>
      </c>
      <c r="B73" s="165">
        <v>2</v>
      </c>
      <c r="C73" s="165">
        <v>2</v>
      </c>
      <c r="D73" s="69">
        <v>2</v>
      </c>
      <c r="E73" s="69">
        <v>2</v>
      </c>
      <c r="F73" s="69">
        <v>2</v>
      </c>
      <c r="G73" s="69">
        <v>2</v>
      </c>
      <c r="H73" s="69">
        <v>2</v>
      </c>
      <c r="I73" s="69">
        <v>2</v>
      </c>
      <c r="J73" s="69">
        <v>2</v>
      </c>
      <c r="K73" s="69">
        <f t="shared" si="0"/>
        <v>16</v>
      </c>
    </row>
    <row r="74" spans="1:12" x14ac:dyDescent="0.6">
      <c r="A74" s="67" t="s">
        <v>76</v>
      </c>
      <c r="B74" s="165">
        <v>2</v>
      </c>
      <c r="C74" s="165">
        <v>2</v>
      </c>
      <c r="D74" s="69">
        <v>2</v>
      </c>
      <c r="E74" s="69">
        <v>2</v>
      </c>
      <c r="F74" s="69">
        <v>2</v>
      </c>
      <c r="G74" s="69">
        <v>2</v>
      </c>
      <c r="H74" s="69">
        <v>2</v>
      </c>
      <c r="I74" s="69">
        <v>2</v>
      </c>
      <c r="J74" s="69">
        <v>2</v>
      </c>
      <c r="K74" s="69">
        <f t="shared" ref="K74:K88" si="11">SUM(C74:J74)</f>
        <v>16</v>
      </c>
    </row>
    <row r="75" spans="1:12" x14ac:dyDescent="0.6">
      <c r="A75" s="144" t="s">
        <v>77</v>
      </c>
      <c r="B75" s="166">
        <v>2</v>
      </c>
      <c r="C75" s="166">
        <v>2</v>
      </c>
      <c r="D75" s="82">
        <v>0</v>
      </c>
      <c r="E75" s="82">
        <v>2</v>
      </c>
      <c r="F75" s="82">
        <v>2</v>
      </c>
      <c r="G75" s="82">
        <v>2</v>
      </c>
      <c r="H75" s="82">
        <v>2</v>
      </c>
      <c r="I75" s="82">
        <v>2</v>
      </c>
      <c r="J75" s="82">
        <v>2</v>
      </c>
      <c r="K75" s="193">
        <f t="shared" si="11"/>
        <v>14</v>
      </c>
    </row>
    <row r="76" spans="1:12" x14ac:dyDescent="0.6">
      <c r="A76" s="41" t="s">
        <v>38</v>
      </c>
      <c r="B76" s="43">
        <f>SUM(B71:B75)</f>
        <v>8</v>
      </c>
      <c r="C76" s="43">
        <f t="shared" ref="C76:J76" si="12">SUM(C71:C75)</f>
        <v>6</v>
      </c>
      <c r="D76" s="43">
        <f t="shared" si="12"/>
        <v>6</v>
      </c>
      <c r="E76" s="43">
        <f t="shared" si="12"/>
        <v>6</v>
      </c>
      <c r="F76" s="43">
        <f t="shared" si="12"/>
        <v>8</v>
      </c>
      <c r="G76" s="43">
        <f t="shared" si="12"/>
        <v>6</v>
      </c>
      <c r="H76" s="43">
        <f t="shared" si="12"/>
        <v>8</v>
      </c>
      <c r="I76" s="43">
        <f t="shared" si="12"/>
        <v>6</v>
      </c>
      <c r="J76" s="43">
        <f t="shared" si="12"/>
        <v>8</v>
      </c>
      <c r="K76" s="43">
        <f t="shared" ref="K76" si="13">SUM(K71:K75)</f>
        <v>54</v>
      </c>
      <c r="L76" s="229">
        <f>COUNTIF(C76:J76,8)</f>
        <v>3</v>
      </c>
    </row>
    <row r="77" spans="1:12" x14ac:dyDescent="0.6">
      <c r="A77" s="64" t="s">
        <v>78</v>
      </c>
      <c r="B77" s="164"/>
      <c r="C77" s="271"/>
      <c r="D77" s="271"/>
      <c r="E77" s="271"/>
      <c r="F77" s="271"/>
      <c r="G77" s="271"/>
      <c r="H77" s="271"/>
      <c r="I77" s="271"/>
      <c r="J77" s="271"/>
      <c r="K77" s="305"/>
    </row>
    <row r="78" spans="1:12" x14ac:dyDescent="0.6">
      <c r="A78" s="153" t="s">
        <v>145</v>
      </c>
      <c r="B78" s="165">
        <v>2</v>
      </c>
      <c r="C78" s="165">
        <v>2</v>
      </c>
      <c r="D78" s="165">
        <v>2</v>
      </c>
      <c r="E78" s="165">
        <v>2</v>
      </c>
      <c r="F78" s="165">
        <v>2</v>
      </c>
      <c r="G78" s="165">
        <v>2</v>
      </c>
      <c r="H78" s="165">
        <v>2</v>
      </c>
      <c r="I78" s="165">
        <v>2</v>
      </c>
      <c r="J78" s="165">
        <v>2</v>
      </c>
      <c r="K78" s="69">
        <f t="shared" si="11"/>
        <v>16</v>
      </c>
    </row>
    <row r="79" spans="1:12" x14ac:dyDescent="0.6">
      <c r="A79" s="67" t="s">
        <v>79</v>
      </c>
      <c r="B79" s="165">
        <v>2</v>
      </c>
      <c r="C79" s="165">
        <v>0</v>
      </c>
      <c r="D79" s="165">
        <v>2</v>
      </c>
      <c r="E79" s="165">
        <v>2</v>
      </c>
      <c r="F79" s="165">
        <v>2</v>
      </c>
      <c r="G79" s="165">
        <v>2</v>
      </c>
      <c r="H79" s="165">
        <v>2</v>
      </c>
      <c r="I79" s="165">
        <v>2</v>
      </c>
      <c r="J79" s="165">
        <v>2</v>
      </c>
      <c r="K79" s="69">
        <f t="shared" si="11"/>
        <v>14</v>
      </c>
    </row>
    <row r="80" spans="1:12" x14ac:dyDescent="0.6">
      <c r="A80" s="153" t="s">
        <v>80</v>
      </c>
      <c r="B80" s="173">
        <v>2</v>
      </c>
      <c r="C80" s="165">
        <v>2</v>
      </c>
      <c r="D80" s="165">
        <v>2</v>
      </c>
      <c r="E80" s="165">
        <v>2</v>
      </c>
      <c r="F80" s="165">
        <v>2</v>
      </c>
      <c r="G80" s="165">
        <v>2</v>
      </c>
      <c r="H80" s="165">
        <v>2</v>
      </c>
      <c r="I80" s="165">
        <v>2</v>
      </c>
      <c r="J80" s="165">
        <v>2</v>
      </c>
      <c r="K80" s="69">
        <f t="shared" si="11"/>
        <v>16</v>
      </c>
    </row>
    <row r="81" spans="1:12" x14ac:dyDescent="0.6">
      <c r="A81" s="154" t="s">
        <v>89</v>
      </c>
      <c r="B81" s="166">
        <v>2</v>
      </c>
      <c r="C81" s="166">
        <v>2</v>
      </c>
      <c r="D81" s="166">
        <v>2</v>
      </c>
      <c r="E81" s="166">
        <v>2</v>
      </c>
      <c r="F81" s="166">
        <v>0</v>
      </c>
      <c r="G81" s="166">
        <v>2</v>
      </c>
      <c r="H81" s="166">
        <v>2</v>
      </c>
      <c r="I81" s="166">
        <v>2</v>
      </c>
      <c r="J81" s="166">
        <v>2</v>
      </c>
      <c r="K81" s="193">
        <f t="shared" si="11"/>
        <v>14</v>
      </c>
    </row>
    <row r="82" spans="1:12" x14ac:dyDescent="0.6">
      <c r="A82" s="41" t="s">
        <v>38</v>
      </c>
      <c r="B82" s="42">
        <f>SUM(B78:B81)</f>
        <v>8</v>
      </c>
      <c r="C82" s="42">
        <f>SUM(C78:C81)</f>
        <v>6</v>
      </c>
      <c r="D82" s="42">
        <f t="shared" ref="D82:K82" si="14">SUM(D78:D81)</f>
        <v>8</v>
      </c>
      <c r="E82" s="42">
        <f t="shared" si="14"/>
        <v>8</v>
      </c>
      <c r="F82" s="42">
        <f t="shared" si="14"/>
        <v>6</v>
      </c>
      <c r="G82" s="42">
        <f t="shared" si="14"/>
        <v>8</v>
      </c>
      <c r="H82" s="42">
        <f t="shared" si="14"/>
        <v>8</v>
      </c>
      <c r="I82" s="42">
        <f t="shared" si="14"/>
        <v>8</v>
      </c>
      <c r="J82" s="42">
        <f t="shared" si="14"/>
        <v>8</v>
      </c>
      <c r="K82" s="42">
        <f t="shared" si="14"/>
        <v>60</v>
      </c>
      <c r="L82" s="229">
        <f>COUNTIF(C82:J82,8)</f>
        <v>6</v>
      </c>
    </row>
    <row r="83" spans="1:12" x14ac:dyDescent="0.6">
      <c r="A83" s="64" t="s">
        <v>81</v>
      </c>
      <c r="B83" s="164"/>
      <c r="C83" s="271"/>
      <c r="D83" s="271"/>
      <c r="E83" s="271"/>
      <c r="F83" s="271"/>
      <c r="G83" s="271"/>
      <c r="H83" s="271"/>
      <c r="I83" s="271"/>
      <c r="J83" s="271"/>
      <c r="K83" s="305"/>
    </row>
    <row r="84" spans="1:12" x14ac:dyDescent="0.6">
      <c r="A84" s="153" t="s">
        <v>82</v>
      </c>
      <c r="B84" s="173">
        <v>2</v>
      </c>
      <c r="C84" s="165">
        <v>0</v>
      </c>
      <c r="D84" s="165">
        <v>2</v>
      </c>
      <c r="E84" s="165">
        <v>2</v>
      </c>
      <c r="F84" s="165">
        <v>2</v>
      </c>
      <c r="G84" s="165">
        <v>2</v>
      </c>
      <c r="H84" s="165">
        <v>2</v>
      </c>
      <c r="I84" s="165">
        <v>2</v>
      </c>
      <c r="J84" s="165">
        <v>2</v>
      </c>
      <c r="K84" s="69">
        <f t="shared" si="11"/>
        <v>14</v>
      </c>
    </row>
    <row r="85" spans="1:12" x14ac:dyDescent="0.6">
      <c r="A85" s="144" t="s">
        <v>141</v>
      </c>
      <c r="B85" s="166">
        <v>2</v>
      </c>
      <c r="C85" s="82">
        <v>2</v>
      </c>
      <c r="D85" s="82">
        <v>2</v>
      </c>
      <c r="E85" s="82">
        <v>2</v>
      </c>
      <c r="F85" s="82">
        <v>0</v>
      </c>
      <c r="G85" s="82">
        <v>2</v>
      </c>
      <c r="H85" s="82">
        <v>2</v>
      </c>
      <c r="I85" s="82">
        <v>2</v>
      </c>
      <c r="J85" s="82">
        <v>2</v>
      </c>
      <c r="K85" s="193">
        <f t="shared" si="11"/>
        <v>14</v>
      </c>
    </row>
    <row r="86" spans="1:12" x14ac:dyDescent="0.6">
      <c r="A86" s="41" t="s">
        <v>38</v>
      </c>
      <c r="B86" s="42">
        <f>SUM(B84:B85)</f>
        <v>4</v>
      </c>
      <c r="C86" s="42">
        <f>SUM(C84:C85)</f>
        <v>2</v>
      </c>
      <c r="D86" s="42">
        <f t="shared" ref="D86:K86" si="15">SUM(D84:D85)</f>
        <v>4</v>
      </c>
      <c r="E86" s="42">
        <f t="shared" si="15"/>
        <v>4</v>
      </c>
      <c r="F86" s="42">
        <f t="shared" si="15"/>
        <v>2</v>
      </c>
      <c r="G86" s="42">
        <f t="shared" si="15"/>
        <v>4</v>
      </c>
      <c r="H86" s="42">
        <f t="shared" si="15"/>
        <v>4</v>
      </c>
      <c r="I86" s="42">
        <f t="shared" si="15"/>
        <v>4</v>
      </c>
      <c r="J86" s="42">
        <f t="shared" si="15"/>
        <v>4</v>
      </c>
      <c r="K86" s="42">
        <f t="shared" si="15"/>
        <v>28</v>
      </c>
      <c r="L86" s="229">
        <f>COUNTIF(C86:J86,4)</f>
        <v>6</v>
      </c>
    </row>
    <row r="87" spans="1:12" x14ac:dyDescent="0.6">
      <c r="A87" s="64" t="s">
        <v>84</v>
      </c>
      <c r="B87" s="164"/>
      <c r="C87" s="271"/>
      <c r="D87" s="271"/>
      <c r="E87" s="271"/>
      <c r="F87" s="271"/>
      <c r="G87" s="271"/>
      <c r="H87" s="271"/>
      <c r="I87" s="271"/>
      <c r="J87" s="271"/>
      <c r="K87" s="305"/>
    </row>
    <row r="88" spans="1:12" x14ac:dyDescent="0.6">
      <c r="A88" s="151" t="s">
        <v>88</v>
      </c>
      <c r="B88" s="174">
        <v>2</v>
      </c>
      <c r="C88" s="175">
        <v>2</v>
      </c>
      <c r="D88" s="175">
        <v>0</v>
      </c>
      <c r="E88" s="175">
        <v>0</v>
      </c>
      <c r="F88" s="175">
        <v>0</v>
      </c>
      <c r="G88" s="175">
        <v>2</v>
      </c>
      <c r="H88" s="175">
        <v>0</v>
      </c>
      <c r="I88" s="175">
        <v>0</v>
      </c>
      <c r="J88" s="175">
        <v>2</v>
      </c>
      <c r="K88" s="193">
        <f t="shared" si="11"/>
        <v>6</v>
      </c>
    </row>
    <row r="89" spans="1:12" x14ac:dyDescent="0.6">
      <c r="A89" s="41" t="s">
        <v>38</v>
      </c>
      <c r="B89" s="42">
        <f>SUM(B88:B88)</f>
        <v>2</v>
      </c>
      <c r="C89" s="42">
        <f>SUM(C88)</f>
        <v>2</v>
      </c>
      <c r="D89" s="42">
        <f t="shared" ref="D89:K89" si="16">SUM(D88)</f>
        <v>0</v>
      </c>
      <c r="E89" s="42">
        <f t="shared" si="16"/>
        <v>0</v>
      </c>
      <c r="F89" s="42">
        <f t="shared" si="16"/>
        <v>0</v>
      </c>
      <c r="G89" s="42">
        <f t="shared" si="16"/>
        <v>2</v>
      </c>
      <c r="H89" s="42">
        <f t="shared" si="16"/>
        <v>0</v>
      </c>
      <c r="I89" s="42">
        <f t="shared" si="16"/>
        <v>0</v>
      </c>
      <c r="J89" s="42">
        <f t="shared" si="16"/>
        <v>2</v>
      </c>
      <c r="K89" s="42">
        <f t="shared" si="16"/>
        <v>6</v>
      </c>
      <c r="L89" s="229">
        <f>COUNTIF(C89:J89,2)</f>
        <v>3</v>
      </c>
    </row>
    <row r="90" spans="1:12" x14ac:dyDescent="0.6">
      <c r="A90" s="47" t="s">
        <v>91</v>
      </c>
      <c r="B90" s="45">
        <f>B69+B76+B82+B86+B89</f>
        <v>28</v>
      </c>
      <c r="C90" s="45">
        <f t="shared" ref="C90:J90" si="17">C69+C76+C82+C86+C89</f>
        <v>22</v>
      </c>
      <c r="D90" s="45">
        <f t="shared" si="17"/>
        <v>24</v>
      </c>
      <c r="E90" s="45">
        <f t="shared" si="17"/>
        <v>24</v>
      </c>
      <c r="F90" s="45">
        <f t="shared" si="17"/>
        <v>22</v>
      </c>
      <c r="G90" s="45">
        <f t="shared" si="17"/>
        <v>26</v>
      </c>
      <c r="H90" s="45">
        <f t="shared" si="17"/>
        <v>26</v>
      </c>
      <c r="I90" s="45">
        <f t="shared" si="17"/>
        <v>24</v>
      </c>
      <c r="J90" s="45">
        <f t="shared" si="17"/>
        <v>28</v>
      </c>
      <c r="K90" s="56"/>
      <c r="L90" s="234"/>
    </row>
    <row r="91" spans="1:12" x14ac:dyDescent="0.6">
      <c r="A91" s="48" t="s">
        <v>85</v>
      </c>
      <c r="B91" s="48">
        <f>B62+B90</f>
        <v>100</v>
      </c>
      <c r="C91" s="49">
        <f>C62+C90</f>
        <v>100</v>
      </c>
      <c r="D91" s="49">
        <f t="shared" ref="D91:J91" si="18">D62+D90</f>
        <v>89</v>
      </c>
      <c r="E91" s="49">
        <f t="shared" si="18"/>
        <v>95</v>
      </c>
      <c r="F91" s="49">
        <f t="shared" si="18"/>
        <v>82</v>
      </c>
      <c r="G91" s="49">
        <f t="shared" si="18"/>
        <v>99</v>
      </c>
      <c r="H91" s="49">
        <f t="shared" si="18"/>
        <v>97</v>
      </c>
      <c r="I91" s="49">
        <f t="shared" si="18"/>
        <v>86</v>
      </c>
      <c r="J91" s="49">
        <f t="shared" si="18"/>
        <v>99</v>
      </c>
      <c r="K91" s="196"/>
      <c r="L91" s="222">
        <f>AVERAGE(C91:J91)</f>
        <v>93.375</v>
      </c>
    </row>
    <row r="93" spans="1:12" x14ac:dyDescent="0.6">
      <c r="E93" s="270"/>
    </row>
  </sheetData>
  <mergeCells count="9">
    <mergeCell ref="G5:G6"/>
    <mergeCell ref="H5:H6"/>
    <mergeCell ref="I5:I6"/>
    <mergeCell ref="J5:J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F0A3-FF0D-4F26-B844-867CCDE30A6E}">
  <dimension ref="A1:J91"/>
  <sheetViews>
    <sheetView zoomScale="80" zoomScaleNormal="80" workbookViewId="0">
      <pane xSplit="1" ySplit="6" topLeftCell="B79" activePane="bottomRight" state="frozen"/>
      <selection pane="topRight" activeCell="B1" sqref="B1"/>
      <selection pane="bottomLeft" activeCell="A7" sqref="A7"/>
      <selection pane="bottomRight" activeCell="J92" sqref="J92"/>
    </sheetView>
  </sheetViews>
  <sheetFormatPr defaultColWidth="8.8984375" defaultRowHeight="21" x14ac:dyDescent="0.6"/>
  <cols>
    <col min="1" max="1" width="104.59765625" style="1" customWidth="1"/>
    <col min="2" max="2" width="8.8984375" style="50"/>
    <col min="3" max="9" width="11" style="270" customWidth="1"/>
    <col min="10" max="16384" width="8.8984375" style="1"/>
  </cols>
  <sheetData>
    <row r="1" spans="1:9" ht="85.2" customHeight="1" x14ac:dyDescent="0.6">
      <c r="A1" s="35" t="s">
        <v>92</v>
      </c>
      <c r="B1" s="36"/>
      <c r="C1" s="269"/>
      <c r="D1" s="269"/>
      <c r="E1" s="269"/>
      <c r="F1" s="269"/>
      <c r="G1" s="269"/>
    </row>
    <row r="2" spans="1:9" ht="6.6" customHeight="1" x14ac:dyDescent="0.6"/>
    <row r="3" spans="1:9" ht="17.25" customHeight="1" x14ac:dyDescent="0.6">
      <c r="A3" s="267" t="s">
        <v>291</v>
      </c>
      <c r="B3" s="2"/>
    </row>
    <row r="4" spans="1:9" ht="6" customHeight="1" x14ac:dyDescent="0.6">
      <c r="B4" s="2"/>
    </row>
    <row r="5" spans="1:9" x14ac:dyDescent="0.6">
      <c r="A5" s="3" t="s">
        <v>93</v>
      </c>
      <c r="B5" s="473" t="s">
        <v>2</v>
      </c>
      <c r="C5" s="481" t="s">
        <v>229</v>
      </c>
      <c r="D5" s="481" t="s">
        <v>230</v>
      </c>
      <c r="E5" s="481" t="s">
        <v>231</v>
      </c>
      <c r="F5" s="481" t="s">
        <v>232</v>
      </c>
      <c r="G5" s="481" t="s">
        <v>233</v>
      </c>
      <c r="H5" s="481" t="s">
        <v>234</v>
      </c>
      <c r="I5" s="265" t="s">
        <v>38</v>
      </c>
    </row>
    <row r="6" spans="1:9" ht="23.4" customHeight="1" x14ac:dyDescent="0.6">
      <c r="A6" s="4" t="s">
        <v>24</v>
      </c>
      <c r="B6" s="474"/>
      <c r="C6" s="482"/>
      <c r="D6" s="482"/>
      <c r="E6" s="482"/>
      <c r="F6" s="482"/>
      <c r="G6" s="482"/>
      <c r="H6" s="482"/>
      <c r="I6" s="266"/>
    </row>
    <row r="7" spans="1:9" s="59" customFormat="1" x14ac:dyDescent="0.6">
      <c r="A7" s="64" t="s">
        <v>25</v>
      </c>
      <c r="B7" s="164"/>
      <c r="C7" s="65"/>
      <c r="D7" s="65"/>
      <c r="E7" s="65"/>
      <c r="F7" s="65"/>
      <c r="G7" s="65"/>
      <c r="H7" s="65"/>
      <c r="I7" s="77"/>
    </row>
    <row r="8" spans="1:9" s="59" customFormat="1" x14ac:dyDescent="0.6">
      <c r="A8" s="67" t="s">
        <v>26</v>
      </c>
      <c r="B8" s="165"/>
      <c r="C8" s="69"/>
      <c r="D8" s="69"/>
      <c r="E8" s="69"/>
      <c r="F8" s="69"/>
      <c r="G8" s="69"/>
      <c r="H8" s="69"/>
      <c r="I8" s="69"/>
    </row>
    <row r="9" spans="1:9" s="59" customFormat="1" x14ac:dyDescent="0.6">
      <c r="A9" s="67" t="s">
        <v>27</v>
      </c>
      <c r="B9" s="165">
        <v>2</v>
      </c>
      <c r="C9" s="69">
        <v>2</v>
      </c>
      <c r="D9" s="69">
        <v>2</v>
      </c>
      <c r="E9" s="69">
        <v>2</v>
      </c>
      <c r="F9" s="69">
        <v>2</v>
      </c>
      <c r="G9" s="69">
        <v>2</v>
      </c>
      <c r="H9" s="69">
        <v>2</v>
      </c>
      <c r="I9" s="69">
        <f>SUM(C9:H9)</f>
        <v>12</v>
      </c>
    </row>
    <row r="10" spans="1:9" s="59" customFormat="1" x14ac:dyDescent="0.6">
      <c r="A10" s="67" t="s">
        <v>28</v>
      </c>
      <c r="B10" s="165">
        <v>2</v>
      </c>
      <c r="C10" s="69">
        <v>2</v>
      </c>
      <c r="D10" s="69">
        <v>2</v>
      </c>
      <c r="E10" s="69">
        <v>2</v>
      </c>
      <c r="F10" s="69">
        <v>2</v>
      </c>
      <c r="G10" s="69">
        <v>2</v>
      </c>
      <c r="H10" s="69">
        <v>2</v>
      </c>
      <c r="I10" s="69">
        <f t="shared" ref="I10:I73" si="0">SUM(C10:H10)</f>
        <v>12</v>
      </c>
    </row>
    <row r="11" spans="1:9" s="59" customFormat="1" x14ac:dyDescent="0.6">
      <c r="A11" s="67" t="s">
        <v>29</v>
      </c>
      <c r="B11" s="165">
        <v>2</v>
      </c>
      <c r="C11" s="69">
        <v>2</v>
      </c>
      <c r="D11" s="69">
        <v>2</v>
      </c>
      <c r="E11" s="69">
        <v>2</v>
      </c>
      <c r="F11" s="69">
        <v>2</v>
      </c>
      <c r="G11" s="69">
        <v>2</v>
      </c>
      <c r="H11" s="69">
        <v>2</v>
      </c>
      <c r="I11" s="69">
        <f t="shared" si="0"/>
        <v>12</v>
      </c>
    </row>
    <row r="12" spans="1:9" s="59" customFormat="1" x14ac:dyDescent="0.6">
      <c r="A12" s="67" t="s">
        <v>30</v>
      </c>
      <c r="B12" s="165">
        <v>2</v>
      </c>
      <c r="C12" s="69">
        <v>2</v>
      </c>
      <c r="D12" s="69">
        <v>2</v>
      </c>
      <c r="E12" s="69">
        <v>2</v>
      </c>
      <c r="F12" s="69">
        <v>2</v>
      </c>
      <c r="G12" s="69">
        <v>2</v>
      </c>
      <c r="H12" s="69">
        <v>2</v>
      </c>
      <c r="I12" s="69">
        <f t="shared" si="0"/>
        <v>12</v>
      </c>
    </row>
    <row r="13" spans="1:9" s="59" customFormat="1" x14ac:dyDescent="0.6">
      <c r="A13" s="67" t="s">
        <v>31</v>
      </c>
      <c r="B13" s="165"/>
      <c r="C13" s="69"/>
      <c r="D13" s="69"/>
      <c r="E13" s="69"/>
      <c r="F13" s="69"/>
      <c r="G13" s="69"/>
      <c r="H13" s="69"/>
      <c r="I13" s="69"/>
    </row>
    <row r="14" spans="1:9" s="59" customFormat="1" x14ac:dyDescent="0.6">
      <c r="A14" s="67" t="s">
        <v>32</v>
      </c>
      <c r="B14" s="165">
        <v>2</v>
      </c>
      <c r="C14" s="69">
        <v>2</v>
      </c>
      <c r="D14" s="69">
        <v>2</v>
      </c>
      <c r="E14" s="69">
        <v>2</v>
      </c>
      <c r="F14" s="69">
        <v>2</v>
      </c>
      <c r="G14" s="69">
        <v>2</v>
      </c>
      <c r="H14" s="69">
        <v>2</v>
      </c>
      <c r="I14" s="69">
        <f t="shared" si="0"/>
        <v>12</v>
      </c>
    </row>
    <row r="15" spans="1:9" s="59" customFormat="1" x14ac:dyDescent="0.6">
      <c r="A15" s="67" t="s">
        <v>33</v>
      </c>
      <c r="B15" s="165">
        <v>2</v>
      </c>
      <c r="C15" s="69">
        <v>2</v>
      </c>
      <c r="D15" s="69">
        <v>2</v>
      </c>
      <c r="E15" s="69">
        <v>2</v>
      </c>
      <c r="F15" s="69">
        <v>2</v>
      </c>
      <c r="G15" s="69">
        <v>2</v>
      </c>
      <c r="H15" s="69">
        <v>2</v>
      </c>
      <c r="I15" s="69">
        <f t="shared" si="0"/>
        <v>12</v>
      </c>
    </row>
    <row r="16" spans="1:9" s="59" customFormat="1" x14ac:dyDescent="0.6">
      <c r="A16" s="67" t="s">
        <v>34</v>
      </c>
      <c r="B16" s="165">
        <v>2</v>
      </c>
      <c r="C16" s="69">
        <v>2</v>
      </c>
      <c r="D16" s="69">
        <v>2</v>
      </c>
      <c r="E16" s="69">
        <v>2</v>
      </c>
      <c r="F16" s="69">
        <v>2</v>
      </c>
      <c r="G16" s="69">
        <v>2</v>
      </c>
      <c r="H16" s="69">
        <v>2</v>
      </c>
      <c r="I16" s="69">
        <f t="shared" si="0"/>
        <v>12</v>
      </c>
    </row>
    <row r="17" spans="1:10" s="59" customFormat="1" x14ac:dyDescent="0.6">
      <c r="A17" s="67" t="s">
        <v>35</v>
      </c>
      <c r="B17" s="165">
        <v>2</v>
      </c>
      <c r="C17" s="69">
        <v>2</v>
      </c>
      <c r="D17" s="69">
        <v>2</v>
      </c>
      <c r="E17" s="69">
        <v>2</v>
      </c>
      <c r="F17" s="69">
        <v>2</v>
      </c>
      <c r="G17" s="69">
        <v>2</v>
      </c>
      <c r="H17" s="69">
        <v>2</v>
      </c>
      <c r="I17" s="69">
        <f t="shared" si="0"/>
        <v>12</v>
      </c>
    </row>
    <row r="18" spans="1:10" s="59" customFormat="1" x14ac:dyDescent="0.6">
      <c r="A18" s="67" t="s">
        <v>36</v>
      </c>
      <c r="B18" s="165">
        <v>2</v>
      </c>
      <c r="C18" s="69">
        <v>2</v>
      </c>
      <c r="D18" s="69">
        <v>2</v>
      </c>
      <c r="E18" s="69">
        <v>2</v>
      </c>
      <c r="F18" s="69">
        <v>2</v>
      </c>
      <c r="G18" s="69">
        <v>2</v>
      </c>
      <c r="H18" s="69">
        <v>2</v>
      </c>
      <c r="I18" s="69">
        <f t="shared" si="0"/>
        <v>12</v>
      </c>
    </row>
    <row r="19" spans="1:10" s="59" customFormat="1" x14ac:dyDescent="0.6">
      <c r="A19" s="144" t="s">
        <v>37</v>
      </c>
      <c r="B19" s="166">
        <v>2</v>
      </c>
      <c r="C19" s="82">
        <v>2</v>
      </c>
      <c r="D19" s="82">
        <v>2</v>
      </c>
      <c r="E19" s="82">
        <v>2</v>
      </c>
      <c r="F19" s="82">
        <v>2</v>
      </c>
      <c r="G19" s="82">
        <v>2</v>
      </c>
      <c r="H19" s="82">
        <v>2</v>
      </c>
      <c r="I19" s="193">
        <f t="shared" si="0"/>
        <v>12</v>
      </c>
    </row>
    <row r="20" spans="1:10" s="75" customFormat="1" x14ac:dyDescent="0.6">
      <c r="A20" s="41" t="s">
        <v>38</v>
      </c>
      <c r="B20" s="42">
        <f>SUM(B8:B19)</f>
        <v>20</v>
      </c>
      <c r="C20" s="42">
        <f>SUM(C9:C19)</f>
        <v>20</v>
      </c>
      <c r="D20" s="42">
        <f t="shared" ref="D20:I20" si="1">SUM(D9:D19)</f>
        <v>20</v>
      </c>
      <c r="E20" s="42">
        <f t="shared" si="1"/>
        <v>20</v>
      </c>
      <c r="F20" s="42">
        <f t="shared" si="1"/>
        <v>20</v>
      </c>
      <c r="G20" s="42">
        <f t="shared" si="1"/>
        <v>20</v>
      </c>
      <c r="H20" s="42">
        <f t="shared" si="1"/>
        <v>20</v>
      </c>
      <c r="I20" s="42">
        <f t="shared" si="1"/>
        <v>120</v>
      </c>
      <c r="J20" s="240">
        <f>COUNTIF(C20:H20,20)</f>
        <v>6</v>
      </c>
    </row>
    <row r="21" spans="1:10" s="59" customFormat="1" x14ac:dyDescent="0.6">
      <c r="A21" s="64" t="s">
        <v>39</v>
      </c>
      <c r="B21" s="164"/>
      <c r="C21" s="271"/>
      <c r="D21" s="271"/>
      <c r="E21" s="271"/>
      <c r="F21" s="271"/>
      <c r="G21" s="271"/>
      <c r="H21" s="271"/>
      <c r="I21" s="305"/>
    </row>
    <row r="22" spans="1:10" s="59" customFormat="1" x14ac:dyDescent="0.6">
      <c r="A22" s="67" t="s">
        <v>40</v>
      </c>
      <c r="B22" s="165">
        <v>2</v>
      </c>
      <c r="C22" s="69">
        <v>2</v>
      </c>
      <c r="D22" s="69">
        <v>2</v>
      </c>
      <c r="E22" s="69">
        <v>2</v>
      </c>
      <c r="F22" s="69">
        <v>2</v>
      </c>
      <c r="G22" s="69">
        <v>2</v>
      </c>
      <c r="H22" s="69">
        <v>2</v>
      </c>
      <c r="I22" s="69">
        <f t="shared" si="0"/>
        <v>12</v>
      </c>
    </row>
    <row r="23" spans="1:10" s="59" customFormat="1" x14ac:dyDescent="0.6">
      <c r="A23" s="67" t="s">
        <v>41</v>
      </c>
      <c r="B23" s="165"/>
      <c r="C23" s="69"/>
      <c r="D23" s="69"/>
      <c r="E23" s="69"/>
      <c r="F23" s="69"/>
      <c r="G23" s="69"/>
      <c r="H23" s="69"/>
      <c r="I23" s="69"/>
    </row>
    <row r="24" spans="1:10" s="59" customFormat="1" x14ac:dyDescent="0.6">
      <c r="A24" s="67" t="s">
        <v>32</v>
      </c>
      <c r="B24" s="165">
        <v>2</v>
      </c>
      <c r="C24" s="69">
        <v>2</v>
      </c>
      <c r="D24" s="69">
        <v>2</v>
      </c>
      <c r="E24" s="69">
        <v>2</v>
      </c>
      <c r="F24" s="69">
        <v>2</v>
      </c>
      <c r="G24" s="69">
        <v>2</v>
      </c>
      <c r="H24" s="69">
        <v>2</v>
      </c>
      <c r="I24" s="69">
        <f t="shared" si="0"/>
        <v>12</v>
      </c>
    </row>
    <row r="25" spans="1:10" s="59" customFormat="1" x14ac:dyDescent="0.6">
      <c r="A25" s="67" t="s">
        <v>33</v>
      </c>
      <c r="B25" s="165">
        <v>2</v>
      </c>
      <c r="C25" s="69">
        <v>2</v>
      </c>
      <c r="D25" s="69">
        <v>2</v>
      </c>
      <c r="E25" s="69">
        <v>2</v>
      </c>
      <c r="F25" s="69">
        <v>2</v>
      </c>
      <c r="G25" s="69">
        <v>2</v>
      </c>
      <c r="H25" s="69">
        <v>2</v>
      </c>
      <c r="I25" s="69">
        <f t="shared" si="0"/>
        <v>12</v>
      </c>
    </row>
    <row r="26" spans="1:10" s="59" customFormat="1" x14ac:dyDescent="0.6">
      <c r="A26" s="67" t="s">
        <v>34</v>
      </c>
      <c r="B26" s="165">
        <v>2</v>
      </c>
      <c r="C26" s="69">
        <v>2</v>
      </c>
      <c r="D26" s="69">
        <v>2</v>
      </c>
      <c r="E26" s="69">
        <v>2</v>
      </c>
      <c r="F26" s="69">
        <v>2</v>
      </c>
      <c r="G26" s="69">
        <v>2</v>
      </c>
      <c r="H26" s="69">
        <v>2</v>
      </c>
      <c r="I26" s="69">
        <f t="shared" si="0"/>
        <v>12</v>
      </c>
    </row>
    <row r="27" spans="1:10" s="59" customFormat="1" x14ac:dyDescent="0.6">
      <c r="A27" s="67" t="s">
        <v>35</v>
      </c>
      <c r="B27" s="165">
        <v>2</v>
      </c>
      <c r="C27" s="69">
        <v>2</v>
      </c>
      <c r="D27" s="69">
        <v>2</v>
      </c>
      <c r="E27" s="69">
        <v>2</v>
      </c>
      <c r="F27" s="69">
        <v>2</v>
      </c>
      <c r="G27" s="69">
        <v>2</v>
      </c>
      <c r="H27" s="69">
        <v>2</v>
      </c>
      <c r="I27" s="69">
        <f t="shared" si="0"/>
        <v>12</v>
      </c>
    </row>
    <row r="28" spans="1:10" s="59" customFormat="1" x14ac:dyDescent="0.6">
      <c r="A28" s="67" t="s">
        <v>36</v>
      </c>
      <c r="B28" s="165">
        <v>2</v>
      </c>
      <c r="C28" s="69">
        <v>0</v>
      </c>
      <c r="D28" s="69">
        <v>2</v>
      </c>
      <c r="E28" s="69">
        <v>2</v>
      </c>
      <c r="F28" s="69">
        <v>2</v>
      </c>
      <c r="G28" s="69">
        <v>2</v>
      </c>
      <c r="H28" s="69">
        <v>0</v>
      </c>
      <c r="I28" s="69">
        <f t="shared" si="0"/>
        <v>8</v>
      </c>
    </row>
    <row r="29" spans="1:10" s="59" customFormat="1" x14ac:dyDescent="0.6">
      <c r="A29" s="67" t="s">
        <v>42</v>
      </c>
      <c r="B29" s="165">
        <v>2</v>
      </c>
      <c r="C29" s="69">
        <v>2</v>
      </c>
      <c r="D29" s="69">
        <v>2</v>
      </c>
      <c r="E29" s="69">
        <v>2</v>
      </c>
      <c r="F29" s="69">
        <v>2</v>
      </c>
      <c r="G29" s="69">
        <v>2</v>
      </c>
      <c r="H29" s="69">
        <v>2</v>
      </c>
      <c r="I29" s="69">
        <f t="shared" si="0"/>
        <v>12</v>
      </c>
    </row>
    <row r="30" spans="1:10" s="59" customFormat="1" x14ac:dyDescent="0.6">
      <c r="A30" s="67" t="s">
        <v>112</v>
      </c>
      <c r="B30" s="165"/>
      <c r="C30" s="69"/>
      <c r="D30" s="69"/>
      <c r="E30" s="69"/>
      <c r="F30" s="69"/>
      <c r="G30" s="69"/>
      <c r="H30" s="69"/>
      <c r="I30" s="69"/>
    </row>
    <row r="31" spans="1:10" s="59" customFormat="1" x14ac:dyDescent="0.6">
      <c r="A31" s="67" t="s">
        <v>44</v>
      </c>
      <c r="B31" s="165"/>
      <c r="C31" s="69"/>
      <c r="D31" s="69"/>
      <c r="E31" s="69"/>
      <c r="F31" s="69"/>
      <c r="G31" s="69"/>
      <c r="H31" s="69"/>
      <c r="I31" s="69"/>
    </row>
    <row r="32" spans="1:10" s="75" customFormat="1" x14ac:dyDescent="0.6">
      <c r="A32" s="147" t="s">
        <v>172</v>
      </c>
      <c r="B32" s="165">
        <v>2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69">
        <v>0</v>
      </c>
      <c r="I32" s="69">
        <f t="shared" si="0"/>
        <v>0</v>
      </c>
    </row>
    <row r="33" spans="1:10" s="59" customFormat="1" x14ac:dyDescent="0.6">
      <c r="A33" s="147" t="s">
        <v>173</v>
      </c>
      <c r="B33" s="165">
        <v>2</v>
      </c>
      <c r="C33" s="69">
        <v>0</v>
      </c>
      <c r="D33" s="69">
        <v>2</v>
      </c>
      <c r="E33" s="69">
        <v>2</v>
      </c>
      <c r="F33" s="69">
        <v>2</v>
      </c>
      <c r="G33" s="69">
        <v>0</v>
      </c>
      <c r="H33" s="69">
        <v>0</v>
      </c>
      <c r="I33" s="69">
        <f t="shared" si="0"/>
        <v>6</v>
      </c>
    </row>
    <row r="34" spans="1:10" s="59" customFormat="1" x14ac:dyDescent="0.6">
      <c r="A34" s="148" t="s">
        <v>174</v>
      </c>
      <c r="B34" s="165">
        <v>2</v>
      </c>
      <c r="C34" s="69">
        <v>2</v>
      </c>
      <c r="D34" s="69">
        <v>2</v>
      </c>
      <c r="E34" s="69">
        <v>2</v>
      </c>
      <c r="F34" s="69">
        <v>2</v>
      </c>
      <c r="G34" s="69">
        <v>2</v>
      </c>
      <c r="H34" s="69">
        <v>2</v>
      </c>
      <c r="I34" s="69">
        <f t="shared" si="0"/>
        <v>12</v>
      </c>
    </row>
    <row r="35" spans="1:10" s="59" customFormat="1" x14ac:dyDescent="0.6">
      <c r="A35" s="149" t="s">
        <v>235</v>
      </c>
      <c r="B35" s="166"/>
      <c r="C35" s="82"/>
      <c r="D35" s="82"/>
      <c r="E35" s="82"/>
      <c r="F35" s="82"/>
      <c r="G35" s="82"/>
      <c r="H35" s="82"/>
      <c r="I35" s="193"/>
    </row>
    <row r="36" spans="1:10" s="59" customFormat="1" x14ac:dyDescent="0.6">
      <c r="A36" s="41" t="s">
        <v>38</v>
      </c>
      <c r="B36" s="43">
        <f>SUM(B22:B34)</f>
        <v>20</v>
      </c>
      <c r="C36" s="43">
        <f>SUM(C22:C35)</f>
        <v>14</v>
      </c>
      <c r="D36" s="43">
        <f t="shared" ref="D36:I36" si="2">SUM(D22:D35)</f>
        <v>18</v>
      </c>
      <c r="E36" s="43">
        <f t="shared" si="2"/>
        <v>18</v>
      </c>
      <c r="F36" s="43">
        <f t="shared" si="2"/>
        <v>18</v>
      </c>
      <c r="G36" s="43">
        <f t="shared" si="2"/>
        <v>16</v>
      </c>
      <c r="H36" s="43">
        <f t="shared" si="2"/>
        <v>14</v>
      </c>
      <c r="I36" s="43">
        <f t="shared" si="2"/>
        <v>98</v>
      </c>
      <c r="J36" s="240">
        <f>COUNTIF(C36:H36,20)</f>
        <v>0</v>
      </c>
    </row>
    <row r="37" spans="1:10" s="59" customFormat="1" x14ac:dyDescent="0.6">
      <c r="A37" s="64" t="s">
        <v>49</v>
      </c>
      <c r="B37" s="164"/>
      <c r="C37" s="271"/>
      <c r="D37" s="271"/>
      <c r="E37" s="271"/>
      <c r="F37" s="271"/>
      <c r="G37" s="271"/>
      <c r="H37" s="271"/>
      <c r="I37" s="305"/>
    </row>
    <row r="38" spans="1:10" s="59" customFormat="1" x14ac:dyDescent="0.6">
      <c r="A38" s="67" t="s">
        <v>50</v>
      </c>
      <c r="B38" s="165">
        <v>2</v>
      </c>
      <c r="C38" s="69">
        <v>2</v>
      </c>
      <c r="D38" s="69">
        <v>2</v>
      </c>
      <c r="E38" s="69">
        <v>2</v>
      </c>
      <c r="F38" s="69">
        <v>2</v>
      </c>
      <c r="G38" s="69">
        <v>2</v>
      </c>
      <c r="H38" s="69">
        <v>2</v>
      </c>
      <c r="I38" s="69">
        <f t="shared" si="0"/>
        <v>12</v>
      </c>
    </row>
    <row r="39" spans="1:10" s="75" customFormat="1" x14ac:dyDescent="0.6">
      <c r="A39" s="67" t="s">
        <v>51</v>
      </c>
      <c r="B39" s="165">
        <v>2</v>
      </c>
      <c r="C39" s="69">
        <v>2</v>
      </c>
      <c r="D39" s="69">
        <v>2</v>
      </c>
      <c r="E39" s="69">
        <v>2</v>
      </c>
      <c r="F39" s="69">
        <v>2</v>
      </c>
      <c r="G39" s="69">
        <v>2</v>
      </c>
      <c r="H39" s="69">
        <v>2</v>
      </c>
      <c r="I39" s="69">
        <f t="shared" si="0"/>
        <v>12</v>
      </c>
    </row>
    <row r="40" spans="1:10" s="75" customFormat="1" x14ac:dyDescent="0.6">
      <c r="A40" s="155" t="s">
        <v>126</v>
      </c>
      <c r="B40" s="165"/>
      <c r="C40" s="69"/>
      <c r="D40" s="69"/>
      <c r="E40" s="69"/>
      <c r="F40" s="69"/>
      <c r="G40" s="69"/>
      <c r="H40" s="69"/>
      <c r="I40" s="69"/>
    </row>
    <row r="41" spans="1:10" s="59" customFormat="1" x14ac:dyDescent="0.6">
      <c r="A41" s="67" t="s">
        <v>52</v>
      </c>
      <c r="B41" s="165">
        <v>2</v>
      </c>
      <c r="C41" s="69">
        <v>2</v>
      </c>
      <c r="D41" s="69">
        <v>2</v>
      </c>
      <c r="E41" s="69">
        <v>2</v>
      </c>
      <c r="F41" s="69">
        <v>2</v>
      </c>
      <c r="G41" s="69">
        <v>2</v>
      </c>
      <c r="H41" s="69">
        <v>2</v>
      </c>
      <c r="I41" s="69">
        <f t="shared" si="0"/>
        <v>12</v>
      </c>
    </row>
    <row r="42" spans="1:10" s="59" customFormat="1" x14ac:dyDescent="0.6">
      <c r="A42" s="144" t="s">
        <v>53</v>
      </c>
      <c r="B42" s="166">
        <v>2</v>
      </c>
      <c r="C42" s="82">
        <v>2</v>
      </c>
      <c r="D42" s="82">
        <v>2</v>
      </c>
      <c r="E42" s="82">
        <v>2</v>
      </c>
      <c r="F42" s="82">
        <v>2</v>
      </c>
      <c r="G42" s="82">
        <v>2</v>
      </c>
      <c r="H42" s="82">
        <v>2</v>
      </c>
      <c r="I42" s="193">
        <f t="shared" si="0"/>
        <v>12</v>
      </c>
    </row>
    <row r="43" spans="1:10" s="59" customFormat="1" x14ac:dyDescent="0.6">
      <c r="A43" s="41" t="s">
        <v>38</v>
      </c>
      <c r="B43" s="42">
        <f>SUM(B38:B42)</f>
        <v>8</v>
      </c>
      <c r="C43" s="42">
        <f>SUM(C38:C42)</f>
        <v>8</v>
      </c>
      <c r="D43" s="42">
        <f t="shared" ref="D43:H43" si="3">SUM(D38:D42)</f>
        <v>8</v>
      </c>
      <c r="E43" s="42">
        <f t="shared" si="3"/>
        <v>8</v>
      </c>
      <c r="F43" s="42">
        <f t="shared" si="3"/>
        <v>8</v>
      </c>
      <c r="G43" s="42">
        <f t="shared" si="3"/>
        <v>8</v>
      </c>
      <c r="H43" s="42">
        <f t="shared" si="3"/>
        <v>8</v>
      </c>
      <c r="I43" s="53">
        <f t="shared" si="0"/>
        <v>48</v>
      </c>
      <c r="J43" s="240">
        <f>COUNTIF(C43:H43,8)</f>
        <v>6</v>
      </c>
    </row>
    <row r="44" spans="1:10" s="59" customFormat="1" x14ac:dyDescent="0.6">
      <c r="A44" s="64" t="s">
        <v>54</v>
      </c>
      <c r="B44" s="164"/>
      <c r="C44" s="271"/>
      <c r="D44" s="271"/>
      <c r="E44" s="271"/>
      <c r="F44" s="271"/>
      <c r="G44" s="271"/>
      <c r="H44" s="271"/>
      <c r="I44" s="305"/>
    </row>
    <row r="45" spans="1:10" s="59" customFormat="1" x14ac:dyDescent="0.6">
      <c r="A45" s="67" t="s">
        <v>55</v>
      </c>
      <c r="B45" s="165">
        <v>2</v>
      </c>
      <c r="C45" s="165">
        <v>2</v>
      </c>
      <c r="D45" s="165">
        <v>0</v>
      </c>
      <c r="E45" s="165">
        <v>2</v>
      </c>
      <c r="F45" s="165">
        <v>2</v>
      </c>
      <c r="G45" s="165">
        <v>2</v>
      </c>
      <c r="H45" s="165">
        <v>2</v>
      </c>
      <c r="I45" s="69">
        <f t="shared" si="0"/>
        <v>10</v>
      </c>
    </row>
    <row r="46" spans="1:10" s="59" customFormat="1" x14ac:dyDescent="0.6">
      <c r="A46" s="67" t="s">
        <v>56</v>
      </c>
      <c r="B46" s="165">
        <v>2</v>
      </c>
      <c r="C46" s="165">
        <v>2</v>
      </c>
      <c r="D46" s="165">
        <v>2</v>
      </c>
      <c r="E46" s="165">
        <v>2</v>
      </c>
      <c r="F46" s="165">
        <v>2</v>
      </c>
      <c r="G46" s="165">
        <v>0</v>
      </c>
      <c r="H46" s="165">
        <v>2</v>
      </c>
      <c r="I46" s="69">
        <f t="shared" si="0"/>
        <v>10</v>
      </c>
    </row>
    <row r="47" spans="1:10" s="59" customFormat="1" x14ac:dyDescent="0.6">
      <c r="A47" s="67" t="s">
        <v>57</v>
      </c>
      <c r="B47" s="165">
        <v>2</v>
      </c>
      <c r="C47" s="165">
        <v>2</v>
      </c>
      <c r="D47" s="165">
        <v>2</v>
      </c>
      <c r="E47" s="165">
        <v>2</v>
      </c>
      <c r="F47" s="165">
        <v>2</v>
      </c>
      <c r="G47" s="165">
        <v>2</v>
      </c>
      <c r="H47" s="165">
        <v>2</v>
      </c>
      <c r="I47" s="69">
        <f t="shared" si="0"/>
        <v>12</v>
      </c>
    </row>
    <row r="48" spans="1:10" s="59" customFormat="1" x14ac:dyDescent="0.6">
      <c r="A48" s="144" t="s">
        <v>58</v>
      </c>
      <c r="B48" s="166">
        <v>2</v>
      </c>
      <c r="C48" s="166">
        <v>2</v>
      </c>
      <c r="D48" s="166">
        <v>2</v>
      </c>
      <c r="E48" s="166">
        <v>2</v>
      </c>
      <c r="F48" s="166">
        <v>2</v>
      </c>
      <c r="G48" s="166">
        <v>2</v>
      </c>
      <c r="H48" s="166">
        <v>2</v>
      </c>
      <c r="I48" s="193">
        <f t="shared" si="0"/>
        <v>12</v>
      </c>
    </row>
    <row r="49" spans="1:10" s="59" customFormat="1" x14ac:dyDescent="0.6">
      <c r="A49" s="41" t="s">
        <v>38</v>
      </c>
      <c r="B49" s="42">
        <f>SUM(B45:B48)</f>
        <v>8</v>
      </c>
      <c r="C49" s="42">
        <f>SUM(C45:C48)</f>
        <v>8</v>
      </c>
      <c r="D49" s="42">
        <f t="shared" ref="D49:I49" si="4">SUM(D45:D48)</f>
        <v>6</v>
      </c>
      <c r="E49" s="42">
        <f t="shared" si="4"/>
        <v>8</v>
      </c>
      <c r="F49" s="42">
        <f t="shared" si="4"/>
        <v>8</v>
      </c>
      <c r="G49" s="42">
        <f t="shared" si="4"/>
        <v>6</v>
      </c>
      <c r="H49" s="42">
        <f t="shared" si="4"/>
        <v>8</v>
      </c>
      <c r="I49" s="42">
        <f t="shared" si="4"/>
        <v>44</v>
      </c>
      <c r="J49" s="240">
        <f>COUNTIF(C49:H49,8)</f>
        <v>4</v>
      </c>
    </row>
    <row r="50" spans="1:10" s="59" customFormat="1" x14ac:dyDescent="0.6">
      <c r="A50" s="203" t="s">
        <v>59</v>
      </c>
      <c r="B50" s="182"/>
      <c r="C50" s="305"/>
      <c r="D50" s="305"/>
      <c r="E50" s="305"/>
      <c r="F50" s="305"/>
      <c r="G50" s="305"/>
      <c r="H50" s="305"/>
      <c r="I50" s="305"/>
    </row>
    <row r="51" spans="1:10" s="59" customFormat="1" x14ac:dyDescent="0.6">
      <c r="A51" s="153" t="s">
        <v>142</v>
      </c>
      <c r="B51" s="165">
        <v>2</v>
      </c>
      <c r="C51" s="165">
        <v>2</v>
      </c>
      <c r="D51" s="165">
        <v>2</v>
      </c>
      <c r="E51" s="165">
        <v>2</v>
      </c>
      <c r="F51" s="165">
        <v>2</v>
      </c>
      <c r="G51" s="165">
        <v>2</v>
      </c>
      <c r="H51" s="165">
        <v>2</v>
      </c>
      <c r="I51" s="69">
        <f t="shared" si="0"/>
        <v>12</v>
      </c>
    </row>
    <row r="52" spans="1:10" s="59" customFormat="1" x14ac:dyDescent="0.6">
      <c r="A52" s="67" t="s">
        <v>61</v>
      </c>
      <c r="B52" s="165">
        <v>2</v>
      </c>
      <c r="C52" s="69">
        <v>2</v>
      </c>
      <c r="D52" s="69">
        <v>0</v>
      </c>
      <c r="E52" s="69">
        <v>0</v>
      </c>
      <c r="F52" s="69">
        <v>0</v>
      </c>
      <c r="G52" s="69">
        <v>0</v>
      </c>
      <c r="H52" s="69">
        <v>0</v>
      </c>
      <c r="I52" s="69">
        <f t="shared" si="0"/>
        <v>2</v>
      </c>
    </row>
    <row r="53" spans="1:10" s="59" customFormat="1" x14ac:dyDescent="0.6">
      <c r="A53" s="67" t="s">
        <v>139</v>
      </c>
      <c r="B53" s="165">
        <v>2</v>
      </c>
      <c r="C53" s="69">
        <v>2</v>
      </c>
      <c r="D53" s="69">
        <v>2</v>
      </c>
      <c r="E53" s="69">
        <v>2</v>
      </c>
      <c r="F53" s="69">
        <v>2</v>
      </c>
      <c r="G53" s="69">
        <v>2</v>
      </c>
      <c r="H53" s="69">
        <v>2</v>
      </c>
      <c r="I53" s="69">
        <f t="shared" si="0"/>
        <v>12</v>
      </c>
    </row>
    <row r="54" spans="1:10" s="59" customFormat="1" x14ac:dyDescent="0.6">
      <c r="A54" s="207" t="s">
        <v>143</v>
      </c>
      <c r="B54" s="235">
        <v>2</v>
      </c>
      <c r="C54" s="193">
        <v>2</v>
      </c>
      <c r="D54" s="193">
        <v>2</v>
      </c>
      <c r="E54" s="193">
        <v>2</v>
      </c>
      <c r="F54" s="193">
        <v>2</v>
      </c>
      <c r="G54" s="193">
        <v>2</v>
      </c>
      <c r="H54" s="193">
        <v>2</v>
      </c>
      <c r="I54" s="193">
        <f t="shared" si="0"/>
        <v>12</v>
      </c>
    </row>
    <row r="55" spans="1:10" s="59" customFormat="1" x14ac:dyDescent="0.6">
      <c r="A55" s="54" t="s">
        <v>38</v>
      </c>
      <c r="B55" s="42">
        <f>SUM(B51:B54)</f>
        <v>8</v>
      </c>
      <c r="C55" s="42">
        <f>SUM(C51:C54)</f>
        <v>8</v>
      </c>
      <c r="D55" s="42">
        <f t="shared" ref="D55:I55" si="5">SUM(D51:D54)</f>
        <v>6</v>
      </c>
      <c r="E55" s="42">
        <f t="shared" si="5"/>
        <v>6</v>
      </c>
      <c r="F55" s="42">
        <f t="shared" si="5"/>
        <v>6</v>
      </c>
      <c r="G55" s="42">
        <f t="shared" si="5"/>
        <v>6</v>
      </c>
      <c r="H55" s="42">
        <f t="shared" si="5"/>
        <v>6</v>
      </c>
      <c r="I55" s="42">
        <f t="shared" si="5"/>
        <v>38</v>
      </c>
      <c r="J55" s="240">
        <f>COUNTIF(C55:H55,8)</f>
        <v>1</v>
      </c>
    </row>
    <row r="56" spans="1:10" s="59" customFormat="1" x14ac:dyDescent="0.6">
      <c r="A56" s="64" t="s">
        <v>64</v>
      </c>
      <c r="B56" s="182"/>
      <c r="C56" s="305"/>
      <c r="D56" s="305"/>
      <c r="E56" s="305"/>
      <c r="F56" s="305"/>
      <c r="G56" s="305"/>
      <c r="H56" s="305"/>
      <c r="I56" s="305"/>
    </row>
    <row r="57" spans="1:10" s="59" customFormat="1" x14ac:dyDescent="0.6">
      <c r="A57" s="67" t="s">
        <v>65</v>
      </c>
      <c r="B57" s="165">
        <v>2</v>
      </c>
      <c r="C57" s="69">
        <v>2</v>
      </c>
      <c r="D57" s="69">
        <v>2</v>
      </c>
      <c r="E57" s="69">
        <v>2</v>
      </c>
      <c r="F57" s="69">
        <v>2</v>
      </c>
      <c r="G57" s="69">
        <v>2</v>
      </c>
      <c r="H57" s="69">
        <v>2</v>
      </c>
      <c r="I57" s="69">
        <f t="shared" si="0"/>
        <v>12</v>
      </c>
    </row>
    <row r="58" spans="1:10" s="59" customFormat="1" x14ac:dyDescent="0.6">
      <c r="A58" s="70" t="s">
        <v>66</v>
      </c>
      <c r="B58" s="165">
        <v>2</v>
      </c>
      <c r="C58" s="69">
        <v>2</v>
      </c>
      <c r="D58" s="69">
        <v>2</v>
      </c>
      <c r="E58" s="69">
        <v>2</v>
      </c>
      <c r="F58" s="69">
        <v>2</v>
      </c>
      <c r="G58" s="69">
        <v>2</v>
      </c>
      <c r="H58" s="69">
        <v>2</v>
      </c>
      <c r="I58" s="69">
        <f t="shared" si="0"/>
        <v>12</v>
      </c>
    </row>
    <row r="59" spans="1:10" s="59" customFormat="1" x14ac:dyDescent="0.6">
      <c r="A59" s="70" t="s">
        <v>67</v>
      </c>
      <c r="B59" s="165">
        <v>2</v>
      </c>
      <c r="C59" s="69">
        <v>2</v>
      </c>
      <c r="D59" s="69">
        <v>2</v>
      </c>
      <c r="E59" s="69">
        <v>2</v>
      </c>
      <c r="F59" s="69">
        <v>2</v>
      </c>
      <c r="G59" s="69">
        <v>2</v>
      </c>
      <c r="H59" s="69">
        <v>2</v>
      </c>
      <c r="I59" s="69">
        <f t="shared" si="0"/>
        <v>12</v>
      </c>
    </row>
    <row r="60" spans="1:10" s="59" customFormat="1" x14ac:dyDescent="0.6">
      <c r="A60" s="144" t="s">
        <v>68</v>
      </c>
      <c r="B60" s="200">
        <v>2</v>
      </c>
      <c r="C60" s="193">
        <v>2</v>
      </c>
      <c r="D60" s="193">
        <v>2</v>
      </c>
      <c r="E60" s="193">
        <v>2</v>
      </c>
      <c r="F60" s="193">
        <v>2</v>
      </c>
      <c r="G60" s="193">
        <v>2</v>
      </c>
      <c r="H60" s="193">
        <v>2</v>
      </c>
      <c r="I60" s="193">
        <f t="shared" si="0"/>
        <v>12</v>
      </c>
    </row>
    <row r="61" spans="1:10" s="59" customFormat="1" x14ac:dyDescent="0.6">
      <c r="A61" s="55" t="s">
        <v>38</v>
      </c>
      <c r="B61" s="42">
        <f>SUM(B57:B60)</f>
        <v>8</v>
      </c>
      <c r="C61" s="42">
        <f>SUM(C57:C60)</f>
        <v>8</v>
      </c>
      <c r="D61" s="42">
        <f t="shared" ref="D61:I61" si="6">SUM(D57:D60)</f>
        <v>8</v>
      </c>
      <c r="E61" s="42">
        <f t="shared" si="6"/>
        <v>8</v>
      </c>
      <c r="F61" s="42">
        <f t="shared" si="6"/>
        <v>8</v>
      </c>
      <c r="G61" s="42">
        <f t="shared" si="6"/>
        <v>8</v>
      </c>
      <c r="H61" s="42">
        <f t="shared" si="6"/>
        <v>8</v>
      </c>
      <c r="I61" s="42">
        <f t="shared" si="6"/>
        <v>48</v>
      </c>
      <c r="J61" s="240">
        <f>COUNTIF(C61:H61,8)</f>
        <v>6</v>
      </c>
    </row>
    <row r="62" spans="1:10" s="59" customFormat="1" x14ac:dyDescent="0.6">
      <c r="A62" s="44" t="s">
        <v>69</v>
      </c>
      <c r="B62" s="45">
        <f>B20+B36+B43+B49+B55+B61</f>
        <v>72</v>
      </c>
      <c r="C62" s="45">
        <f>C20+C36+C43+C49+C55+C61</f>
        <v>66</v>
      </c>
      <c r="D62" s="45">
        <f t="shared" ref="D62:H62" si="7">D20+D36+D43+D49+D55+D61</f>
        <v>66</v>
      </c>
      <c r="E62" s="45">
        <f t="shared" si="7"/>
        <v>68</v>
      </c>
      <c r="F62" s="45">
        <f t="shared" si="7"/>
        <v>68</v>
      </c>
      <c r="G62" s="45">
        <f t="shared" si="7"/>
        <v>64</v>
      </c>
      <c r="H62" s="45">
        <f t="shared" si="7"/>
        <v>64</v>
      </c>
      <c r="I62" s="56"/>
      <c r="J62" s="230"/>
    </row>
    <row r="63" spans="1:10" s="59" customFormat="1" ht="25.2" customHeight="1" x14ac:dyDescent="0.6">
      <c r="A63" s="91" t="s">
        <v>140</v>
      </c>
      <c r="B63" s="92"/>
      <c r="C63" s="310"/>
      <c r="D63" s="310"/>
      <c r="E63" s="310"/>
      <c r="F63" s="310"/>
      <c r="G63" s="310"/>
      <c r="H63" s="358"/>
      <c r="I63" s="359"/>
    </row>
    <row r="64" spans="1:10" s="59" customFormat="1" x14ac:dyDescent="0.6">
      <c r="A64" s="64" t="s">
        <v>25</v>
      </c>
      <c r="B64" s="182"/>
      <c r="C64" s="271"/>
      <c r="D64" s="271"/>
      <c r="E64" s="271"/>
      <c r="F64" s="271"/>
      <c r="G64" s="271"/>
      <c r="H64" s="305"/>
      <c r="I64" s="305"/>
    </row>
    <row r="65" spans="1:10" s="59" customFormat="1" x14ac:dyDescent="0.6">
      <c r="A65" s="67" t="s">
        <v>71</v>
      </c>
      <c r="B65" s="165"/>
      <c r="C65" s="273"/>
      <c r="D65" s="273"/>
      <c r="E65" s="273"/>
      <c r="F65" s="273"/>
      <c r="G65" s="273"/>
      <c r="H65" s="273"/>
      <c r="I65" s="273"/>
    </row>
    <row r="66" spans="1:10" s="59" customFormat="1" x14ac:dyDescent="0.6">
      <c r="A66" s="150" t="s">
        <v>86</v>
      </c>
      <c r="B66" s="165">
        <v>2</v>
      </c>
      <c r="C66" s="69">
        <v>2</v>
      </c>
      <c r="D66" s="69">
        <v>2</v>
      </c>
      <c r="E66" s="69">
        <v>2</v>
      </c>
      <c r="F66" s="69">
        <v>2</v>
      </c>
      <c r="G66" s="69">
        <v>2</v>
      </c>
      <c r="H66" s="69">
        <v>2</v>
      </c>
      <c r="I66" s="69">
        <f t="shared" si="0"/>
        <v>12</v>
      </c>
    </row>
    <row r="67" spans="1:10" s="59" customFormat="1" x14ac:dyDescent="0.6">
      <c r="A67" s="67" t="s">
        <v>72</v>
      </c>
      <c r="B67" s="165">
        <v>2</v>
      </c>
      <c r="C67" s="69">
        <v>2</v>
      </c>
      <c r="D67" s="69">
        <v>2</v>
      </c>
      <c r="E67" s="69">
        <v>2</v>
      </c>
      <c r="F67" s="69">
        <v>2</v>
      </c>
      <c r="G67" s="69">
        <v>2</v>
      </c>
      <c r="H67" s="69">
        <v>2</v>
      </c>
      <c r="I67" s="69">
        <f t="shared" si="0"/>
        <v>12</v>
      </c>
    </row>
    <row r="68" spans="1:10" s="59" customFormat="1" x14ac:dyDescent="0.6">
      <c r="A68" s="236" t="s">
        <v>87</v>
      </c>
      <c r="B68" s="200">
        <v>2</v>
      </c>
      <c r="C68" s="193">
        <v>2</v>
      </c>
      <c r="D68" s="193">
        <v>2</v>
      </c>
      <c r="E68" s="193">
        <v>2</v>
      </c>
      <c r="F68" s="193">
        <v>2</v>
      </c>
      <c r="G68" s="193">
        <v>2</v>
      </c>
      <c r="H68" s="193">
        <v>2</v>
      </c>
      <c r="I68" s="193">
        <f t="shared" si="0"/>
        <v>12</v>
      </c>
    </row>
    <row r="69" spans="1:10" s="59" customFormat="1" x14ac:dyDescent="0.6">
      <c r="A69" s="41" t="s">
        <v>38</v>
      </c>
      <c r="B69" s="42">
        <f>SUM(B65:B68)</f>
        <v>6</v>
      </c>
      <c r="C69" s="42">
        <f>SUM(C66:C68)</f>
        <v>6</v>
      </c>
      <c r="D69" s="42">
        <f t="shared" ref="D69:I69" si="8">SUM(D66:D68)</f>
        <v>6</v>
      </c>
      <c r="E69" s="42">
        <f t="shared" si="8"/>
        <v>6</v>
      </c>
      <c r="F69" s="42">
        <f t="shared" si="8"/>
        <v>6</v>
      </c>
      <c r="G69" s="42">
        <f t="shared" si="8"/>
        <v>6</v>
      </c>
      <c r="H69" s="42">
        <f t="shared" si="8"/>
        <v>6</v>
      </c>
      <c r="I69" s="42">
        <f t="shared" si="8"/>
        <v>36</v>
      </c>
      <c r="J69" s="240">
        <f>COUNTIF(C69:H69,6)</f>
        <v>6</v>
      </c>
    </row>
    <row r="70" spans="1:10" s="59" customFormat="1" x14ac:dyDescent="0.6">
      <c r="A70" s="64" t="s">
        <v>39</v>
      </c>
      <c r="B70" s="164"/>
      <c r="C70" s="305"/>
      <c r="D70" s="305"/>
      <c r="E70" s="305"/>
      <c r="F70" s="305"/>
      <c r="G70" s="305"/>
      <c r="H70" s="305"/>
      <c r="I70" s="305"/>
    </row>
    <row r="71" spans="1:10" s="59" customFormat="1" x14ac:dyDescent="0.6">
      <c r="A71" s="67" t="s">
        <v>73</v>
      </c>
      <c r="B71" s="165"/>
      <c r="C71" s="273"/>
      <c r="D71" s="273"/>
      <c r="E71" s="273"/>
      <c r="F71" s="273"/>
      <c r="G71" s="273"/>
      <c r="H71" s="273"/>
      <c r="I71" s="273"/>
    </row>
    <row r="72" spans="1:10" s="59" customFormat="1" x14ac:dyDescent="0.6">
      <c r="A72" s="67" t="s">
        <v>74</v>
      </c>
      <c r="B72" s="165">
        <v>2</v>
      </c>
      <c r="C72" s="69">
        <v>2</v>
      </c>
      <c r="D72" s="69">
        <v>2</v>
      </c>
      <c r="E72" s="69">
        <v>2</v>
      </c>
      <c r="F72" s="69">
        <v>0</v>
      </c>
      <c r="G72" s="69">
        <v>2</v>
      </c>
      <c r="H72" s="69">
        <v>2</v>
      </c>
      <c r="I72" s="69">
        <f t="shared" si="0"/>
        <v>10</v>
      </c>
    </row>
    <row r="73" spans="1:10" s="59" customFormat="1" x14ac:dyDescent="0.6">
      <c r="A73" s="67" t="s">
        <v>75</v>
      </c>
      <c r="B73" s="165">
        <v>2</v>
      </c>
      <c r="C73" s="69">
        <v>2</v>
      </c>
      <c r="D73" s="69">
        <v>2</v>
      </c>
      <c r="E73" s="69">
        <v>2</v>
      </c>
      <c r="F73" s="69">
        <v>2</v>
      </c>
      <c r="G73" s="69">
        <v>2</v>
      </c>
      <c r="H73" s="69">
        <v>2</v>
      </c>
      <c r="I73" s="69">
        <f t="shared" si="0"/>
        <v>12</v>
      </c>
    </row>
    <row r="74" spans="1:10" s="59" customFormat="1" x14ac:dyDescent="0.6">
      <c r="A74" s="67" t="s">
        <v>76</v>
      </c>
      <c r="B74" s="165">
        <v>2</v>
      </c>
      <c r="C74" s="69">
        <v>2</v>
      </c>
      <c r="D74" s="69">
        <v>2</v>
      </c>
      <c r="E74" s="69">
        <v>2</v>
      </c>
      <c r="F74" s="69">
        <v>2</v>
      </c>
      <c r="G74" s="69">
        <v>2</v>
      </c>
      <c r="H74" s="69">
        <v>2</v>
      </c>
      <c r="I74" s="69">
        <f t="shared" ref="I74:I88" si="9">SUM(C74:H74)</f>
        <v>12</v>
      </c>
    </row>
    <row r="75" spans="1:10" s="59" customFormat="1" x14ac:dyDescent="0.6">
      <c r="A75" s="207" t="s">
        <v>77</v>
      </c>
      <c r="B75" s="200">
        <v>2</v>
      </c>
      <c r="C75" s="193">
        <v>2</v>
      </c>
      <c r="D75" s="193">
        <v>2</v>
      </c>
      <c r="E75" s="193">
        <v>2</v>
      </c>
      <c r="F75" s="193">
        <v>2</v>
      </c>
      <c r="G75" s="193">
        <v>2</v>
      </c>
      <c r="H75" s="193">
        <v>2</v>
      </c>
      <c r="I75" s="193">
        <f t="shared" si="9"/>
        <v>12</v>
      </c>
    </row>
    <row r="76" spans="1:10" s="59" customFormat="1" x14ac:dyDescent="0.6">
      <c r="A76" s="41" t="s">
        <v>38</v>
      </c>
      <c r="B76" s="43">
        <f>SUM(B71:B75)</f>
        <v>8</v>
      </c>
      <c r="C76" s="43">
        <f>SUM(C72:C75)</f>
        <v>8</v>
      </c>
      <c r="D76" s="43">
        <f t="shared" ref="D76:I76" si="10">SUM(D72:D75)</f>
        <v>8</v>
      </c>
      <c r="E76" s="43">
        <f t="shared" si="10"/>
        <v>8</v>
      </c>
      <c r="F76" s="43">
        <f t="shared" si="10"/>
        <v>6</v>
      </c>
      <c r="G76" s="43">
        <f t="shared" si="10"/>
        <v>8</v>
      </c>
      <c r="H76" s="43">
        <f t="shared" si="10"/>
        <v>8</v>
      </c>
      <c r="I76" s="43">
        <f t="shared" si="10"/>
        <v>46</v>
      </c>
      <c r="J76" s="240">
        <f>COUNTIF(C76:H76,8)</f>
        <v>5</v>
      </c>
    </row>
    <row r="77" spans="1:10" s="59" customFormat="1" x14ac:dyDescent="0.6">
      <c r="A77" s="203" t="s">
        <v>78</v>
      </c>
      <c r="B77" s="182"/>
      <c r="C77" s="305"/>
      <c r="D77" s="305"/>
      <c r="E77" s="305"/>
      <c r="F77" s="305"/>
      <c r="G77" s="305"/>
      <c r="H77" s="305"/>
      <c r="I77" s="305"/>
    </row>
    <row r="78" spans="1:10" s="59" customFormat="1" x14ac:dyDescent="0.6">
      <c r="A78" s="153" t="s">
        <v>145</v>
      </c>
      <c r="B78" s="165">
        <v>2</v>
      </c>
      <c r="C78" s="165">
        <v>2</v>
      </c>
      <c r="D78" s="165">
        <v>0</v>
      </c>
      <c r="E78" s="165">
        <v>0</v>
      </c>
      <c r="F78" s="165">
        <v>0</v>
      </c>
      <c r="G78" s="165">
        <v>2</v>
      </c>
      <c r="H78" s="165">
        <v>0</v>
      </c>
      <c r="I78" s="69">
        <f t="shared" si="9"/>
        <v>4</v>
      </c>
    </row>
    <row r="79" spans="1:10" s="59" customFormat="1" x14ac:dyDescent="0.6">
      <c r="A79" s="67" t="s">
        <v>79</v>
      </c>
      <c r="B79" s="165">
        <v>2</v>
      </c>
      <c r="C79" s="165">
        <v>2</v>
      </c>
      <c r="D79" s="165">
        <v>2</v>
      </c>
      <c r="E79" s="165">
        <v>2</v>
      </c>
      <c r="F79" s="165">
        <v>2</v>
      </c>
      <c r="G79" s="165">
        <v>2</v>
      </c>
      <c r="H79" s="165">
        <v>2</v>
      </c>
      <c r="I79" s="69">
        <f t="shared" si="9"/>
        <v>12</v>
      </c>
    </row>
    <row r="80" spans="1:10" s="59" customFormat="1" x14ac:dyDescent="0.6">
      <c r="A80" s="153" t="s">
        <v>80</v>
      </c>
      <c r="B80" s="173">
        <v>2</v>
      </c>
      <c r="C80" s="165">
        <v>2</v>
      </c>
      <c r="D80" s="165">
        <v>2</v>
      </c>
      <c r="E80" s="165">
        <v>2</v>
      </c>
      <c r="F80" s="165">
        <v>2</v>
      </c>
      <c r="G80" s="165">
        <v>2</v>
      </c>
      <c r="H80" s="165">
        <v>2</v>
      </c>
      <c r="I80" s="69">
        <f t="shared" si="9"/>
        <v>12</v>
      </c>
    </row>
    <row r="81" spans="1:10" s="59" customFormat="1" x14ac:dyDescent="0.6">
      <c r="A81" s="237" t="s">
        <v>89</v>
      </c>
      <c r="B81" s="200">
        <v>2</v>
      </c>
      <c r="C81" s="200">
        <v>2</v>
      </c>
      <c r="D81" s="200">
        <v>2</v>
      </c>
      <c r="E81" s="200">
        <v>2</v>
      </c>
      <c r="F81" s="200">
        <v>2</v>
      </c>
      <c r="G81" s="200">
        <v>2</v>
      </c>
      <c r="H81" s="200">
        <v>2</v>
      </c>
      <c r="I81" s="193">
        <f t="shared" si="9"/>
        <v>12</v>
      </c>
    </row>
    <row r="82" spans="1:10" s="59" customFormat="1" x14ac:dyDescent="0.6">
      <c r="A82" s="41" t="s">
        <v>38</v>
      </c>
      <c r="B82" s="42">
        <f>SUM(B78:B81)</f>
        <v>8</v>
      </c>
      <c r="C82" s="42">
        <f>SUM(C78:C81)</f>
        <v>8</v>
      </c>
      <c r="D82" s="42">
        <f t="shared" ref="D82:I82" si="11">SUM(D78:D81)</f>
        <v>6</v>
      </c>
      <c r="E82" s="42">
        <f t="shared" si="11"/>
        <v>6</v>
      </c>
      <c r="F82" s="42">
        <f t="shared" si="11"/>
        <v>6</v>
      </c>
      <c r="G82" s="42">
        <f t="shared" si="11"/>
        <v>8</v>
      </c>
      <c r="H82" s="42">
        <f t="shared" si="11"/>
        <v>6</v>
      </c>
      <c r="I82" s="42">
        <f t="shared" si="11"/>
        <v>40</v>
      </c>
      <c r="J82" s="240">
        <f>COUNTIF(C82:H82,8)</f>
        <v>2</v>
      </c>
    </row>
    <row r="83" spans="1:10" s="59" customFormat="1" x14ac:dyDescent="0.6">
      <c r="A83" s="203" t="s">
        <v>81</v>
      </c>
      <c r="B83" s="182"/>
      <c r="C83" s="305"/>
      <c r="D83" s="305"/>
      <c r="E83" s="305"/>
      <c r="F83" s="305"/>
      <c r="G83" s="305"/>
      <c r="H83" s="305"/>
      <c r="I83" s="305"/>
    </row>
    <row r="84" spans="1:10" s="59" customFormat="1" x14ac:dyDescent="0.6">
      <c r="A84" s="153" t="s">
        <v>82</v>
      </c>
      <c r="B84" s="173">
        <v>2</v>
      </c>
      <c r="C84" s="165">
        <v>2</v>
      </c>
      <c r="D84" s="165">
        <v>2</v>
      </c>
      <c r="E84" s="165">
        <v>0</v>
      </c>
      <c r="F84" s="165">
        <v>0</v>
      </c>
      <c r="G84" s="165">
        <v>0</v>
      </c>
      <c r="H84" s="165">
        <v>0</v>
      </c>
      <c r="I84" s="69">
        <f t="shared" si="9"/>
        <v>4</v>
      </c>
    </row>
    <row r="85" spans="1:10" s="59" customFormat="1" x14ac:dyDescent="0.6">
      <c r="A85" s="207" t="s">
        <v>141</v>
      </c>
      <c r="B85" s="200">
        <v>2</v>
      </c>
      <c r="C85" s="193">
        <v>2</v>
      </c>
      <c r="D85" s="193">
        <v>2</v>
      </c>
      <c r="E85" s="193">
        <v>2</v>
      </c>
      <c r="F85" s="193">
        <v>2</v>
      </c>
      <c r="G85" s="193">
        <v>2</v>
      </c>
      <c r="H85" s="193">
        <v>2</v>
      </c>
      <c r="I85" s="193">
        <f t="shared" si="9"/>
        <v>12</v>
      </c>
    </row>
    <row r="86" spans="1:10" s="59" customFormat="1" x14ac:dyDescent="0.6">
      <c r="A86" s="41" t="s">
        <v>38</v>
      </c>
      <c r="B86" s="42">
        <f>SUM(B84:B85)</f>
        <v>4</v>
      </c>
      <c r="C86" s="42">
        <f>SUM(C84:C85)</f>
        <v>4</v>
      </c>
      <c r="D86" s="42">
        <f t="shared" ref="D86:I86" si="12">SUM(D84:D85)</f>
        <v>4</v>
      </c>
      <c r="E86" s="42">
        <f t="shared" si="12"/>
        <v>2</v>
      </c>
      <c r="F86" s="42">
        <f t="shared" si="12"/>
        <v>2</v>
      </c>
      <c r="G86" s="42">
        <f t="shared" si="12"/>
        <v>2</v>
      </c>
      <c r="H86" s="42">
        <f t="shared" si="12"/>
        <v>2</v>
      </c>
      <c r="I86" s="42">
        <f t="shared" si="12"/>
        <v>16</v>
      </c>
      <c r="J86" s="240">
        <f>COUNTIF(C86:H86,4)</f>
        <v>2</v>
      </c>
    </row>
    <row r="87" spans="1:10" s="59" customFormat="1" x14ac:dyDescent="0.6">
      <c r="A87" s="203" t="s">
        <v>84</v>
      </c>
      <c r="B87" s="182"/>
      <c r="C87" s="305"/>
      <c r="D87" s="305"/>
      <c r="E87" s="305"/>
      <c r="F87" s="305"/>
      <c r="G87" s="305"/>
      <c r="H87" s="305"/>
      <c r="I87" s="305"/>
    </row>
    <row r="88" spans="1:10" s="59" customFormat="1" x14ac:dyDescent="0.6">
      <c r="A88" s="236" t="s">
        <v>88</v>
      </c>
      <c r="B88" s="238">
        <v>2</v>
      </c>
      <c r="C88" s="239">
        <v>0</v>
      </c>
      <c r="D88" s="239">
        <v>0</v>
      </c>
      <c r="E88" s="239">
        <v>0</v>
      </c>
      <c r="F88" s="239">
        <v>0</v>
      </c>
      <c r="G88" s="239">
        <v>0</v>
      </c>
      <c r="H88" s="239">
        <v>0</v>
      </c>
      <c r="I88" s="193">
        <f t="shared" si="9"/>
        <v>0</v>
      </c>
    </row>
    <row r="89" spans="1:10" s="59" customFormat="1" x14ac:dyDescent="0.6">
      <c r="A89" s="41" t="s">
        <v>38</v>
      </c>
      <c r="B89" s="42">
        <f>SUM(B88:B88)</f>
        <v>2</v>
      </c>
      <c r="C89" s="42">
        <f>SUM(C88)</f>
        <v>0</v>
      </c>
      <c r="D89" s="42">
        <f t="shared" ref="D89:I89" si="13">SUM(D88)</f>
        <v>0</v>
      </c>
      <c r="E89" s="42">
        <f t="shared" si="13"/>
        <v>0</v>
      </c>
      <c r="F89" s="42">
        <f t="shared" si="13"/>
        <v>0</v>
      </c>
      <c r="G89" s="42">
        <f t="shared" si="13"/>
        <v>0</v>
      </c>
      <c r="H89" s="42">
        <f t="shared" si="13"/>
        <v>0</v>
      </c>
      <c r="I89" s="42">
        <f t="shared" si="13"/>
        <v>0</v>
      </c>
      <c r="J89" s="240">
        <f>COUNTIF(C89:H89,2)</f>
        <v>0</v>
      </c>
    </row>
    <row r="90" spans="1:10" s="59" customFormat="1" x14ac:dyDescent="0.6">
      <c r="A90" s="47" t="s">
        <v>91</v>
      </c>
      <c r="B90" s="45">
        <f>B69+B76+B82+B86+B89</f>
        <v>28</v>
      </c>
      <c r="C90" s="45">
        <f>C69+C76+C82+C86+C89</f>
        <v>26</v>
      </c>
      <c r="D90" s="45">
        <f t="shared" ref="D90:H90" si="14">D69+D76+D82+D86+D89</f>
        <v>24</v>
      </c>
      <c r="E90" s="45">
        <f t="shared" si="14"/>
        <v>22</v>
      </c>
      <c r="F90" s="45">
        <f t="shared" si="14"/>
        <v>20</v>
      </c>
      <c r="G90" s="45">
        <f t="shared" si="14"/>
        <v>24</v>
      </c>
      <c r="H90" s="45">
        <f t="shared" si="14"/>
        <v>22</v>
      </c>
      <c r="I90" s="278"/>
      <c r="J90" s="230"/>
    </row>
    <row r="91" spans="1:10" s="59" customFormat="1" x14ac:dyDescent="0.6">
      <c r="A91" s="162" t="s">
        <v>85</v>
      </c>
      <c r="B91" s="162">
        <f>B62+B90</f>
        <v>100</v>
      </c>
      <c r="C91" s="57">
        <f>C62+C90</f>
        <v>92</v>
      </c>
      <c r="D91" s="57">
        <f t="shared" ref="D91:H91" si="15">D62+D90</f>
        <v>90</v>
      </c>
      <c r="E91" s="57">
        <f t="shared" si="15"/>
        <v>90</v>
      </c>
      <c r="F91" s="57">
        <f t="shared" si="15"/>
        <v>88</v>
      </c>
      <c r="G91" s="57">
        <f t="shared" si="15"/>
        <v>88</v>
      </c>
      <c r="H91" s="57">
        <f t="shared" si="15"/>
        <v>86</v>
      </c>
      <c r="I91" s="355"/>
      <c r="J91" s="241">
        <f>AVERAGE(C91:H91)</f>
        <v>89</v>
      </c>
    </row>
  </sheetData>
  <mergeCells count="7">
    <mergeCell ref="H5:H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5</vt:i4>
      </vt:variant>
    </vt:vector>
  </HeadingPairs>
  <TitlesOfParts>
    <vt:vector size="16" baseType="lpstr">
      <vt:lpstr>กราฟ</vt:lpstr>
      <vt:lpstr>สรุป.</vt:lpstr>
      <vt:lpstr>อุดร</vt:lpstr>
      <vt:lpstr>สกล</vt:lpstr>
      <vt:lpstr>เลย</vt:lpstr>
      <vt:lpstr>นครพนม</vt:lpstr>
      <vt:lpstr>หนองคาย</vt:lpstr>
      <vt:lpstr>บึงกาฬ</vt:lpstr>
      <vt:lpstr>หนองบัว</vt:lpstr>
      <vt:lpstr>Sheet4</vt:lpstr>
      <vt:lpstr>Sheet1</vt:lpstr>
      <vt:lpstr>บึงกาฬ!Print_Area</vt:lpstr>
      <vt:lpstr>สกล!Print_Area</vt:lpstr>
      <vt:lpstr>บึงกาฬ!Print_Titles</vt:lpstr>
      <vt:lpstr>สกล!Print_Titles</vt:lpstr>
      <vt:lpstr>สรุป.!Print_Titles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comMP1FY2T2</dc:creator>
  <cp:keywords/>
  <dc:description/>
  <cp:lastModifiedBy>Lenovo</cp:lastModifiedBy>
  <cp:revision/>
  <cp:lastPrinted>2022-11-22T02:30:43Z</cp:lastPrinted>
  <dcterms:created xsi:type="dcterms:W3CDTF">2022-06-23T07:22:05Z</dcterms:created>
  <dcterms:modified xsi:type="dcterms:W3CDTF">2022-11-22T04:14:12Z</dcterms:modified>
  <cp:category/>
  <cp:contentStatus/>
</cp:coreProperties>
</file>