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ลูกหนี้ค้าง เขต 8\คืนข้อมูลลูกหนี้\"/>
    </mc:Choice>
  </mc:AlternateContent>
  <xr:revisionPtr revIDLastSave="0" documentId="13_ncr:1_{BD7BDB4A-E0C9-4349-BA55-0B8B34C32D64}" xr6:coauthVersionLast="47" xr6:coauthVersionMax="47" xr10:uidLastSave="{00000000-0000-0000-0000-000000000000}"/>
  <bookViews>
    <workbookView xWindow="-120" yWindow="-120" windowWidth="20730" windowHeight="11160" firstSheet="18" activeTab="21" xr2:uid="{016D524C-8990-4250-A128-4F9B745F5097}"/>
  </bookViews>
  <sheets>
    <sheet name="อุดร" sheetId="1" r:id="rId1"/>
    <sheet name="กุดจับ" sheetId="2" r:id="rId2"/>
    <sheet name="หนองวัวซอ" sheetId="3" r:id="rId3"/>
    <sheet name="กุมภวาปี" sheetId="4" r:id="rId4"/>
    <sheet name="ห้วยเกิ้ง" sheetId="5" r:id="rId5"/>
    <sheet name="โนนสะอาด" sheetId="6" r:id="rId6"/>
    <sheet name="หนองหาน" sheetId="7" r:id="rId7"/>
    <sheet name="ทุ่งฝน" sheetId="8" r:id="rId8"/>
    <sheet name="ไชวาน" sheetId="9" r:id="rId9"/>
    <sheet name="ศรีธาตุ" sheetId="10" r:id="rId10"/>
    <sheet name="วังสามหมอ" sheetId="11" r:id="rId11"/>
    <sheet name="บ้านผือ" sheetId="12" r:id="rId12"/>
    <sheet name="น้ำโสม" sheetId="13" r:id="rId13"/>
    <sheet name="เพ็ญ" sheetId="14" r:id="rId14"/>
    <sheet name="สร้างคอม" sheetId="15" r:id="rId15"/>
    <sheet name="หนองแสง" sheetId="16" r:id="rId16"/>
    <sheet name="นายูง" sheetId="17" r:id="rId17"/>
    <sheet name="พิบูลรักษ์" sheetId="18" r:id="rId18"/>
    <sheet name="บ้านดุง" sheetId="19" r:id="rId19"/>
    <sheet name="กู่แก้ว" sheetId="20" r:id="rId20"/>
    <sheet name="ประจักษ์ศิลปาคม" sheetId="21" r:id="rId21"/>
    <sheet name="ภาพรวมจังหวัดอุดรธานี" sheetId="23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23" l="1"/>
  <c r="F18" i="23"/>
  <c r="G18" i="23"/>
  <c r="H18" i="23"/>
  <c r="I18" i="23"/>
  <c r="J18" i="23"/>
  <c r="D18" i="23"/>
  <c r="E21" i="23"/>
  <c r="F21" i="23"/>
  <c r="G21" i="23"/>
  <c r="H21" i="23"/>
  <c r="I21" i="23"/>
  <c r="J21" i="23"/>
  <c r="D21" i="23"/>
  <c r="C21" i="23" s="1"/>
  <c r="E21" i="8"/>
  <c r="F21" i="8"/>
  <c r="G21" i="8"/>
  <c r="H21" i="8"/>
  <c r="I21" i="8"/>
  <c r="J21" i="8"/>
  <c r="D21" i="8"/>
  <c r="C21" i="8"/>
  <c r="I20" i="8"/>
  <c r="J20" i="8"/>
  <c r="I19" i="8"/>
  <c r="J19" i="8"/>
  <c r="H20" i="8"/>
  <c r="G20" i="8"/>
  <c r="F20" i="8"/>
  <c r="E20" i="8"/>
  <c r="D20" i="8"/>
  <c r="H19" i="8"/>
  <c r="G19" i="8"/>
  <c r="F19" i="8"/>
  <c r="E19" i="8"/>
  <c r="D19" i="8"/>
  <c r="C18" i="8"/>
  <c r="E20" i="23"/>
  <c r="F20" i="23"/>
  <c r="G20" i="23"/>
  <c r="H20" i="23"/>
  <c r="I20" i="23"/>
  <c r="J20" i="23"/>
  <c r="E19" i="23"/>
  <c r="F19" i="23"/>
  <c r="G19" i="23"/>
  <c r="H19" i="23"/>
  <c r="I19" i="23"/>
  <c r="J19" i="23"/>
  <c r="D19" i="23"/>
  <c r="D20" i="23"/>
  <c r="E21" i="20"/>
  <c r="F21" i="20"/>
  <c r="G21" i="20"/>
  <c r="H21" i="20"/>
  <c r="I21" i="20"/>
  <c r="J21" i="20"/>
  <c r="D21" i="20"/>
  <c r="C18" i="20"/>
  <c r="C19" i="20"/>
  <c r="C20" i="20"/>
  <c r="C21" i="14"/>
  <c r="E21" i="13"/>
  <c r="D21" i="13"/>
  <c r="C21" i="12"/>
  <c r="D21" i="11"/>
  <c r="C21" i="11" s="1"/>
  <c r="C21" i="3"/>
  <c r="C21" i="2"/>
  <c r="C21" i="1"/>
  <c r="J21" i="21"/>
  <c r="I21" i="21"/>
  <c r="H21" i="21"/>
  <c r="G21" i="21"/>
  <c r="F21" i="21"/>
  <c r="E21" i="21"/>
  <c r="D21" i="21"/>
  <c r="C21" i="21"/>
  <c r="J20" i="21"/>
  <c r="I20" i="21"/>
  <c r="H20" i="21"/>
  <c r="G20" i="21"/>
  <c r="F20" i="21"/>
  <c r="E20" i="21"/>
  <c r="D20" i="21"/>
  <c r="C20" i="21"/>
  <c r="J19" i="21"/>
  <c r="I19" i="21"/>
  <c r="H19" i="21"/>
  <c r="G19" i="21"/>
  <c r="F19" i="21"/>
  <c r="E19" i="21"/>
  <c r="D19" i="21"/>
  <c r="J18" i="21"/>
  <c r="I18" i="21"/>
  <c r="H18" i="21"/>
  <c r="G18" i="21"/>
  <c r="F18" i="21"/>
  <c r="E18" i="21"/>
  <c r="D18" i="21"/>
  <c r="C18" i="21" s="1"/>
  <c r="J17" i="21"/>
  <c r="I17" i="21"/>
  <c r="H17" i="21"/>
  <c r="G17" i="21"/>
  <c r="F17" i="21"/>
  <c r="E17" i="21"/>
  <c r="D17" i="21"/>
  <c r="C17" i="21" s="1"/>
  <c r="J16" i="21"/>
  <c r="I16" i="21"/>
  <c r="H16" i="21"/>
  <c r="G16" i="21"/>
  <c r="F16" i="21"/>
  <c r="E16" i="21"/>
  <c r="D16" i="21"/>
  <c r="C16" i="21" s="1"/>
  <c r="J15" i="21"/>
  <c r="I15" i="21"/>
  <c r="H15" i="21"/>
  <c r="G15" i="21"/>
  <c r="F15" i="21"/>
  <c r="E15" i="21"/>
  <c r="D15" i="21"/>
  <c r="J14" i="21"/>
  <c r="I14" i="21"/>
  <c r="H14" i="21"/>
  <c r="G14" i="21"/>
  <c r="C14" i="21" s="1"/>
  <c r="F14" i="21"/>
  <c r="E14" i="21"/>
  <c r="D14" i="21"/>
  <c r="J13" i="21"/>
  <c r="I13" i="21"/>
  <c r="H13" i="21"/>
  <c r="G13" i="21"/>
  <c r="C13" i="21" s="1"/>
  <c r="F13" i="21"/>
  <c r="E13" i="21"/>
  <c r="D13" i="21"/>
  <c r="J12" i="21"/>
  <c r="I12" i="21"/>
  <c r="H12" i="21"/>
  <c r="G12" i="21"/>
  <c r="C12" i="21" s="1"/>
  <c r="F12" i="21"/>
  <c r="E12" i="21"/>
  <c r="D12" i="21"/>
  <c r="J11" i="21"/>
  <c r="I11" i="21"/>
  <c r="H11" i="21"/>
  <c r="G11" i="21"/>
  <c r="F11" i="21"/>
  <c r="E11" i="21"/>
  <c r="D11" i="21"/>
  <c r="J10" i="21"/>
  <c r="I10" i="21"/>
  <c r="H10" i="21"/>
  <c r="G10" i="21"/>
  <c r="F10" i="21"/>
  <c r="E10" i="21"/>
  <c r="D10" i="21"/>
  <c r="C10" i="21" s="1"/>
  <c r="J9" i="21"/>
  <c r="I9" i="21"/>
  <c r="H9" i="21"/>
  <c r="G9" i="21"/>
  <c r="F9" i="21"/>
  <c r="E9" i="21"/>
  <c r="D9" i="21"/>
  <c r="C9" i="21" s="1"/>
  <c r="I17" i="20"/>
  <c r="G17" i="20"/>
  <c r="E17" i="20"/>
  <c r="D17" i="20"/>
  <c r="C17" i="20" s="1"/>
  <c r="I16" i="20"/>
  <c r="G16" i="20"/>
  <c r="E16" i="20"/>
  <c r="D16" i="20"/>
  <c r="I15" i="20"/>
  <c r="G15" i="20"/>
  <c r="E15" i="20"/>
  <c r="D15" i="20"/>
  <c r="I14" i="20"/>
  <c r="G14" i="20"/>
  <c r="G14" i="23" s="1"/>
  <c r="E14" i="20"/>
  <c r="D14" i="20"/>
  <c r="I13" i="20"/>
  <c r="G13" i="20"/>
  <c r="E13" i="20"/>
  <c r="D13" i="20"/>
  <c r="I12" i="20"/>
  <c r="G12" i="20"/>
  <c r="E12" i="20"/>
  <c r="D12" i="20"/>
  <c r="I11" i="20"/>
  <c r="G11" i="20"/>
  <c r="E11" i="20"/>
  <c r="D11" i="20"/>
  <c r="I10" i="20"/>
  <c r="I10" i="23" s="1"/>
  <c r="G10" i="20"/>
  <c r="E10" i="20"/>
  <c r="D10" i="20"/>
  <c r="I9" i="20"/>
  <c r="G9" i="20"/>
  <c r="E9" i="20"/>
  <c r="D9" i="20"/>
  <c r="C21" i="19"/>
  <c r="J21" i="19"/>
  <c r="I21" i="19"/>
  <c r="H21" i="19"/>
  <c r="G21" i="19"/>
  <c r="F21" i="19"/>
  <c r="E21" i="19"/>
  <c r="D21" i="19"/>
  <c r="J20" i="19"/>
  <c r="I20" i="19"/>
  <c r="H20" i="19"/>
  <c r="G20" i="19"/>
  <c r="F20" i="19"/>
  <c r="E20" i="19"/>
  <c r="D20" i="19"/>
  <c r="C20" i="19"/>
  <c r="J19" i="19"/>
  <c r="I19" i="19"/>
  <c r="H19" i="19"/>
  <c r="G19" i="19"/>
  <c r="F19" i="19"/>
  <c r="E19" i="19"/>
  <c r="D19" i="19"/>
  <c r="C19" i="19"/>
  <c r="J18" i="19"/>
  <c r="I18" i="19"/>
  <c r="H18" i="19"/>
  <c r="G18" i="19"/>
  <c r="F18" i="19"/>
  <c r="E18" i="19"/>
  <c r="D18" i="19"/>
  <c r="J17" i="19"/>
  <c r="I17" i="19"/>
  <c r="H17" i="19"/>
  <c r="G17" i="19"/>
  <c r="F17" i="19"/>
  <c r="E17" i="19"/>
  <c r="D17" i="19"/>
  <c r="C17" i="19" s="1"/>
  <c r="J16" i="19"/>
  <c r="I16" i="19"/>
  <c r="H16" i="19"/>
  <c r="G16" i="19"/>
  <c r="F16" i="19"/>
  <c r="E16" i="19"/>
  <c r="D16" i="19"/>
  <c r="J15" i="19"/>
  <c r="I15" i="19"/>
  <c r="C15" i="19" s="1"/>
  <c r="H15" i="19"/>
  <c r="G15" i="19"/>
  <c r="F15" i="19"/>
  <c r="E15" i="19"/>
  <c r="D15" i="19"/>
  <c r="J14" i="19"/>
  <c r="I14" i="19"/>
  <c r="C14" i="19" s="1"/>
  <c r="H14" i="19"/>
  <c r="G14" i="19"/>
  <c r="F14" i="19"/>
  <c r="E14" i="19"/>
  <c r="D14" i="19"/>
  <c r="J13" i="19"/>
  <c r="I13" i="19"/>
  <c r="C13" i="19" s="1"/>
  <c r="H13" i="19"/>
  <c r="G13" i="19"/>
  <c r="F13" i="19"/>
  <c r="E13" i="19"/>
  <c r="D13" i="19"/>
  <c r="J12" i="19"/>
  <c r="I12" i="19"/>
  <c r="H12" i="19"/>
  <c r="G12" i="19"/>
  <c r="F12" i="19"/>
  <c r="E12" i="19"/>
  <c r="D12" i="19"/>
  <c r="J11" i="19"/>
  <c r="I11" i="19"/>
  <c r="H11" i="19"/>
  <c r="G11" i="19"/>
  <c r="F11" i="19"/>
  <c r="C11" i="19" s="1"/>
  <c r="E11" i="19"/>
  <c r="D11" i="19"/>
  <c r="J10" i="19"/>
  <c r="I10" i="19"/>
  <c r="H10" i="19"/>
  <c r="G10" i="19"/>
  <c r="F10" i="19"/>
  <c r="C10" i="19" s="1"/>
  <c r="E10" i="19"/>
  <c r="D10" i="19"/>
  <c r="J9" i="19"/>
  <c r="I9" i="19"/>
  <c r="H9" i="19"/>
  <c r="G9" i="19"/>
  <c r="F9" i="19"/>
  <c r="C9" i="19" s="1"/>
  <c r="E9" i="19"/>
  <c r="D9" i="19"/>
  <c r="C21" i="18"/>
  <c r="J21" i="18"/>
  <c r="I21" i="18"/>
  <c r="H21" i="18"/>
  <c r="G21" i="18"/>
  <c r="F21" i="18"/>
  <c r="E21" i="18"/>
  <c r="D21" i="18"/>
  <c r="J20" i="18"/>
  <c r="I20" i="18"/>
  <c r="H20" i="18"/>
  <c r="G20" i="18"/>
  <c r="F20" i="18"/>
  <c r="E20" i="18"/>
  <c r="D20" i="18"/>
  <c r="C20" i="18" s="1"/>
  <c r="J19" i="18"/>
  <c r="I19" i="18"/>
  <c r="H19" i="18"/>
  <c r="G19" i="18"/>
  <c r="F19" i="18"/>
  <c r="E19" i="18"/>
  <c r="D19" i="18"/>
  <c r="C19" i="18" s="1"/>
  <c r="J18" i="18"/>
  <c r="I18" i="18"/>
  <c r="H18" i="18"/>
  <c r="G18" i="18"/>
  <c r="F18" i="18"/>
  <c r="E18" i="18"/>
  <c r="D18" i="18"/>
  <c r="C18" i="18" s="1"/>
  <c r="J17" i="18"/>
  <c r="I17" i="18"/>
  <c r="H17" i="18"/>
  <c r="G17" i="18"/>
  <c r="F17" i="18"/>
  <c r="E17" i="18"/>
  <c r="D17" i="18"/>
  <c r="J16" i="18"/>
  <c r="I16" i="18"/>
  <c r="H16" i="18"/>
  <c r="G16" i="18"/>
  <c r="F16" i="18"/>
  <c r="E16" i="18"/>
  <c r="D16" i="18"/>
  <c r="C16" i="18"/>
  <c r="J15" i="18"/>
  <c r="I15" i="18"/>
  <c r="H15" i="18"/>
  <c r="G15" i="18"/>
  <c r="F15" i="18"/>
  <c r="E15" i="18"/>
  <c r="D15" i="18"/>
  <c r="C15" i="18"/>
  <c r="J14" i="18"/>
  <c r="I14" i="18"/>
  <c r="H14" i="18"/>
  <c r="G14" i="18"/>
  <c r="F14" i="18"/>
  <c r="E14" i="18"/>
  <c r="D14" i="18"/>
  <c r="C14" i="18"/>
  <c r="J13" i="18"/>
  <c r="I13" i="18"/>
  <c r="H13" i="18"/>
  <c r="G13" i="18"/>
  <c r="F13" i="18"/>
  <c r="E13" i="18"/>
  <c r="D13" i="18"/>
  <c r="C13" i="18"/>
  <c r="J12" i="18"/>
  <c r="I12" i="18"/>
  <c r="H12" i="18"/>
  <c r="G12" i="18"/>
  <c r="F12" i="18"/>
  <c r="E12" i="18"/>
  <c r="D12" i="18"/>
  <c r="C12" i="18"/>
  <c r="J11" i="18"/>
  <c r="I11" i="18"/>
  <c r="H11" i="18"/>
  <c r="G11" i="18"/>
  <c r="F11" i="18"/>
  <c r="E11" i="18"/>
  <c r="D11" i="18"/>
  <c r="C11" i="18"/>
  <c r="J10" i="18"/>
  <c r="I10" i="18"/>
  <c r="H10" i="18"/>
  <c r="G10" i="18"/>
  <c r="F10" i="18"/>
  <c r="E10" i="18"/>
  <c r="D10" i="18"/>
  <c r="C10" i="18"/>
  <c r="J9" i="18"/>
  <c r="I9" i="18"/>
  <c r="H9" i="18"/>
  <c r="G9" i="18"/>
  <c r="F9" i="18"/>
  <c r="E9" i="18"/>
  <c r="D9" i="18"/>
  <c r="C21" i="17"/>
  <c r="J21" i="17"/>
  <c r="I21" i="17"/>
  <c r="H21" i="17"/>
  <c r="G21" i="17"/>
  <c r="F21" i="17"/>
  <c r="E21" i="17"/>
  <c r="D21" i="17"/>
  <c r="J20" i="17"/>
  <c r="I20" i="17"/>
  <c r="H20" i="17"/>
  <c r="G20" i="17"/>
  <c r="F20" i="17"/>
  <c r="E20" i="17"/>
  <c r="D20" i="17"/>
  <c r="C20" i="17" s="1"/>
  <c r="J19" i="17"/>
  <c r="I19" i="17"/>
  <c r="H19" i="17"/>
  <c r="G19" i="17"/>
  <c r="F19" i="17"/>
  <c r="E19" i="17"/>
  <c r="D19" i="17"/>
  <c r="C19" i="17" s="1"/>
  <c r="J18" i="17"/>
  <c r="I18" i="17"/>
  <c r="H18" i="17"/>
  <c r="G18" i="17"/>
  <c r="F18" i="17"/>
  <c r="E18" i="17"/>
  <c r="D18" i="17"/>
  <c r="C18" i="17" s="1"/>
  <c r="J17" i="17"/>
  <c r="I17" i="17"/>
  <c r="H17" i="17"/>
  <c r="G17" i="17"/>
  <c r="F17" i="17"/>
  <c r="E17" i="17"/>
  <c r="D17" i="17"/>
  <c r="C17" i="17" s="1"/>
  <c r="J16" i="17"/>
  <c r="I16" i="17"/>
  <c r="H16" i="17"/>
  <c r="G16" i="17"/>
  <c r="F16" i="17"/>
  <c r="E16" i="17"/>
  <c r="D16" i="17"/>
  <c r="C16" i="17" s="1"/>
  <c r="J15" i="17"/>
  <c r="I15" i="17"/>
  <c r="H15" i="17"/>
  <c r="G15" i="17"/>
  <c r="F15" i="17"/>
  <c r="E15" i="17"/>
  <c r="D15" i="17"/>
  <c r="C15" i="17" s="1"/>
  <c r="J14" i="17"/>
  <c r="I14" i="17"/>
  <c r="H14" i="17"/>
  <c r="G14" i="17"/>
  <c r="F14" i="17"/>
  <c r="E14" i="17"/>
  <c r="D14" i="17"/>
  <c r="C14" i="17" s="1"/>
  <c r="J13" i="17"/>
  <c r="I13" i="17"/>
  <c r="H13" i="17"/>
  <c r="G13" i="17"/>
  <c r="F13" i="17"/>
  <c r="E13" i="17"/>
  <c r="D13" i="17"/>
  <c r="C13" i="17" s="1"/>
  <c r="J12" i="17"/>
  <c r="I12" i="17"/>
  <c r="H12" i="17"/>
  <c r="G12" i="17"/>
  <c r="F12" i="17"/>
  <c r="E12" i="17"/>
  <c r="D12" i="17"/>
  <c r="C12" i="17" s="1"/>
  <c r="J11" i="17"/>
  <c r="I11" i="17"/>
  <c r="H11" i="17"/>
  <c r="G11" i="17"/>
  <c r="F11" i="17"/>
  <c r="E11" i="17"/>
  <c r="D11" i="17"/>
  <c r="C11" i="17" s="1"/>
  <c r="J10" i="17"/>
  <c r="I10" i="17"/>
  <c r="H10" i="17"/>
  <c r="G10" i="17"/>
  <c r="F10" i="17"/>
  <c r="E10" i="17"/>
  <c r="D10" i="17"/>
  <c r="C10" i="17" s="1"/>
  <c r="J9" i="17"/>
  <c r="I9" i="17"/>
  <c r="H9" i="17"/>
  <c r="G9" i="17"/>
  <c r="F9" i="17"/>
  <c r="E9" i="17"/>
  <c r="D9" i="17"/>
  <c r="C9" i="17" s="1"/>
  <c r="C21" i="16"/>
  <c r="J21" i="16"/>
  <c r="I21" i="16"/>
  <c r="H21" i="16"/>
  <c r="G21" i="16"/>
  <c r="F21" i="16"/>
  <c r="E21" i="16"/>
  <c r="D21" i="16"/>
  <c r="J20" i="16"/>
  <c r="I20" i="16"/>
  <c r="H20" i="16"/>
  <c r="G20" i="16"/>
  <c r="F20" i="16"/>
  <c r="E20" i="16"/>
  <c r="D20" i="16"/>
  <c r="C20" i="16" s="1"/>
  <c r="J19" i="16"/>
  <c r="I19" i="16"/>
  <c r="H19" i="16"/>
  <c r="G19" i="16"/>
  <c r="F19" i="16"/>
  <c r="E19" i="16"/>
  <c r="D19" i="16"/>
  <c r="C19" i="16" s="1"/>
  <c r="J18" i="16"/>
  <c r="I18" i="16"/>
  <c r="H18" i="16"/>
  <c r="G18" i="16"/>
  <c r="F18" i="16"/>
  <c r="E18" i="16"/>
  <c r="D18" i="16"/>
  <c r="C18" i="16" s="1"/>
  <c r="J17" i="16"/>
  <c r="I17" i="16"/>
  <c r="H17" i="16"/>
  <c r="G17" i="16"/>
  <c r="F17" i="16"/>
  <c r="E17" i="16"/>
  <c r="D17" i="16"/>
  <c r="C17" i="16" s="1"/>
  <c r="J16" i="16"/>
  <c r="I16" i="16"/>
  <c r="H16" i="16"/>
  <c r="G16" i="16"/>
  <c r="F16" i="16"/>
  <c r="E16" i="16"/>
  <c r="D16" i="16"/>
  <c r="J15" i="16"/>
  <c r="I15" i="16"/>
  <c r="C15" i="16" s="1"/>
  <c r="H15" i="16"/>
  <c r="G15" i="16"/>
  <c r="F15" i="16"/>
  <c r="E15" i="16"/>
  <c r="D15" i="16"/>
  <c r="J14" i="16"/>
  <c r="I14" i="16"/>
  <c r="H14" i="16"/>
  <c r="G14" i="16"/>
  <c r="F14" i="16"/>
  <c r="E14" i="16"/>
  <c r="C14" i="16" s="1"/>
  <c r="D14" i="16"/>
  <c r="J13" i="16"/>
  <c r="I13" i="16"/>
  <c r="H13" i="16"/>
  <c r="G13" i="16"/>
  <c r="F13" i="16"/>
  <c r="E13" i="16"/>
  <c r="C13" i="16" s="1"/>
  <c r="D13" i="16"/>
  <c r="J12" i="16"/>
  <c r="I12" i="16"/>
  <c r="H12" i="16"/>
  <c r="G12" i="16"/>
  <c r="F12" i="16"/>
  <c r="E12" i="16"/>
  <c r="C12" i="16" s="1"/>
  <c r="D12" i="16"/>
  <c r="J11" i="16"/>
  <c r="I11" i="16"/>
  <c r="H11" i="16"/>
  <c r="G11" i="16"/>
  <c r="F11" i="16"/>
  <c r="E11" i="16"/>
  <c r="C11" i="16" s="1"/>
  <c r="D11" i="16"/>
  <c r="J10" i="16"/>
  <c r="I10" i="16"/>
  <c r="H10" i="16"/>
  <c r="G10" i="16"/>
  <c r="F10" i="16"/>
  <c r="E10" i="16"/>
  <c r="C10" i="16" s="1"/>
  <c r="D10" i="16"/>
  <c r="J9" i="16"/>
  <c r="I9" i="16"/>
  <c r="H9" i="16"/>
  <c r="G9" i="16"/>
  <c r="F9" i="16"/>
  <c r="E9" i="16"/>
  <c r="C9" i="16" s="1"/>
  <c r="D9" i="16"/>
  <c r="C21" i="15"/>
  <c r="J21" i="15"/>
  <c r="I21" i="15"/>
  <c r="H21" i="15"/>
  <c r="G21" i="15"/>
  <c r="F21" i="15"/>
  <c r="E21" i="15"/>
  <c r="D21" i="15"/>
  <c r="J20" i="15"/>
  <c r="I20" i="15"/>
  <c r="H20" i="15"/>
  <c r="G20" i="15"/>
  <c r="F20" i="15"/>
  <c r="E20" i="15"/>
  <c r="D20" i="15"/>
  <c r="C20" i="15" s="1"/>
  <c r="J19" i="15"/>
  <c r="I19" i="15"/>
  <c r="H19" i="15"/>
  <c r="G19" i="15"/>
  <c r="F19" i="15"/>
  <c r="E19" i="15"/>
  <c r="D19" i="15"/>
  <c r="C19" i="15" s="1"/>
  <c r="J18" i="15"/>
  <c r="I18" i="15"/>
  <c r="H18" i="15"/>
  <c r="G18" i="15"/>
  <c r="F18" i="15"/>
  <c r="E18" i="15"/>
  <c r="D18" i="15"/>
  <c r="C18" i="15" s="1"/>
  <c r="J17" i="15"/>
  <c r="I17" i="15"/>
  <c r="H17" i="15"/>
  <c r="G17" i="15"/>
  <c r="F17" i="15"/>
  <c r="E17" i="15"/>
  <c r="D17" i="15"/>
  <c r="C17" i="15" s="1"/>
  <c r="J16" i="15"/>
  <c r="I16" i="15"/>
  <c r="H16" i="15"/>
  <c r="G16" i="15"/>
  <c r="F16" i="15"/>
  <c r="E16" i="15"/>
  <c r="D16" i="15"/>
  <c r="J15" i="15"/>
  <c r="I15" i="15"/>
  <c r="H15" i="15"/>
  <c r="G15" i="15"/>
  <c r="F15" i="15"/>
  <c r="E15" i="15"/>
  <c r="D15" i="15"/>
  <c r="C15" i="15"/>
  <c r="J14" i="15"/>
  <c r="I14" i="15"/>
  <c r="H14" i="15"/>
  <c r="G14" i="15"/>
  <c r="F14" i="15"/>
  <c r="E14" i="15"/>
  <c r="D14" i="15"/>
  <c r="C14" i="15"/>
  <c r="J13" i="15"/>
  <c r="I13" i="15"/>
  <c r="H13" i="15"/>
  <c r="G13" i="15"/>
  <c r="F13" i="15"/>
  <c r="E13" i="15"/>
  <c r="D13" i="15"/>
  <c r="C13" i="15"/>
  <c r="J12" i="15"/>
  <c r="I12" i="15"/>
  <c r="H12" i="15"/>
  <c r="G12" i="15"/>
  <c r="F12" i="15"/>
  <c r="E12" i="15"/>
  <c r="D12" i="15"/>
  <c r="C12" i="15"/>
  <c r="J11" i="15"/>
  <c r="I11" i="15"/>
  <c r="H11" i="15"/>
  <c r="G11" i="15"/>
  <c r="F11" i="15"/>
  <c r="E11" i="15"/>
  <c r="D11" i="15"/>
  <c r="C11" i="15"/>
  <c r="J10" i="15"/>
  <c r="I10" i="15"/>
  <c r="H10" i="15"/>
  <c r="G10" i="15"/>
  <c r="F10" i="15"/>
  <c r="E10" i="15"/>
  <c r="D10" i="15"/>
  <c r="C10" i="15"/>
  <c r="J9" i="15"/>
  <c r="I9" i="15"/>
  <c r="H9" i="15"/>
  <c r="G9" i="15"/>
  <c r="F9" i="15"/>
  <c r="E9" i="15"/>
  <c r="D9" i="15"/>
  <c r="J21" i="14"/>
  <c r="I21" i="14"/>
  <c r="H21" i="14"/>
  <c r="G21" i="14"/>
  <c r="F21" i="14"/>
  <c r="E21" i="14"/>
  <c r="D21" i="14"/>
  <c r="J20" i="14"/>
  <c r="I20" i="14"/>
  <c r="H20" i="14"/>
  <c r="G20" i="14"/>
  <c r="F20" i="14"/>
  <c r="E20" i="14"/>
  <c r="D20" i="14"/>
  <c r="J19" i="14"/>
  <c r="I19" i="14"/>
  <c r="C19" i="14" s="1"/>
  <c r="H19" i="14"/>
  <c r="G19" i="14"/>
  <c r="F19" i="14"/>
  <c r="E19" i="14"/>
  <c r="D19" i="14"/>
  <c r="J18" i="14"/>
  <c r="I18" i="14"/>
  <c r="C18" i="14" s="1"/>
  <c r="H18" i="14"/>
  <c r="G18" i="14"/>
  <c r="F18" i="14"/>
  <c r="E18" i="14"/>
  <c r="D18" i="14"/>
  <c r="J17" i="14"/>
  <c r="I17" i="14"/>
  <c r="C17" i="14" s="1"/>
  <c r="H17" i="14"/>
  <c r="G17" i="14"/>
  <c r="F17" i="14"/>
  <c r="E17" i="14"/>
  <c r="D17" i="14"/>
  <c r="J16" i="14"/>
  <c r="I16" i="14"/>
  <c r="H16" i="14"/>
  <c r="G16" i="14"/>
  <c r="F16" i="14"/>
  <c r="E16" i="14"/>
  <c r="D16" i="14"/>
  <c r="J15" i="14"/>
  <c r="I15" i="14"/>
  <c r="H15" i="14"/>
  <c r="G15" i="14"/>
  <c r="F15" i="14"/>
  <c r="D15" i="14"/>
  <c r="J14" i="14"/>
  <c r="I14" i="14"/>
  <c r="H14" i="14"/>
  <c r="G14" i="14"/>
  <c r="F14" i="14"/>
  <c r="C14" i="14" s="1"/>
  <c r="E14" i="14"/>
  <c r="D14" i="14"/>
  <c r="J13" i="14"/>
  <c r="I13" i="14"/>
  <c r="H13" i="14"/>
  <c r="G13" i="14"/>
  <c r="F13" i="14"/>
  <c r="C13" i="14" s="1"/>
  <c r="E13" i="14"/>
  <c r="D13" i="14"/>
  <c r="J12" i="14"/>
  <c r="I12" i="14"/>
  <c r="H12" i="14"/>
  <c r="G12" i="14"/>
  <c r="F12" i="14"/>
  <c r="C12" i="14" s="1"/>
  <c r="E12" i="14"/>
  <c r="D12" i="14"/>
  <c r="J11" i="14"/>
  <c r="I11" i="14"/>
  <c r="H11" i="14"/>
  <c r="G11" i="14"/>
  <c r="F11" i="14"/>
  <c r="E11" i="14"/>
  <c r="D11" i="14"/>
  <c r="J10" i="14"/>
  <c r="I10" i="14"/>
  <c r="H10" i="14"/>
  <c r="G10" i="14"/>
  <c r="F10" i="14"/>
  <c r="E10" i="14"/>
  <c r="D10" i="14"/>
  <c r="C10" i="14" s="1"/>
  <c r="J9" i="14"/>
  <c r="I9" i="14"/>
  <c r="H9" i="14"/>
  <c r="G9" i="14"/>
  <c r="F9" i="14"/>
  <c r="E9" i="14"/>
  <c r="D9" i="14"/>
  <c r="C21" i="13"/>
  <c r="J20" i="13"/>
  <c r="I20" i="13"/>
  <c r="H20" i="13"/>
  <c r="G20" i="13"/>
  <c r="F20" i="13"/>
  <c r="E20" i="13"/>
  <c r="D20" i="13"/>
  <c r="C20" i="13"/>
  <c r="J19" i="13"/>
  <c r="I19" i="13"/>
  <c r="G19" i="13"/>
  <c r="F19" i="13"/>
  <c r="E19" i="13"/>
  <c r="D19" i="13"/>
  <c r="C19" i="13" s="1"/>
  <c r="J18" i="13"/>
  <c r="I18" i="13"/>
  <c r="H18" i="13"/>
  <c r="G18" i="13"/>
  <c r="F18" i="13"/>
  <c r="E18" i="13"/>
  <c r="D18" i="13"/>
  <c r="J17" i="13"/>
  <c r="I17" i="13"/>
  <c r="C17" i="13" s="1"/>
  <c r="H17" i="13"/>
  <c r="G17" i="13"/>
  <c r="F17" i="13"/>
  <c r="E17" i="13"/>
  <c r="D17" i="13"/>
  <c r="J16" i="13"/>
  <c r="I16" i="13"/>
  <c r="C16" i="13" s="1"/>
  <c r="H16" i="13"/>
  <c r="G16" i="13"/>
  <c r="F16" i="13"/>
  <c r="E16" i="13"/>
  <c r="D16" i="13"/>
  <c r="J15" i="13"/>
  <c r="I15" i="13"/>
  <c r="C15" i="13" s="1"/>
  <c r="H15" i="13"/>
  <c r="G15" i="13"/>
  <c r="F15" i="13"/>
  <c r="E15" i="13"/>
  <c r="D15" i="13"/>
  <c r="J14" i="13"/>
  <c r="I14" i="13"/>
  <c r="H14" i="13"/>
  <c r="G14" i="13"/>
  <c r="F14" i="13"/>
  <c r="E14" i="13"/>
  <c r="D14" i="13"/>
  <c r="J13" i="13"/>
  <c r="I13" i="13"/>
  <c r="H13" i="13"/>
  <c r="G13" i="13"/>
  <c r="F13" i="13"/>
  <c r="C13" i="13" s="1"/>
  <c r="E13" i="13"/>
  <c r="D13" i="13"/>
  <c r="J12" i="13"/>
  <c r="I12" i="13"/>
  <c r="H12" i="13"/>
  <c r="G12" i="13"/>
  <c r="F12" i="13"/>
  <c r="C12" i="13" s="1"/>
  <c r="E12" i="13"/>
  <c r="D12" i="13"/>
  <c r="J11" i="13"/>
  <c r="I11" i="13"/>
  <c r="H11" i="13"/>
  <c r="G11" i="13"/>
  <c r="F11" i="13"/>
  <c r="C11" i="13" s="1"/>
  <c r="E11" i="13"/>
  <c r="D11" i="13"/>
  <c r="J10" i="13"/>
  <c r="I10" i="13"/>
  <c r="H10" i="13"/>
  <c r="G10" i="13"/>
  <c r="F10" i="13"/>
  <c r="E10" i="13"/>
  <c r="D10" i="13"/>
  <c r="J9" i="13"/>
  <c r="I9" i="13"/>
  <c r="H9" i="13"/>
  <c r="G9" i="13"/>
  <c r="G21" i="13" s="1"/>
  <c r="F9" i="13"/>
  <c r="E9" i="13"/>
  <c r="D9" i="13"/>
  <c r="J21" i="12"/>
  <c r="I21" i="12"/>
  <c r="H21" i="12"/>
  <c r="G21" i="12"/>
  <c r="F21" i="12"/>
  <c r="E21" i="12"/>
  <c r="D21" i="12"/>
  <c r="J20" i="12"/>
  <c r="I20" i="12"/>
  <c r="H20" i="12"/>
  <c r="G20" i="12"/>
  <c r="F20" i="12"/>
  <c r="E20" i="12"/>
  <c r="D20" i="12"/>
  <c r="C20" i="12"/>
  <c r="J19" i="12"/>
  <c r="I19" i="12"/>
  <c r="H19" i="12"/>
  <c r="G19" i="12"/>
  <c r="F19" i="12"/>
  <c r="E19" i="12"/>
  <c r="D19" i="12"/>
  <c r="C19" i="12"/>
  <c r="J18" i="12"/>
  <c r="I18" i="12"/>
  <c r="H18" i="12"/>
  <c r="G18" i="12"/>
  <c r="F18" i="12"/>
  <c r="E18" i="12"/>
  <c r="D18" i="12"/>
  <c r="C18" i="12"/>
  <c r="J17" i="12"/>
  <c r="I17" i="12"/>
  <c r="H17" i="12"/>
  <c r="G17" i="12"/>
  <c r="F17" i="12"/>
  <c r="E17" i="12"/>
  <c r="D17" i="12"/>
  <c r="J16" i="12"/>
  <c r="I16" i="12"/>
  <c r="H16" i="12"/>
  <c r="G16" i="12"/>
  <c r="F16" i="12"/>
  <c r="E16" i="12"/>
  <c r="D16" i="12"/>
  <c r="C16" i="12" s="1"/>
  <c r="J15" i="12"/>
  <c r="I15" i="12"/>
  <c r="H15" i="12"/>
  <c r="G15" i="12"/>
  <c r="F15" i="12"/>
  <c r="E15" i="12"/>
  <c r="D15" i="12"/>
  <c r="J14" i="12"/>
  <c r="I14" i="12"/>
  <c r="C14" i="12" s="1"/>
  <c r="H14" i="12"/>
  <c r="G14" i="12"/>
  <c r="F14" i="12"/>
  <c r="E14" i="12"/>
  <c r="D14" i="12"/>
  <c r="J13" i="12"/>
  <c r="I13" i="12"/>
  <c r="C13" i="12" s="1"/>
  <c r="H13" i="12"/>
  <c r="G13" i="12"/>
  <c r="F13" i="12"/>
  <c r="E13" i="12"/>
  <c r="D13" i="12"/>
  <c r="J12" i="12"/>
  <c r="I12" i="12"/>
  <c r="C12" i="12" s="1"/>
  <c r="H12" i="12"/>
  <c r="G12" i="12"/>
  <c r="F12" i="12"/>
  <c r="E12" i="12"/>
  <c r="D12" i="12"/>
  <c r="J11" i="12"/>
  <c r="I11" i="12"/>
  <c r="C11" i="12" s="1"/>
  <c r="H11" i="12"/>
  <c r="G11" i="12"/>
  <c r="F11" i="12"/>
  <c r="E11" i="12"/>
  <c r="D11" i="12"/>
  <c r="J10" i="12"/>
  <c r="I10" i="12"/>
  <c r="H10" i="12"/>
  <c r="G10" i="12"/>
  <c r="F10" i="12"/>
  <c r="E10" i="12"/>
  <c r="D10" i="12"/>
  <c r="J9" i="12"/>
  <c r="I9" i="12"/>
  <c r="H9" i="12"/>
  <c r="G9" i="12"/>
  <c r="F9" i="12"/>
  <c r="E9" i="12"/>
  <c r="D9" i="12"/>
  <c r="J21" i="11"/>
  <c r="I21" i="11"/>
  <c r="H21" i="11"/>
  <c r="G21" i="11"/>
  <c r="F21" i="11"/>
  <c r="E21" i="11"/>
  <c r="J20" i="11"/>
  <c r="I20" i="11"/>
  <c r="H20" i="11"/>
  <c r="G20" i="11"/>
  <c r="F20" i="11"/>
  <c r="E20" i="11"/>
  <c r="D20" i="11"/>
  <c r="J19" i="11"/>
  <c r="I19" i="11"/>
  <c r="H19" i="11"/>
  <c r="G19" i="11"/>
  <c r="F19" i="11"/>
  <c r="E19" i="11"/>
  <c r="D19" i="11"/>
  <c r="C19" i="11" s="1"/>
  <c r="J18" i="11"/>
  <c r="I18" i="11"/>
  <c r="H18" i="11"/>
  <c r="G18" i="11"/>
  <c r="F18" i="11"/>
  <c r="E18" i="11"/>
  <c r="D18" i="11"/>
  <c r="J17" i="11"/>
  <c r="I17" i="11"/>
  <c r="C17" i="11" s="1"/>
  <c r="H17" i="11"/>
  <c r="G17" i="11"/>
  <c r="F17" i="11"/>
  <c r="E17" i="11"/>
  <c r="D17" i="11"/>
  <c r="J16" i="11"/>
  <c r="I16" i="11"/>
  <c r="C16" i="11" s="1"/>
  <c r="H16" i="11"/>
  <c r="G16" i="11"/>
  <c r="F16" i="11"/>
  <c r="E16" i="11"/>
  <c r="D16" i="11"/>
  <c r="J15" i="11"/>
  <c r="I15" i="11"/>
  <c r="C15" i="11" s="1"/>
  <c r="H15" i="11"/>
  <c r="G15" i="11"/>
  <c r="F15" i="11"/>
  <c r="E15" i="11"/>
  <c r="D15" i="11"/>
  <c r="J14" i="11"/>
  <c r="I14" i="11"/>
  <c r="C14" i="11" s="1"/>
  <c r="H14" i="11"/>
  <c r="G14" i="11"/>
  <c r="F14" i="11"/>
  <c r="E14" i="11"/>
  <c r="D14" i="11"/>
  <c r="J13" i="11"/>
  <c r="I13" i="11"/>
  <c r="C13" i="11" s="1"/>
  <c r="H13" i="11"/>
  <c r="G13" i="11"/>
  <c r="F13" i="11"/>
  <c r="E13" i="11"/>
  <c r="D13" i="11"/>
  <c r="J12" i="11"/>
  <c r="I12" i="11"/>
  <c r="H12" i="11"/>
  <c r="G12" i="11"/>
  <c r="F12" i="11"/>
  <c r="E12" i="11"/>
  <c r="D12" i="11"/>
  <c r="J11" i="11"/>
  <c r="I11" i="11"/>
  <c r="H11" i="11"/>
  <c r="G11" i="11"/>
  <c r="F11" i="11"/>
  <c r="C11" i="11" s="1"/>
  <c r="E11" i="11"/>
  <c r="D11" i="11"/>
  <c r="J10" i="11"/>
  <c r="I10" i="11"/>
  <c r="H10" i="11"/>
  <c r="G10" i="11"/>
  <c r="F10" i="11"/>
  <c r="E10" i="11"/>
  <c r="D10" i="11"/>
  <c r="J9" i="11"/>
  <c r="I9" i="11"/>
  <c r="H9" i="11"/>
  <c r="G9" i="11"/>
  <c r="F9" i="11"/>
  <c r="E9" i="11"/>
  <c r="C9" i="11" s="1"/>
  <c r="D9" i="11"/>
  <c r="D21" i="10"/>
  <c r="E21" i="10"/>
  <c r="F21" i="10"/>
  <c r="G21" i="10"/>
  <c r="H21" i="10"/>
  <c r="I21" i="10"/>
  <c r="J21" i="10"/>
  <c r="C10" i="10"/>
  <c r="C11" i="10"/>
  <c r="C12" i="10"/>
  <c r="C13" i="10"/>
  <c r="C14" i="10"/>
  <c r="C15" i="10"/>
  <c r="C16" i="10"/>
  <c r="C17" i="10"/>
  <c r="C18" i="10"/>
  <c r="C19" i="10"/>
  <c r="C20" i="10"/>
  <c r="C9" i="10"/>
  <c r="J20" i="10"/>
  <c r="I20" i="10"/>
  <c r="H20" i="10"/>
  <c r="G20" i="10"/>
  <c r="F20" i="10"/>
  <c r="E20" i="10"/>
  <c r="D20" i="10"/>
  <c r="J19" i="10"/>
  <c r="I19" i="10"/>
  <c r="H19" i="10"/>
  <c r="G19" i="10"/>
  <c r="F19" i="10"/>
  <c r="E19" i="10"/>
  <c r="D19" i="10"/>
  <c r="J18" i="10"/>
  <c r="I18" i="10"/>
  <c r="H18" i="10"/>
  <c r="G18" i="10"/>
  <c r="F18" i="10"/>
  <c r="E18" i="10"/>
  <c r="D18" i="10"/>
  <c r="J17" i="10"/>
  <c r="I17" i="10"/>
  <c r="H17" i="10"/>
  <c r="G17" i="10"/>
  <c r="F17" i="10"/>
  <c r="E17" i="10"/>
  <c r="D17" i="10"/>
  <c r="J16" i="10"/>
  <c r="I16" i="10"/>
  <c r="H16" i="10"/>
  <c r="G16" i="10"/>
  <c r="F16" i="10"/>
  <c r="E16" i="10"/>
  <c r="D16" i="10"/>
  <c r="J15" i="10"/>
  <c r="I15" i="10"/>
  <c r="H15" i="10"/>
  <c r="G15" i="10"/>
  <c r="F15" i="10"/>
  <c r="E15" i="10"/>
  <c r="D15" i="10"/>
  <c r="J14" i="10"/>
  <c r="I14" i="10"/>
  <c r="H14" i="10"/>
  <c r="G14" i="10"/>
  <c r="F14" i="10"/>
  <c r="E14" i="10"/>
  <c r="D14" i="10"/>
  <c r="J13" i="10"/>
  <c r="I13" i="10"/>
  <c r="H13" i="10"/>
  <c r="G13" i="10"/>
  <c r="F13" i="10"/>
  <c r="E13" i="10"/>
  <c r="D13" i="10"/>
  <c r="J12" i="10"/>
  <c r="I12" i="10"/>
  <c r="H12" i="10"/>
  <c r="G12" i="10"/>
  <c r="F12" i="10"/>
  <c r="E12" i="10"/>
  <c r="D12" i="10"/>
  <c r="J11" i="10"/>
  <c r="I11" i="10"/>
  <c r="H11" i="10"/>
  <c r="G11" i="10"/>
  <c r="F11" i="10"/>
  <c r="E11" i="10"/>
  <c r="D11" i="10"/>
  <c r="J10" i="10"/>
  <c r="I10" i="10"/>
  <c r="H10" i="10"/>
  <c r="G10" i="10"/>
  <c r="F10" i="10"/>
  <c r="E10" i="10"/>
  <c r="D10" i="10"/>
  <c r="J9" i="10"/>
  <c r="I9" i="10"/>
  <c r="H9" i="10"/>
  <c r="G9" i="10"/>
  <c r="F9" i="10"/>
  <c r="E9" i="10"/>
  <c r="D9" i="10"/>
  <c r="C12" i="9"/>
  <c r="C13" i="9"/>
  <c r="C15" i="9"/>
  <c r="C16" i="9"/>
  <c r="C17" i="9"/>
  <c r="C18" i="9"/>
  <c r="C19" i="9"/>
  <c r="C20" i="9"/>
  <c r="D21" i="9"/>
  <c r="E21" i="9"/>
  <c r="F21" i="9"/>
  <c r="G21" i="9"/>
  <c r="H21" i="9"/>
  <c r="I21" i="9"/>
  <c r="J21" i="9"/>
  <c r="J20" i="9"/>
  <c r="I20" i="9"/>
  <c r="H20" i="9"/>
  <c r="G20" i="9"/>
  <c r="F20" i="9"/>
  <c r="E20" i="9"/>
  <c r="D20" i="9"/>
  <c r="J19" i="9"/>
  <c r="I19" i="9"/>
  <c r="H19" i="9"/>
  <c r="G19" i="9"/>
  <c r="F19" i="9"/>
  <c r="E19" i="9"/>
  <c r="D19" i="9"/>
  <c r="J18" i="9"/>
  <c r="J17" i="9"/>
  <c r="J16" i="9"/>
  <c r="J15" i="9"/>
  <c r="J14" i="9"/>
  <c r="E14" i="9"/>
  <c r="D14" i="9"/>
  <c r="C14" i="9" s="1"/>
  <c r="J13" i="9"/>
  <c r="J12" i="9"/>
  <c r="J11" i="9"/>
  <c r="D11" i="9"/>
  <c r="C11" i="9" s="1"/>
  <c r="G10" i="9"/>
  <c r="F10" i="9"/>
  <c r="E10" i="9"/>
  <c r="D10" i="9"/>
  <c r="C10" i="9" s="1"/>
  <c r="J9" i="9"/>
  <c r="I9" i="9"/>
  <c r="H9" i="9"/>
  <c r="G9" i="9"/>
  <c r="F9" i="9"/>
  <c r="E9" i="9"/>
  <c r="C9" i="9" s="1"/>
  <c r="D9" i="9"/>
  <c r="J17" i="8"/>
  <c r="J17" i="23" s="1"/>
  <c r="I17" i="8"/>
  <c r="H17" i="8"/>
  <c r="H17" i="23" s="1"/>
  <c r="G17" i="8"/>
  <c r="F17" i="8"/>
  <c r="F17" i="23" s="1"/>
  <c r="E17" i="8"/>
  <c r="D17" i="8"/>
  <c r="J16" i="8"/>
  <c r="J16" i="23" s="1"/>
  <c r="I16" i="8"/>
  <c r="H16" i="8"/>
  <c r="H16" i="23" s="1"/>
  <c r="G16" i="8"/>
  <c r="F16" i="8"/>
  <c r="F16" i="23" s="1"/>
  <c r="E16" i="8"/>
  <c r="D16" i="8"/>
  <c r="J15" i="8"/>
  <c r="J15" i="23" s="1"/>
  <c r="I15" i="8"/>
  <c r="H15" i="8"/>
  <c r="H15" i="23" s="1"/>
  <c r="G15" i="8"/>
  <c r="F15" i="8"/>
  <c r="F15" i="23" s="1"/>
  <c r="E15" i="8"/>
  <c r="D15" i="8"/>
  <c r="J14" i="8"/>
  <c r="J14" i="23" s="1"/>
  <c r="I14" i="8"/>
  <c r="H14" i="8"/>
  <c r="H14" i="23" s="1"/>
  <c r="F14" i="8"/>
  <c r="F14" i="23" s="1"/>
  <c r="E14" i="8"/>
  <c r="D14" i="8"/>
  <c r="J13" i="8"/>
  <c r="J13" i="23" s="1"/>
  <c r="I13" i="8"/>
  <c r="H13" i="8"/>
  <c r="H13" i="23" s="1"/>
  <c r="G13" i="8"/>
  <c r="F13" i="8"/>
  <c r="F13" i="23" s="1"/>
  <c r="E13" i="8"/>
  <c r="D13" i="8"/>
  <c r="J12" i="8"/>
  <c r="J12" i="23" s="1"/>
  <c r="I12" i="8"/>
  <c r="H12" i="8"/>
  <c r="H12" i="23" s="1"/>
  <c r="G12" i="8"/>
  <c r="F12" i="8"/>
  <c r="F12" i="23" s="1"/>
  <c r="E12" i="8"/>
  <c r="D12" i="8"/>
  <c r="J11" i="8"/>
  <c r="J11" i="23" s="1"/>
  <c r="I11" i="8"/>
  <c r="H11" i="8"/>
  <c r="H11" i="23" s="1"/>
  <c r="G11" i="8"/>
  <c r="F11" i="8"/>
  <c r="F11" i="23" s="1"/>
  <c r="E11" i="8"/>
  <c r="D11" i="8"/>
  <c r="J10" i="8"/>
  <c r="J10" i="23" s="1"/>
  <c r="H10" i="8"/>
  <c r="H10" i="23" s="1"/>
  <c r="G10" i="8"/>
  <c r="F10" i="8"/>
  <c r="F10" i="23" s="1"/>
  <c r="E10" i="8"/>
  <c r="D10" i="8"/>
  <c r="J9" i="8"/>
  <c r="J9" i="23" s="1"/>
  <c r="I9" i="8"/>
  <c r="H9" i="8"/>
  <c r="H9" i="23" s="1"/>
  <c r="G9" i="8"/>
  <c r="F9" i="8"/>
  <c r="F9" i="23" s="1"/>
  <c r="E9" i="8"/>
  <c r="D9" i="8"/>
  <c r="J22" i="7"/>
  <c r="I22" i="7"/>
  <c r="H22" i="7"/>
  <c r="G22" i="7"/>
  <c r="F22" i="7"/>
  <c r="E22" i="7"/>
  <c r="D22" i="7"/>
  <c r="J21" i="7"/>
  <c r="I21" i="7"/>
  <c r="H21" i="7"/>
  <c r="G21" i="7"/>
  <c r="F21" i="7"/>
  <c r="E21" i="7"/>
  <c r="D21" i="7"/>
  <c r="J20" i="7"/>
  <c r="I20" i="7"/>
  <c r="H20" i="7"/>
  <c r="G20" i="7"/>
  <c r="F20" i="7"/>
  <c r="E20" i="7"/>
  <c r="D20" i="7"/>
  <c r="J19" i="7"/>
  <c r="I19" i="7"/>
  <c r="H19" i="7"/>
  <c r="G19" i="7"/>
  <c r="F19" i="7"/>
  <c r="E19" i="7"/>
  <c r="D19" i="7"/>
  <c r="J18" i="7"/>
  <c r="I18" i="7"/>
  <c r="H18" i="7"/>
  <c r="G18" i="7"/>
  <c r="F18" i="7"/>
  <c r="E18" i="7"/>
  <c r="D18" i="7"/>
  <c r="J17" i="7"/>
  <c r="I17" i="7"/>
  <c r="H17" i="7"/>
  <c r="G17" i="7"/>
  <c r="F17" i="7"/>
  <c r="E17" i="7"/>
  <c r="D17" i="7"/>
  <c r="J16" i="7"/>
  <c r="I16" i="7"/>
  <c r="H16" i="7"/>
  <c r="G16" i="7"/>
  <c r="F16" i="7"/>
  <c r="E16" i="7"/>
  <c r="D16" i="7"/>
  <c r="J15" i="7"/>
  <c r="I15" i="7"/>
  <c r="H15" i="7"/>
  <c r="G15" i="7"/>
  <c r="F15" i="7"/>
  <c r="E15" i="7"/>
  <c r="D15" i="7"/>
  <c r="C15" i="7" s="1"/>
  <c r="J14" i="7"/>
  <c r="I14" i="7"/>
  <c r="H14" i="7"/>
  <c r="G14" i="7"/>
  <c r="F14" i="7"/>
  <c r="E14" i="7"/>
  <c r="D14" i="7"/>
  <c r="J13" i="7"/>
  <c r="I13" i="7"/>
  <c r="H13" i="7"/>
  <c r="G13" i="7"/>
  <c r="F13" i="7"/>
  <c r="E13" i="7"/>
  <c r="D13" i="7"/>
  <c r="J12" i="7"/>
  <c r="I12" i="7"/>
  <c r="H12" i="7"/>
  <c r="G12" i="7"/>
  <c r="F12" i="7"/>
  <c r="E12" i="7"/>
  <c r="D12" i="7"/>
  <c r="J11" i="7"/>
  <c r="I11" i="7"/>
  <c r="H11" i="7"/>
  <c r="G11" i="7"/>
  <c r="F11" i="7"/>
  <c r="E11" i="7"/>
  <c r="D11" i="7"/>
  <c r="J10" i="7"/>
  <c r="I10" i="7"/>
  <c r="H10" i="7"/>
  <c r="G10" i="7"/>
  <c r="F10" i="7"/>
  <c r="E10" i="7"/>
  <c r="D10" i="7"/>
  <c r="J9" i="7"/>
  <c r="I9" i="7"/>
  <c r="H9" i="7"/>
  <c r="G9" i="7"/>
  <c r="F9" i="7"/>
  <c r="E9" i="7"/>
  <c r="D9" i="7"/>
  <c r="J21" i="6"/>
  <c r="I21" i="6"/>
  <c r="H21" i="6"/>
  <c r="G21" i="6"/>
  <c r="F21" i="6"/>
  <c r="E21" i="6"/>
  <c r="D21" i="6"/>
  <c r="C21" i="6" s="1"/>
  <c r="J20" i="6"/>
  <c r="I20" i="6"/>
  <c r="H20" i="6"/>
  <c r="G20" i="6"/>
  <c r="F20" i="6"/>
  <c r="E20" i="6"/>
  <c r="C20" i="6" s="1"/>
  <c r="D20" i="6"/>
  <c r="J19" i="6"/>
  <c r="I19" i="6"/>
  <c r="H19" i="6"/>
  <c r="G19" i="6"/>
  <c r="F19" i="6"/>
  <c r="E19" i="6"/>
  <c r="C19" i="6" s="1"/>
  <c r="D19" i="6"/>
  <c r="J18" i="6"/>
  <c r="I18" i="6"/>
  <c r="H18" i="6"/>
  <c r="G18" i="6"/>
  <c r="F18" i="6"/>
  <c r="E18" i="6"/>
  <c r="C18" i="6" s="1"/>
  <c r="D18" i="6"/>
  <c r="J17" i="6"/>
  <c r="I17" i="6"/>
  <c r="H17" i="6"/>
  <c r="G17" i="6"/>
  <c r="F17" i="6"/>
  <c r="E17" i="6"/>
  <c r="C17" i="6" s="1"/>
  <c r="D17" i="6"/>
  <c r="J16" i="6"/>
  <c r="I16" i="6"/>
  <c r="H16" i="6"/>
  <c r="G16" i="6"/>
  <c r="F16" i="6"/>
  <c r="E16" i="6"/>
  <c r="D16" i="6"/>
  <c r="J15" i="6"/>
  <c r="I15" i="6"/>
  <c r="H15" i="6"/>
  <c r="G15" i="6"/>
  <c r="F15" i="6"/>
  <c r="E15" i="6"/>
  <c r="D15" i="6"/>
  <c r="J14" i="6"/>
  <c r="I14" i="6"/>
  <c r="H14" i="6"/>
  <c r="G14" i="6"/>
  <c r="F14" i="6"/>
  <c r="E14" i="6"/>
  <c r="D14" i="6"/>
  <c r="J13" i="6"/>
  <c r="I13" i="6"/>
  <c r="H13" i="6"/>
  <c r="G13" i="6"/>
  <c r="F13" i="6"/>
  <c r="E13" i="6"/>
  <c r="D13" i="6"/>
  <c r="J12" i="6"/>
  <c r="I12" i="6"/>
  <c r="H12" i="6"/>
  <c r="G12" i="6"/>
  <c r="F12" i="6"/>
  <c r="E12" i="6"/>
  <c r="D12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J9" i="6"/>
  <c r="I9" i="6"/>
  <c r="H9" i="6"/>
  <c r="G9" i="6"/>
  <c r="F9" i="6"/>
  <c r="E9" i="6"/>
  <c r="D9" i="6"/>
  <c r="J21" i="5"/>
  <c r="I21" i="5"/>
  <c r="H21" i="5"/>
  <c r="G21" i="5"/>
  <c r="F21" i="5"/>
  <c r="E21" i="5"/>
  <c r="D21" i="5"/>
  <c r="C21" i="5" s="1"/>
  <c r="J20" i="5"/>
  <c r="I20" i="5"/>
  <c r="H20" i="5"/>
  <c r="G20" i="5"/>
  <c r="C20" i="5" s="1"/>
  <c r="F20" i="5"/>
  <c r="E20" i="5"/>
  <c r="D20" i="5"/>
  <c r="J19" i="5"/>
  <c r="I19" i="5"/>
  <c r="H19" i="5"/>
  <c r="G19" i="5"/>
  <c r="C19" i="5" s="1"/>
  <c r="F19" i="5"/>
  <c r="E19" i="5"/>
  <c r="D19" i="5"/>
  <c r="J18" i="5"/>
  <c r="I18" i="5"/>
  <c r="H18" i="5"/>
  <c r="G18" i="5"/>
  <c r="F18" i="5"/>
  <c r="C18" i="5" s="1"/>
  <c r="E18" i="5"/>
  <c r="D18" i="5"/>
  <c r="J17" i="5"/>
  <c r="I17" i="5"/>
  <c r="H17" i="5"/>
  <c r="G17" i="5"/>
  <c r="F17" i="5"/>
  <c r="E17" i="5"/>
  <c r="D17" i="5"/>
  <c r="J16" i="5"/>
  <c r="I16" i="5"/>
  <c r="H16" i="5"/>
  <c r="G16" i="5"/>
  <c r="F16" i="5"/>
  <c r="E16" i="5"/>
  <c r="D16" i="5"/>
  <c r="J15" i="5"/>
  <c r="I15" i="5"/>
  <c r="H15" i="5"/>
  <c r="G15" i="5"/>
  <c r="F15" i="5"/>
  <c r="E15" i="5"/>
  <c r="D15" i="5"/>
  <c r="J14" i="5"/>
  <c r="I14" i="5"/>
  <c r="H14" i="5"/>
  <c r="G14" i="5"/>
  <c r="F14" i="5"/>
  <c r="E14" i="5"/>
  <c r="D14" i="5"/>
  <c r="J13" i="5"/>
  <c r="I13" i="5"/>
  <c r="H13" i="5"/>
  <c r="G13" i="5"/>
  <c r="C13" i="5" s="1"/>
  <c r="F13" i="5"/>
  <c r="E13" i="5"/>
  <c r="D13" i="5"/>
  <c r="J12" i="5"/>
  <c r="I12" i="5"/>
  <c r="H12" i="5"/>
  <c r="G12" i="5"/>
  <c r="F12" i="5"/>
  <c r="E12" i="5"/>
  <c r="D12" i="5"/>
  <c r="J11" i="5"/>
  <c r="I11" i="5"/>
  <c r="H11" i="5"/>
  <c r="G11" i="5"/>
  <c r="F11" i="5"/>
  <c r="E11" i="5"/>
  <c r="D11" i="5"/>
  <c r="J10" i="5"/>
  <c r="I10" i="5"/>
  <c r="H10" i="5"/>
  <c r="G10" i="5"/>
  <c r="F10" i="5"/>
  <c r="E10" i="5"/>
  <c r="D10" i="5"/>
  <c r="J9" i="5"/>
  <c r="I9" i="5"/>
  <c r="H9" i="5"/>
  <c r="G9" i="5"/>
  <c r="F9" i="5"/>
  <c r="E9" i="5"/>
  <c r="D9" i="5"/>
  <c r="J22" i="4"/>
  <c r="I22" i="4"/>
  <c r="H22" i="4"/>
  <c r="G22" i="4"/>
  <c r="F22" i="4"/>
  <c r="C22" i="4" s="1"/>
  <c r="E22" i="4"/>
  <c r="D22" i="4"/>
  <c r="J21" i="4"/>
  <c r="I21" i="4"/>
  <c r="H21" i="4"/>
  <c r="G21" i="4"/>
  <c r="F21" i="4"/>
  <c r="E21" i="4"/>
  <c r="D21" i="4"/>
  <c r="J20" i="4"/>
  <c r="I20" i="4"/>
  <c r="H20" i="4"/>
  <c r="G20" i="4"/>
  <c r="F20" i="4"/>
  <c r="E20" i="4"/>
  <c r="D20" i="4"/>
  <c r="J19" i="4"/>
  <c r="I19" i="4"/>
  <c r="H19" i="4"/>
  <c r="G19" i="4"/>
  <c r="F19" i="4"/>
  <c r="E19" i="4"/>
  <c r="D19" i="4"/>
  <c r="J18" i="4"/>
  <c r="I18" i="4"/>
  <c r="H18" i="4"/>
  <c r="G18" i="4"/>
  <c r="F18" i="4"/>
  <c r="E18" i="4"/>
  <c r="D18" i="4"/>
  <c r="J17" i="4"/>
  <c r="I17" i="4"/>
  <c r="H17" i="4"/>
  <c r="G17" i="4"/>
  <c r="F17" i="4"/>
  <c r="E17" i="4"/>
  <c r="D17" i="4"/>
  <c r="J16" i="4"/>
  <c r="I16" i="4"/>
  <c r="C16" i="4" s="1"/>
  <c r="H16" i="4"/>
  <c r="G16" i="4"/>
  <c r="F16" i="4"/>
  <c r="E16" i="4"/>
  <c r="D16" i="4"/>
  <c r="J15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C13" i="4" s="1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D19" i="3"/>
  <c r="J18" i="3"/>
  <c r="I18" i="3"/>
  <c r="H18" i="3"/>
  <c r="G18" i="3"/>
  <c r="F18" i="3"/>
  <c r="E18" i="3"/>
  <c r="D18" i="3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J15" i="3"/>
  <c r="I15" i="3"/>
  <c r="H15" i="3"/>
  <c r="G15" i="3"/>
  <c r="F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G21" i="3" s="1"/>
  <c r="F11" i="3"/>
  <c r="E11" i="3"/>
  <c r="D11" i="3"/>
  <c r="J10" i="3"/>
  <c r="I10" i="3"/>
  <c r="H10" i="3"/>
  <c r="G10" i="3"/>
  <c r="F10" i="3"/>
  <c r="F21" i="3" s="1"/>
  <c r="E10" i="3"/>
  <c r="D10" i="3"/>
  <c r="J9" i="3"/>
  <c r="J21" i="3" s="1"/>
  <c r="I9" i="3"/>
  <c r="I21" i="3" s="1"/>
  <c r="H9" i="3"/>
  <c r="H21" i="3" s="1"/>
  <c r="G9" i="3"/>
  <c r="F9" i="3"/>
  <c r="E9" i="3"/>
  <c r="C9" i="3" s="1"/>
  <c r="D9" i="3"/>
  <c r="D21" i="3" s="1"/>
  <c r="J21" i="2"/>
  <c r="I21" i="2"/>
  <c r="H21" i="2"/>
  <c r="G21" i="2"/>
  <c r="F21" i="2"/>
  <c r="E21" i="2"/>
  <c r="D21" i="2"/>
  <c r="J20" i="2"/>
  <c r="I20" i="2"/>
  <c r="H20" i="2"/>
  <c r="G20" i="2"/>
  <c r="F20" i="2"/>
  <c r="E20" i="2"/>
  <c r="D20" i="2"/>
  <c r="J19" i="2"/>
  <c r="C19" i="2" s="1"/>
  <c r="I19" i="2"/>
  <c r="H19" i="2"/>
  <c r="G19" i="2"/>
  <c r="F19" i="2"/>
  <c r="E19" i="2"/>
  <c r="D19" i="2"/>
  <c r="J18" i="2"/>
  <c r="C18" i="2" s="1"/>
  <c r="I18" i="2"/>
  <c r="H18" i="2"/>
  <c r="G18" i="2"/>
  <c r="F18" i="2"/>
  <c r="E18" i="2"/>
  <c r="D18" i="2"/>
  <c r="J17" i="2"/>
  <c r="I17" i="2"/>
  <c r="H17" i="2"/>
  <c r="G17" i="2"/>
  <c r="F17" i="2"/>
  <c r="E17" i="2"/>
  <c r="D17" i="2"/>
  <c r="J16" i="2"/>
  <c r="I16" i="2"/>
  <c r="H16" i="2"/>
  <c r="G16" i="2"/>
  <c r="F16" i="2"/>
  <c r="E16" i="2"/>
  <c r="D16" i="2"/>
  <c r="J15" i="2"/>
  <c r="I15" i="2"/>
  <c r="H15" i="2"/>
  <c r="G15" i="2"/>
  <c r="F15" i="2"/>
  <c r="D15" i="2"/>
  <c r="J14" i="2"/>
  <c r="I14" i="2"/>
  <c r="H14" i="2"/>
  <c r="G14" i="2"/>
  <c r="F14" i="2"/>
  <c r="E14" i="2"/>
  <c r="D14" i="2"/>
  <c r="J13" i="2"/>
  <c r="I13" i="2"/>
  <c r="H13" i="2"/>
  <c r="G13" i="2"/>
  <c r="F13" i="2"/>
  <c r="E13" i="2"/>
  <c r="D13" i="2"/>
  <c r="J12" i="2"/>
  <c r="I12" i="2"/>
  <c r="H12" i="2"/>
  <c r="G12" i="2"/>
  <c r="F12" i="2"/>
  <c r="E12" i="2"/>
  <c r="D12" i="2"/>
  <c r="J11" i="2"/>
  <c r="I11" i="2"/>
  <c r="H11" i="2"/>
  <c r="G11" i="2"/>
  <c r="F11" i="2"/>
  <c r="E11" i="2"/>
  <c r="D11" i="2"/>
  <c r="J10" i="2"/>
  <c r="I10" i="2"/>
  <c r="H10" i="2"/>
  <c r="G10" i="2"/>
  <c r="F10" i="2"/>
  <c r="E10" i="2"/>
  <c r="D10" i="2"/>
  <c r="J9" i="2"/>
  <c r="I9" i="2"/>
  <c r="H9" i="2"/>
  <c r="G9" i="2"/>
  <c r="F9" i="2"/>
  <c r="E9" i="2"/>
  <c r="D9" i="2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J9" i="1"/>
  <c r="I9" i="1"/>
  <c r="H9" i="1"/>
  <c r="G9" i="1"/>
  <c r="F9" i="1"/>
  <c r="E9" i="1"/>
  <c r="D9" i="1"/>
  <c r="C20" i="8" l="1"/>
  <c r="C19" i="8"/>
  <c r="C20" i="23"/>
  <c r="E11" i="23"/>
  <c r="C14" i="8"/>
  <c r="E17" i="23"/>
  <c r="D11" i="23"/>
  <c r="E13" i="23"/>
  <c r="E9" i="23"/>
  <c r="E15" i="23"/>
  <c r="G9" i="23"/>
  <c r="G11" i="23"/>
  <c r="G13" i="23"/>
  <c r="G15" i="23"/>
  <c r="G17" i="23"/>
  <c r="C13" i="8"/>
  <c r="I9" i="23"/>
  <c r="I11" i="23"/>
  <c r="I13" i="23"/>
  <c r="I15" i="23"/>
  <c r="I17" i="23"/>
  <c r="C12" i="8"/>
  <c r="D10" i="23"/>
  <c r="D12" i="23"/>
  <c r="D14" i="23"/>
  <c r="D16" i="23"/>
  <c r="C11" i="8"/>
  <c r="E10" i="23"/>
  <c r="E12" i="23"/>
  <c r="E14" i="23"/>
  <c r="E16" i="23"/>
  <c r="C17" i="8"/>
  <c r="G10" i="23"/>
  <c r="G16" i="23"/>
  <c r="C18" i="23"/>
  <c r="C10" i="8"/>
  <c r="I12" i="23"/>
  <c r="I14" i="23"/>
  <c r="I16" i="23"/>
  <c r="C9" i="8"/>
  <c r="C15" i="8"/>
  <c r="C16" i="8"/>
  <c r="D15" i="23"/>
  <c r="C19" i="23"/>
  <c r="C21" i="20"/>
  <c r="C9" i="20"/>
  <c r="C11" i="20"/>
  <c r="C12" i="20"/>
  <c r="C13" i="20"/>
  <c r="J22" i="23"/>
  <c r="C16" i="20"/>
  <c r="G12" i="23"/>
  <c r="C10" i="20"/>
  <c r="C15" i="20"/>
  <c r="D17" i="23"/>
  <c r="D9" i="23"/>
  <c r="H22" i="23"/>
  <c r="C14" i="20"/>
  <c r="D13" i="23"/>
  <c r="F22" i="23"/>
  <c r="C19" i="21"/>
  <c r="C11" i="21"/>
  <c r="C15" i="21"/>
  <c r="C16" i="19"/>
  <c r="C12" i="19"/>
  <c r="C18" i="19"/>
  <c r="C17" i="18"/>
  <c r="C9" i="18"/>
  <c r="C16" i="16"/>
  <c r="C9" i="15"/>
  <c r="C16" i="15"/>
  <c r="C20" i="14"/>
  <c r="C16" i="14"/>
  <c r="C11" i="14"/>
  <c r="C9" i="14"/>
  <c r="C15" i="14"/>
  <c r="H21" i="13"/>
  <c r="I21" i="13"/>
  <c r="J21" i="13"/>
  <c r="C18" i="13"/>
  <c r="C9" i="13"/>
  <c r="C10" i="13"/>
  <c r="F21" i="13"/>
  <c r="C14" i="13"/>
  <c r="C15" i="12"/>
  <c r="C17" i="12"/>
  <c r="C10" i="12"/>
  <c r="C9" i="12"/>
  <c r="C20" i="11"/>
  <c r="C18" i="11"/>
  <c r="C12" i="11"/>
  <c r="C10" i="11"/>
  <c r="C21" i="10"/>
  <c r="C21" i="9"/>
  <c r="C9" i="2"/>
  <c r="C11" i="3"/>
  <c r="C15" i="3"/>
  <c r="C17" i="3"/>
  <c r="C18" i="4"/>
  <c r="C21" i="4"/>
  <c r="C11" i="5"/>
  <c r="C16" i="5"/>
  <c r="C10" i="3"/>
  <c r="C16" i="3"/>
  <c r="C17" i="4"/>
  <c r="C10" i="5"/>
  <c r="C14" i="7"/>
  <c r="C22" i="7"/>
  <c r="C13" i="7"/>
  <c r="C17" i="2"/>
  <c r="E21" i="3"/>
  <c r="C11" i="4"/>
  <c r="C15" i="4"/>
  <c r="C12" i="7"/>
  <c r="C21" i="7"/>
  <c r="C13" i="1"/>
  <c r="C17" i="1"/>
  <c r="C14" i="2"/>
  <c r="C9" i="4"/>
  <c r="C20" i="7"/>
  <c r="C15" i="1"/>
  <c r="C13" i="2"/>
  <c r="C20" i="3"/>
  <c r="C14" i="5"/>
  <c r="C19" i="7"/>
  <c r="C12" i="2"/>
  <c r="C19" i="3"/>
  <c r="C9" i="6"/>
  <c r="C15" i="6"/>
  <c r="C10" i="7"/>
  <c r="C18" i="7"/>
  <c r="C10" i="2"/>
  <c r="C13" i="3"/>
  <c r="C18" i="3"/>
  <c r="C19" i="4"/>
  <c r="C12" i="5"/>
  <c r="C12" i="6"/>
  <c r="C9" i="7"/>
  <c r="C17" i="7"/>
  <c r="C14" i="1"/>
  <c r="C11" i="1"/>
  <c r="C10" i="1"/>
  <c r="C20" i="1"/>
  <c r="C12" i="1"/>
  <c r="C19" i="1"/>
  <c r="C18" i="1"/>
  <c r="C16" i="7"/>
  <c r="C11" i="7"/>
  <c r="C14" i="6"/>
  <c r="C11" i="6"/>
  <c r="C13" i="6"/>
  <c r="C10" i="6"/>
  <c r="C16" i="6"/>
  <c r="C15" i="5"/>
  <c r="C17" i="5"/>
  <c r="C9" i="5"/>
  <c r="C20" i="4"/>
  <c r="C14" i="4"/>
  <c r="C12" i="4"/>
  <c r="C10" i="4"/>
  <c r="C12" i="3"/>
  <c r="C14" i="3"/>
  <c r="C20" i="2"/>
  <c r="C16" i="2"/>
  <c r="C11" i="2"/>
  <c r="C15" i="2"/>
  <c r="C16" i="1"/>
  <c r="C9" i="1"/>
  <c r="C12" i="23" l="1"/>
  <c r="C13" i="23"/>
  <c r="E22" i="23"/>
  <c r="G22" i="23"/>
  <c r="C16" i="23"/>
  <c r="C11" i="23"/>
  <c r="C15" i="23"/>
  <c r="C14" i="23"/>
  <c r="I22" i="23"/>
  <c r="C10" i="23"/>
  <c r="C9" i="23"/>
  <c r="C17" i="23"/>
  <c r="D22" i="23"/>
  <c r="C22" i="23" l="1"/>
</calcChain>
</file>

<file path=xl/sharedStrings.xml><?xml version="1.0" encoding="utf-8"?>
<sst xmlns="http://schemas.openxmlformats.org/spreadsheetml/2006/main" count="795" uniqueCount="62">
  <si>
    <t>ตารางสรุปลูกหนี้ค่ารักษาพยาบาลทุกสิทธิ ตั้งแต่ปี 2564 ลงไป</t>
  </si>
  <si>
    <t>โรงพยาบาล....อุดรธานี......... จังหวัด.................อุดรธานี........</t>
  </si>
  <si>
    <t>ข้อมูล ณ วันที่ 31 พฤษภาคม 2565</t>
  </si>
  <si>
    <t xml:space="preserve">ส่งกลับมายังเขตสุขภาพที่ 8 กลุ่มงานบริหารการเงินและการคลัง ภายในวันที่ 20 มิถุนายน 2565 ทาง E-Mail : R8waycfo@gmail.com </t>
  </si>
  <si>
    <t>ลำดับ</t>
  </si>
  <si>
    <t>แยกประเภทลูกหนี้ตามสิทธิ</t>
  </si>
  <si>
    <t>ลูกหนี้ค่ารักษาพยาบาล (บาท) แยกรายปี</t>
  </si>
  <si>
    <t>ปี 2564</t>
  </si>
  <si>
    <t>ปี 2563</t>
  </si>
  <si>
    <t>ปี 2562</t>
  </si>
  <si>
    <t>ปี 2561</t>
  </si>
  <si>
    <t>ปี 2560</t>
  </si>
  <si>
    <t>ปี 2559</t>
  </si>
  <si>
    <t>ปี 2558 ลงไป</t>
  </si>
  <si>
    <t>[1]</t>
  </si>
  <si>
    <t>[2]</t>
  </si>
  <si>
    <t>[3]</t>
  </si>
  <si>
    <t>[4]</t>
  </si>
  <si>
    <t>[5]</t>
  </si>
  <si>
    <t>[6]</t>
  </si>
  <si>
    <t>[7]</t>
  </si>
  <si>
    <t>รวม ลูกหนี้ค่ารักษา ระบบปฏิบัติการฉุกเฉิน (EMS)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</si>
  <si>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</si>
  <si>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</si>
  <si>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สิทธิบิกจ่ายตรง</t>
  </si>
  <si>
    <t>รวม ลูกหนี้ค่ารักษา แรงงานต่างด้าว /สถานะและสิทธิ</t>
  </si>
  <si>
    <t>รวม ลูกหนี้ค่ารักษา สิทธิชำระเงิน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</si>
  <si>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</si>
  <si>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</si>
  <si>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</si>
  <si>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>ลูกหนี้ค่าสิ่งส่งตรวจหน่วยงานภาครัฐ</t>
  </si>
  <si>
    <t>ลูกหนี้ค่าตรวจสุขภาพหน่วยงานภาครัฐ</t>
  </si>
  <si>
    <t>ลูกหนี้ค่าวัสดุ/อุปกรณ์/น้ำยา หน่วยงานภาครัฐ</t>
  </si>
  <si>
    <t>รวมลูกหนี้ค่ารักษาพยาบาลทุกสิทธิ</t>
  </si>
  <si>
    <t>[1] +[2]+[3]+[4]+[5]+[6]+[7]</t>
  </si>
  <si>
    <t>โรงพยาบาล.กุดจับ... จังหวัด อุดรธานี</t>
  </si>
  <si>
    <t>โรงพยาบาล.หนองวัวซอ... จังหวัด อุดรธานี</t>
  </si>
  <si>
    <t xml:space="preserve">      รวมลูกหนี้คงเหลือ     ตั้งแต่ปี 2564 ลงไป</t>
  </si>
  <si>
    <t>โรงพยาบาลกุมภวาปี จังหวัดอุดรธานี</t>
  </si>
  <si>
    <t>ลูกหนี้ค่าตรวจสุขภาพบุคคลภายนอก</t>
  </si>
  <si>
    <t>โรงพยาบาลห้วยเกิ้ง จังหวัดอุดรธานี</t>
  </si>
  <si>
    <t>ลูกหนี้ค่าสินค้าหน่วยงานภาครัฐ</t>
  </si>
  <si>
    <t>โรงพยาบาล.....โนนสะอาด......... จังหวัด.......อุดรธานี..................</t>
  </si>
  <si>
    <t>โรงพยาบาลหนองหาน จังหวัดอุดรธานี</t>
  </si>
  <si>
    <t>โรงพยาบาลทุ่งฝน จังหวัดอุดรธานี</t>
  </si>
  <si>
    <t xml:space="preserve">    รวมลูกหนี้คงเหลือ     ตั้งแต่ปี 2564 ลงไป</t>
  </si>
  <si>
    <t>โรงพยาบาล ไชยวาน จังหวัด อุดรธานี</t>
  </si>
  <si>
    <t>โรงพยาบาล.....ศรีธาตุ....... จังหวัด.......อุดรธานี......</t>
  </si>
  <si>
    <t>โรงพยาบาลวังสามหมอ  จังหวัดอุดรธานี</t>
  </si>
  <si>
    <t>โรงพยาบาลบ้านผือ จังหวัดอุดรธานี</t>
  </si>
  <si>
    <t>โรงพยาบาลน้ำโสม จังหวัดอุดรธานี</t>
  </si>
  <si>
    <t>โรงพยาบาลเพ็ญ  จังหวัดอุดรธานี</t>
  </si>
  <si>
    <t>[1]+[2]+[3]+[4]+[5]+[6]+[7]</t>
  </si>
  <si>
    <t>โรงพยาบาล........สร้างคอม..... จังหวัด.......อุดรธานี.......</t>
  </si>
  <si>
    <t>โรงพยาบาลหนองแสง จังหวัดอุดรธานี</t>
  </si>
  <si>
    <t>รวม ลูกหนี้ค่ารักษา สิทธิเบิกจ่ายตรง</t>
  </si>
  <si>
    <t>โรงพยาบาลนายูง จังหวัดอุดรธานี</t>
  </si>
  <si>
    <t>โรงพยาบาลพิบูลย์รักษ์   จังหวัดอุดรธานี</t>
  </si>
  <si>
    <t>โรงพยาบาลสมเด็จพระยุพราชบ้านดุง   จังหวัด..อุดรธานี</t>
  </si>
  <si>
    <t>โรงพยาบาล.....กู่แก้ว...... จังหวัด........อุดรธานี.........</t>
  </si>
  <si>
    <t>โรงพยาบาลประจักษ์ศิลปาคม จังหวัดอุดรธานี</t>
  </si>
  <si>
    <t>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</si>
</sst>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&quot; &quot;* #,##0.00_-;\-&quot; &quot;* #,##0.00_-;_-&quot; 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0000FF"/>
      <name val="TH SarabunPSK"/>
      <family val="2"/>
    </font>
    <font>
      <sz val="16"/>
      <color rgb="FF0000FF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164" fontId="4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43" fontId="8" fillId="0" borderId="1" xfId="1" applyFont="1" applyBorder="1"/>
    <xf numFmtId="164" fontId="8" fillId="0" borderId="1" xfId="0" applyNumberFormat="1" applyFont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43" fontId="4" fillId="2" borderId="3" xfId="1" applyFont="1" applyFill="1" applyBorder="1"/>
    <xf numFmtId="164" fontId="4" fillId="2" borderId="3" xfId="0" applyNumberFormat="1" applyFont="1" applyFill="1" applyBorder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43" fontId="9" fillId="0" borderId="1" xfId="1" applyFont="1" applyBorder="1"/>
    <xf numFmtId="43" fontId="10" fillId="0" borderId="1" xfId="1" applyFont="1" applyBorder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/>
    <xf numFmtId="43" fontId="11" fillId="0" borderId="1" xfId="1" applyFont="1" applyBorder="1"/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/>
    <xf numFmtId="43" fontId="9" fillId="2" borderId="3" xfId="1" applyFont="1" applyFill="1" applyBorder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43" fontId="3" fillId="0" borderId="0" xfId="1" applyFont="1"/>
    <xf numFmtId="43" fontId="5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3" fillId="0" borderId="0" xfId="0" applyFont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43" fontId="14" fillId="0" borderId="1" xfId="1" applyFont="1" applyBorder="1"/>
    <xf numFmtId="0" fontId="15" fillId="0" borderId="0" xfId="0" applyFont="1"/>
    <xf numFmtId="43" fontId="3" fillId="0" borderId="0" xfId="1" applyFont="1" applyAlignment="1">
      <alignment horizontal="right"/>
    </xf>
    <xf numFmtId="43" fontId="3" fillId="0" borderId="0" xfId="1" applyFont="1" applyAlignment="1"/>
    <xf numFmtId="43" fontId="12" fillId="2" borderId="3" xfId="1" applyFont="1" applyFill="1" applyBorder="1"/>
    <xf numFmtId="43" fontId="4" fillId="0" borderId="0" xfId="1" applyFont="1" applyAlignment="1">
      <alignment horizontal="right"/>
    </xf>
    <xf numFmtId="43" fontId="4" fillId="0" borderId="0" xfId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/>
    <xf numFmtId="43" fontId="17" fillId="0" borderId="1" xfId="1" applyFont="1" applyBorder="1" applyAlignment="1">
      <alignment horizontal="right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/>
    <xf numFmtId="43" fontId="18" fillId="0" borderId="1" xfId="1" applyFont="1" applyBorder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43" fontId="5" fillId="2" borderId="3" xfId="1" applyFont="1" applyFill="1" applyBorder="1"/>
    <xf numFmtId="164" fontId="16" fillId="0" borderId="0" xfId="0" applyNumberFormat="1" applyFont="1"/>
    <xf numFmtId="0" fontId="1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4" fillId="0" borderId="1" xfId="0" applyNumberFormat="1" applyFont="1" applyBorder="1"/>
    <xf numFmtId="0" fontId="19" fillId="0" borderId="1" xfId="0" applyFont="1" applyBorder="1" applyAlignment="1">
      <alignment horizontal="center"/>
    </xf>
    <xf numFmtId="0" fontId="19" fillId="0" borderId="2" xfId="0" applyFont="1" applyBorder="1"/>
    <xf numFmtId="165" fontId="8" fillId="0" borderId="1" xfId="0" applyNumberFormat="1" applyFont="1" applyBorder="1"/>
    <xf numFmtId="165" fontId="4" fillId="2" borderId="3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/>
    <xf numFmtId="43" fontId="13" fillId="0" borderId="1" xfId="1" applyFont="1" applyBorder="1" applyAlignment="1">
      <alignment horizontal="right" vertical="center"/>
    </xf>
    <xf numFmtId="43" fontId="4" fillId="2" borderId="3" xfId="1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165" fontId="5" fillId="0" borderId="1" xfId="0" applyNumberFormat="1" applyFont="1" applyBorder="1"/>
    <xf numFmtId="165" fontId="18" fillId="0" borderId="1" xfId="0" applyNumberFormat="1" applyFont="1" applyBorder="1"/>
    <xf numFmtId="165" fontId="5" fillId="2" borderId="3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3" fontId="3" fillId="0" borderId="0" xfId="1" applyFont="1" applyAlignment="1">
      <alignment horizontal="right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0" xfId="0" applyFont="1"/>
    <xf numFmtId="43" fontId="8" fillId="0" borderId="1" xfId="1" applyFont="1" applyBorder="1" applyAlignment="1"/>
    <xf numFmtId="0" fontId="4" fillId="0" borderId="2" xfId="0" applyFont="1" applyBorder="1" applyAlignment="1">
      <alignment horizontal="center"/>
    </xf>
    <xf numFmtId="43" fontId="4" fillId="0" borderId="2" xfId="1" applyFont="1" applyBorder="1"/>
    <xf numFmtId="43" fontId="8" fillId="0" borderId="2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23;&#3617;&#3626;&#3635;&#3619;&#3623;&#3592;&#3621;&#3641;&#3585;&#3627;&#3609;&#3637;&#3657;%20&#3592;.&#3629;&#3640;&#3604;&#3619;&#3608;&#3634;&#3609;&#3637;%20&#3588;&#3639;&#3609;&#3586;&#3657;&#3629;&#3617;&#3641;&#362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&#3588;&#3656;&#3634;&#3619;&#3633;&#3585;&#3625;&#3634;&#3650;&#3619;&#3591;&#3614;&#3618;&#3634;&#3610;&#3634;&#3621;&#3624;&#3619;&#3637;&#3608;&#3634;&#3605;&#364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35;&#3619;&#3623;&#3592;&#3621;&#3641;&#3585;&#3627;&#3609;&#3637;&#3657;%20(&#3648;&#3586;&#3605;)&#3619;&#3614;.&#3623;&#3633;&#3591;&#3626;&#3634;&#3617;&#3627;&#3617;&#362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&#3588;&#3656;&#3634;&#3619;&#3633;&#3585;&#3625;&#3634;&#3614;&#3618;&#3634;&#3610;&#3634;&#3621;-&#3648;&#3586;&#3605;8%20-%20&#3619;&#3614;.&#3610;&#3657;&#3634;&#3609;&#3612;&#3639;&#362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0;&#3619;&#3591;&#3614;&#3618;&#3634;&#3610;&#3634;&#3621;&#3609;&#3657;&#3635;&#3650;&#3626;&#3617;%20&#3605;&#3634;&#3619;&#3634;&#3591;&#3626;&#3635;&#3619;&#3623;&#3592;&#3629;&#3634;&#3618;&#3640;&#3621;&#3641;&#3585;&#3627;&#3609;&#3637;&#3657;&#3588;&#3656;&#3634;&#3619;&#3633;&#3585;&#3625;&#3634;&#3614;&#3618;&#3634;&#3610;&#3634;&#3621;%20&#3603;%2031%20&#3614;.&#3588;.6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&#3588;&#3656;&#3634;&#3619;&#3633;&#3585;&#3625;&#3634;&#3614;&#3618;&#3634;&#3610;&#3634;&#3621;-&#3648;&#3586;&#3605;8%20&#3619;&#3614;.&#3648;&#3614;&#3655;&#359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%20&#3619;&#3614;.&#3626;&#3619;&#3657;&#3634;&#3591;&#3588;&#3629;&#361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&#3588;&#3656;&#3634;&#3619;&#3633;&#3585;&#3625;&#3634;&#3614;&#3618;&#3634;&#3610;&#3634;&#3621;-&#3648;&#3586;&#3605;8%20-%20&#3619;&#3614;.&#3627;&#3609;&#3629;&#3591;&#3649;&#3626;&#3591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3605;&#3634;&#3619;&#3634;&#3591;&#3626;&#3635;&#3619;&#3623;&#3592;&#3629;&#3634;&#3618;&#3640;&#3621;&#3641;&#3585;&#3627;&#3609;&#3637;&#3657;&#3588;&#3656;&#3634;&#3619;&#3633;&#3585;&#3625;&#3634;&#3614;&#3618;&#3634;&#3610;&#3634;&#3621;%20&#3619;&#3614;.&#3609;&#3634;&#3618;&#3641;&#3591;(&#3593;&#3610;&#3633;&#3610;&#3649;&#3585;&#3657;&#3652;&#3586;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%20&#3619;&#3614;.&#3614;&#3636;&#3610;&#3641;&#3621;&#3618;&#3660;&#3619;&#3633;&#3585;&#3625;&#366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%20&#3619;&#3614;&#3619;.&#3610;&#3657;&#3634;&#3609;&#3604;&#3640;&#35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19;&#3623;&#3592;&#3626;&#3629;&#3610;&#3621;&#3641;&#3585;&#3627;&#3609;&#3637;&#3657;&#3588;&#3591;&#3648;&#3627;&#3621;&#3639;&#3629;%20&#3585;&#3640;&#3604;&#3592;&#3633;&#361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1;&#3641;&#3585;&#3627;&#3609;&#3637;&#3657;&#3588;&#3656;&#3634;&#3619;&#3633;&#3585;&#3625;&#3634;&#3614;&#3618;&#3634;&#3610;&#3634;&#3621;&#3607;&#3640;&#3585;&#3626;&#3636;&#3607;&#3608;&#3636;%20&#3619;&#3614;.&#3585;&#3641;&#3656;&#3649;&#3585;&#3657;&#362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3605;&#3634;&#3619;&#3634;&#3591;&#3626;&#3635;&#3619;&#3623;&#3592;&#3629;&#3634;&#3618;&#3640;&#3621;&#3641;&#3585;&#3627;&#3609;&#3637;&#3657;&#3588;&#3656;&#3634;&#3619;&#3633;&#3585;&#3625;&#3634;&#3614;&#3618;&#3634;&#3610;&#3634;&#3621;%20&#3619;&#3614;.&#3611;&#3619;&#3632;&#3592;&#3633;&#3585;&#3625;&#3660;&#3624;&#3636;&#3621;&#3611;&#3634;&#3588;&#361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19;&#3623;&#3592;&#3626;&#3629;&#3610;&#3621;&#3641;&#3585;&#3627;&#3609;&#3637;&#3657;&#3588;&#3591;&#3648;&#3627;&#3621;&#3639;&#3629;%20&#3650;&#3619;&#3591;&#3614;&#3618;&#3634;&#3610;&#3634;&#3621;&#3627;&#3609;&#3629;&#3591;&#3623;&#3633;&#3623;&#3595;&#36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&#3588;&#3656;&#3634;&#3619;&#3633;&#3585;&#3625;&#3634;&#3614;&#3618;&#3634;&#3610;&#3634;&#3621;-&#3648;&#3586;&#3605;8%20-&#3619;&#3614;.&#3585;&#3640;&#3617;&#3616;&#3623;&#3634;&#3611;&#3637;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3605;&#3634;&#3619;&#3634;&#3591;&#3626;&#3635;&#3619;&#3623;&#3592;&#3629;&#3634;&#3618;&#3640;&#3621;&#3641;&#3585;&#3627;&#3609;&#3637;&#3657;&#3588;&#3656;&#3634;&#3619;&#3633;&#3585;&#3625;&#3634;&#3614;&#3618;&#3634;&#3610;&#3634;&#3621;%20&#3619;&#3614;.&#3627;&#3657;&#3623;&#3618;&#3648;&#3585;&#3636;&#3657;&#359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585;&#3657;&#3652;&#3586;%20&#3605;&#3634;&#3619;&#3634;&#3591;&#3626;&#3635;&#3619;&#3623;&#3592;&#3629;&#3634;&#3618;&#3640;&#3621;&#3641;&#3585;&#3627;&#3609;&#3637;&#3657;&#3588;&#3656;&#3634;&#3619;&#3633;&#3585;&#3625;&#3634;&#3614;&#3618;&#3634;&#3610;&#3634;&#3621;%20&#3619;&#3614;.&#3650;&#3609;&#3609;&#3626;&#3632;&#3629;&#3634;&#360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%20&#3619;&#3614;.&#3627;&#3609;&#3629;&#3591;&#3627;&#3634;&#360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26;&#3635;&#3619;&#3623;&#3592;&#3629;&#3634;&#3618;&#3640;&#3621;&#3641;&#3585;&#3627;&#3609;&#3637;&#3657;&#3588;&#3656;&#3634;&#3619;&#3633;&#3585;&#3625;&#3634;%2031%20&#3614;.&#3588;.65%20&#3619;&#3614;.&#3607;&#3640;&#3656;&#3591;&#3613;&#360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19;&#3623;&#3592;&#3626;&#3629;&#3610;&#3621;&#3641;&#3585;&#3627;&#3609;&#3637;&#3657;&#3588;&#3591;&#3648;&#3627;&#3621;&#3639;&#3629;%20&#3619;&#3614;.&#3652;&#3594;&#3618;&#3623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ุดร1"/>
      <sheetName val="อุดร2"/>
      <sheetName val="กุดจับ1"/>
      <sheetName val="กุดจับ2"/>
      <sheetName val="หนองวัวซอ1"/>
      <sheetName val="หนองวัวซอ2"/>
      <sheetName val="กุมภวาปี1"/>
      <sheetName val="กุมภวาปี2"/>
      <sheetName val="ห้วยเกิ้ง1"/>
      <sheetName val="ห้วยเกิ้ง2"/>
      <sheetName val="โนนสะอาด1"/>
      <sheetName val="โนนสะอาด2"/>
      <sheetName val="หนองหาน1"/>
      <sheetName val="หนองหาน2"/>
      <sheetName val="ทุงฝน1"/>
      <sheetName val="ทุ่งฝน2"/>
      <sheetName val="ไชยวาน1"/>
      <sheetName val="ไชยวาน2"/>
      <sheetName val="ศรีธาตุ1"/>
      <sheetName val="ศรีธาตุ2"/>
      <sheetName val="วังสามหมอ1"/>
      <sheetName val="วังสามหมอ2"/>
      <sheetName val="บ้านผือ1"/>
      <sheetName val="บ้านผือ2"/>
      <sheetName val="น้ำโสม1"/>
      <sheetName val="น้ำโสม2"/>
      <sheetName val="เพ็ญ1"/>
      <sheetName val="เพ็ญ2"/>
      <sheetName val="สร้างคอม1"/>
      <sheetName val="สร้างคอม2"/>
      <sheetName val="หนองแสง1"/>
      <sheetName val="หนองแสง2"/>
      <sheetName val="นายูง1"/>
      <sheetName val="นายูง2"/>
      <sheetName val="พิบูลย์1"/>
      <sheetName val="พิบูลย์2"/>
      <sheetName val="บ้านดุง1"/>
      <sheetName val="บ้านดุง2"/>
      <sheetName val="กู่แก้ว1"/>
      <sheetName val="กู่แก้ว2"/>
      <sheetName val="ประจักษ์1"/>
      <sheetName val="ประจักษ์2"/>
      <sheetName val="สรุปภาพรวม จ.อุดรธานี"/>
    </sheetNames>
    <sheetDataSet>
      <sheetData sheetId="0">
        <row r="11">
          <cell r="E11">
            <v>0</v>
          </cell>
          <cell r="G11">
            <v>0</v>
          </cell>
          <cell r="I11">
            <v>0</v>
          </cell>
          <cell r="K11">
            <v>0</v>
          </cell>
          <cell r="Q11">
            <v>0</v>
          </cell>
        </row>
        <row r="23">
          <cell r="E23">
            <v>53037321.009999998</v>
          </cell>
          <cell r="G23">
            <v>12734231.949999999</v>
          </cell>
          <cell r="I23">
            <v>8012864.1500000004</v>
          </cell>
          <cell r="K23">
            <v>0</v>
          </cell>
          <cell r="Q23">
            <v>0</v>
          </cell>
        </row>
        <row r="34">
          <cell r="E34">
            <v>25841118.100000001</v>
          </cell>
          <cell r="G34">
            <v>3251183.9</v>
          </cell>
          <cell r="I34">
            <v>626053.80000000005</v>
          </cell>
          <cell r="K34">
            <v>1083161.52</v>
          </cell>
          <cell r="M34">
            <v>1635498.35</v>
          </cell>
          <cell r="O34">
            <v>57033</v>
          </cell>
          <cell r="Q34">
            <v>2939702.8</v>
          </cell>
        </row>
        <row r="39">
          <cell r="E39">
            <v>0</v>
          </cell>
          <cell r="G39">
            <v>0</v>
          </cell>
          <cell r="I39">
            <v>0</v>
          </cell>
          <cell r="K39">
            <v>0</v>
          </cell>
          <cell r="Q39">
            <v>0</v>
          </cell>
        </row>
        <row r="50">
          <cell r="E50">
            <v>8496418.2800000012</v>
          </cell>
          <cell r="G50">
            <v>181456</v>
          </cell>
          <cell r="I50">
            <v>241497</v>
          </cell>
          <cell r="K50">
            <v>224707.97999999998</v>
          </cell>
          <cell r="M50">
            <v>593438.1</v>
          </cell>
          <cell r="O50">
            <v>560741.4</v>
          </cell>
          <cell r="Q50">
            <v>1057965.77</v>
          </cell>
        </row>
        <row r="53">
          <cell r="E53">
            <v>0</v>
          </cell>
          <cell r="G53">
            <v>0</v>
          </cell>
          <cell r="I53">
            <v>0</v>
          </cell>
          <cell r="K53">
            <v>0</v>
          </cell>
          <cell r="Q53">
            <v>0</v>
          </cell>
        </row>
        <row r="56">
          <cell r="E56">
            <v>981756</v>
          </cell>
          <cell r="G56">
            <v>31179</v>
          </cell>
          <cell r="I56">
            <v>13151</v>
          </cell>
          <cell r="K56">
            <v>10638</v>
          </cell>
          <cell r="Q56">
            <v>0</v>
          </cell>
        </row>
        <row r="59">
          <cell r="E59">
            <v>460781.25</v>
          </cell>
          <cell r="G59">
            <v>241719</v>
          </cell>
          <cell r="I59">
            <v>272723</v>
          </cell>
          <cell r="K59">
            <v>181287</v>
          </cell>
          <cell r="M59">
            <v>141944</v>
          </cell>
          <cell r="O59">
            <v>51293</v>
          </cell>
          <cell r="Q59">
            <v>11695</v>
          </cell>
        </row>
        <row r="64">
          <cell r="E64">
            <v>54783</v>
          </cell>
          <cell r="G64">
            <v>0</v>
          </cell>
          <cell r="I64">
            <v>0</v>
          </cell>
          <cell r="K64">
            <v>0</v>
          </cell>
          <cell r="Q64">
            <v>0</v>
          </cell>
        </row>
        <row r="65">
          <cell r="E65">
            <v>0</v>
          </cell>
          <cell r="G65">
            <v>7737845</v>
          </cell>
          <cell r="I65">
            <v>4442382</v>
          </cell>
          <cell r="K65">
            <v>3584052</v>
          </cell>
          <cell r="M65">
            <v>112251.7</v>
          </cell>
          <cell r="O65">
            <v>112780</v>
          </cell>
        </row>
        <row r="66">
          <cell r="E66">
            <v>4880</v>
          </cell>
        </row>
        <row r="67">
          <cell r="E67">
            <v>735815</v>
          </cell>
          <cell r="G67">
            <v>568305</v>
          </cell>
          <cell r="I67">
            <v>299940</v>
          </cell>
          <cell r="K67">
            <v>449050</v>
          </cell>
          <cell r="M67">
            <v>15420</v>
          </cell>
          <cell r="O67">
            <v>91710</v>
          </cell>
        </row>
        <row r="68">
          <cell r="E68">
            <v>89612872.640000001</v>
          </cell>
          <cell r="G68">
            <v>24745919.850000001</v>
          </cell>
          <cell r="I68">
            <v>13908610.950000001</v>
          </cell>
          <cell r="K68">
            <v>5532896.5</v>
          </cell>
          <cell r="M68">
            <v>2498552.1500000004</v>
          </cell>
          <cell r="O68">
            <v>873557.4</v>
          </cell>
          <cell r="Q68">
            <v>4009363.57</v>
          </cell>
        </row>
      </sheetData>
      <sheetData sheetId="1">
        <row r="9">
          <cell r="E9">
            <v>0</v>
          </cell>
        </row>
      </sheetData>
      <sheetData sheetId="2"/>
      <sheetData sheetId="3">
        <row r="9">
          <cell r="E9">
            <v>55500</v>
          </cell>
        </row>
      </sheetData>
      <sheetData sheetId="4"/>
      <sheetData sheetId="5">
        <row r="9">
          <cell r="E9">
            <v>0</v>
          </cell>
        </row>
      </sheetData>
      <sheetData sheetId="6"/>
      <sheetData sheetId="7">
        <row r="9">
          <cell r="E9">
            <v>22000</v>
          </cell>
        </row>
      </sheetData>
      <sheetData sheetId="8"/>
      <sheetData sheetId="9">
        <row r="9">
          <cell r="E9">
            <v>0</v>
          </cell>
        </row>
      </sheetData>
      <sheetData sheetId="10"/>
      <sheetData sheetId="11">
        <row r="9">
          <cell r="E9">
            <v>0</v>
          </cell>
        </row>
      </sheetData>
      <sheetData sheetId="12"/>
      <sheetData sheetId="13">
        <row r="9">
          <cell r="E9">
            <v>0</v>
          </cell>
        </row>
      </sheetData>
      <sheetData sheetId="14"/>
      <sheetData sheetId="15">
        <row r="9">
          <cell r="E9">
            <v>78400</v>
          </cell>
        </row>
      </sheetData>
      <sheetData sheetId="16">
        <row r="11">
          <cell r="H11">
            <v>0</v>
          </cell>
          <cell r="J11">
            <v>0</v>
          </cell>
          <cell r="L11">
            <v>0</v>
          </cell>
        </row>
        <row r="24">
          <cell r="F24">
            <v>101791</v>
          </cell>
          <cell r="H24">
            <v>9927</v>
          </cell>
          <cell r="J24">
            <v>10798</v>
          </cell>
          <cell r="L24">
            <v>2061</v>
          </cell>
        </row>
        <row r="35">
          <cell r="F35">
            <v>3120720</v>
          </cell>
        </row>
        <row r="54">
          <cell r="F54">
            <v>1216472</v>
          </cell>
          <cell r="H54">
            <v>637691</v>
          </cell>
        </row>
      </sheetData>
      <sheetData sheetId="17">
        <row r="9">
          <cell r="E9">
            <v>0</v>
          </cell>
        </row>
      </sheetData>
      <sheetData sheetId="18"/>
      <sheetData sheetId="19">
        <row r="9">
          <cell r="E9">
            <v>0</v>
          </cell>
        </row>
      </sheetData>
      <sheetData sheetId="20"/>
      <sheetData sheetId="21">
        <row r="9">
          <cell r="E9">
            <v>0</v>
          </cell>
        </row>
      </sheetData>
      <sheetData sheetId="22"/>
      <sheetData sheetId="23">
        <row r="9">
          <cell r="E9">
            <v>0</v>
          </cell>
        </row>
      </sheetData>
      <sheetData sheetId="24"/>
      <sheetData sheetId="25">
        <row r="9">
          <cell r="E9">
            <v>0</v>
          </cell>
        </row>
      </sheetData>
      <sheetData sheetId="26"/>
      <sheetData sheetId="27">
        <row r="9">
          <cell r="E9">
            <v>0</v>
          </cell>
        </row>
      </sheetData>
      <sheetData sheetId="28"/>
      <sheetData sheetId="29">
        <row r="9">
          <cell r="E9">
            <v>0</v>
          </cell>
        </row>
      </sheetData>
      <sheetData sheetId="30"/>
      <sheetData sheetId="31">
        <row r="9">
          <cell r="E9">
            <v>0</v>
          </cell>
        </row>
      </sheetData>
      <sheetData sheetId="32"/>
      <sheetData sheetId="33">
        <row r="9">
          <cell r="E9">
            <v>0</v>
          </cell>
        </row>
      </sheetData>
      <sheetData sheetId="34"/>
      <sheetData sheetId="35">
        <row r="9">
          <cell r="E9">
            <v>0</v>
          </cell>
        </row>
      </sheetData>
      <sheetData sheetId="36"/>
      <sheetData sheetId="37">
        <row r="9">
          <cell r="E9">
            <v>14000</v>
          </cell>
        </row>
      </sheetData>
      <sheetData sheetId="38"/>
      <sheetData sheetId="39">
        <row r="9">
          <cell r="E9">
            <v>0</v>
          </cell>
        </row>
      </sheetData>
      <sheetData sheetId="40"/>
      <sheetData sheetId="41">
        <row r="9">
          <cell r="E9">
            <v>0</v>
          </cell>
        </row>
      </sheetData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16600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1443145.99</v>
          </cell>
          <cell r="G23">
            <v>44561</v>
          </cell>
          <cell r="I23">
            <v>53722</v>
          </cell>
          <cell r="K23">
            <v>38572</v>
          </cell>
          <cell r="L23"/>
          <cell r="M23">
            <v>5546</v>
          </cell>
          <cell r="O23">
            <v>1200</v>
          </cell>
        </row>
        <row r="34">
          <cell r="E34">
            <v>548040</v>
          </cell>
          <cell r="G34">
            <v>7478</v>
          </cell>
          <cell r="I34">
            <v>15989</v>
          </cell>
          <cell r="K34">
            <v>34759</v>
          </cell>
          <cell r="L34"/>
          <cell r="M34">
            <v>2700</v>
          </cell>
          <cell r="O34">
            <v>0</v>
          </cell>
        </row>
        <row r="39">
          <cell r="E39">
            <v>99647</v>
          </cell>
          <cell r="G39">
            <v>39618</v>
          </cell>
          <cell r="H39"/>
          <cell r="I39">
            <v>89279</v>
          </cell>
          <cell r="J39"/>
          <cell r="K39">
            <v>13522</v>
          </cell>
          <cell r="L39"/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635644</v>
          </cell>
          <cell r="G53">
            <v>337843</v>
          </cell>
          <cell r="H53"/>
          <cell r="I53">
            <v>248381</v>
          </cell>
          <cell r="J53"/>
          <cell r="K53">
            <v>33670</v>
          </cell>
          <cell r="L53"/>
        </row>
        <row r="56">
          <cell r="E56">
            <v>6128</v>
          </cell>
          <cell r="G56">
            <v>0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63855</v>
          </cell>
          <cell r="G59">
            <v>58541</v>
          </cell>
          <cell r="I59">
            <v>89338</v>
          </cell>
          <cell r="K59">
            <v>34344</v>
          </cell>
          <cell r="L59"/>
          <cell r="M59">
            <v>54797</v>
          </cell>
          <cell r="Q59">
            <v>0</v>
          </cell>
        </row>
        <row r="64">
          <cell r="E64">
            <v>15527</v>
          </cell>
          <cell r="G64">
            <v>19932</v>
          </cell>
          <cell r="I64">
            <v>1190</v>
          </cell>
          <cell r="K64">
            <v>0</v>
          </cell>
          <cell r="L64"/>
          <cell r="M64">
            <v>0</v>
          </cell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7600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6">
          <cell r="E26">
            <v>46479</v>
          </cell>
          <cell r="G26">
            <v>38648</v>
          </cell>
          <cell r="H26"/>
          <cell r="I26">
            <v>8492</v>
          </cell>
          <cell r="J26"/>
          <cell r="K26">
            <v>9002</v>
          </cell>
          <cell r="L26"/>
        </row>
        <row r="39">
          <cell r="E39">
            <v>246909</v>
          </cell>
          <cell r="G39">
            <v>18231</v>
          </cell>
          <cell r="H39"/>
          <cell r="I39">
            <v>0</v>
          </cell>
          <cell r="J39"/>
          <cell r="K39">
            <v>0</v>
          </cell>
          <cell r="L39"/>
        </row>
        <row r="46">
          <cell r="E46">
            <v>1316886.92</v>
          </cell>
          <cell r="G46">
            <v>1175336.92</v>
          </cell>
          <cell r="H46"/>
          <cell r="I46">
            <v>44835</v>
          </cell>
          <cell r="J46"/>
          <cell r="K46">
            <v>0</v>
          </cell>
          <cell r="L46"/>
        </row>
        <row r="58">
          <cell r="E58">
            <v>3975</v>
          </cell>
          <cell r="G58">
            <v>0</v>
          </cell>
          <cell r="H58"/>
          <cell r="I58">
            <v>0</v>
          </cell>
          <cell r="J58"/>
          <cell r="K58">
            <v>0</v>
          </cell>
          <cell r="L58"/>
        </row>
        <row r="65">
          <cell r="E65">
            <v>1943227</v>
          </cell>
          <cell r="G65">
            <v>631195</v>
          </cell>
          <cell r="H65"/>
          <cell r="I65">
            <v>494661</v>
          </cell>
          <cell r="J65"/>
          <cell r="K65">
            <v>0</v>
          </cell>
          <cell r="L65"/>
        </row>
        <row r="69">
          <cell r="E69">
            <v>45742</v>
          </cell>
          <cell r="G69">
            <v>0</v>
          </cell>
          <cell r="H69"/>
          <cell r="I69">
            <v>34791</v>
          </cell>
          <cell r="J69"/>
          <cell r="K69">
            <v>0</v>
          </cell>
          <cell r="L69"/>
        </row>
        <row r="76">
          <cell r="E76">
            <v>56420</v>
          </cell>
          <cell r="G76">
            <v>40258</v>
          </cell>
          <cell r="H76"/>
          <cell r="I76">
            <v>2385</v>
          </cell>
          <cell r="J76"/>
          <cell r="K76">
            <v>788</v>
          </cell>
          <cell r="L76"/>
        </row>
        <row r="83">
          <cell r="E83">
            <v>233821</v>
          </cell>
          <cell r="G83">
            <v>202382.07</v>
          </cell>
          <cell r="H83"/>
          <cell r="I83">
            <v>4913.6499999999996</v>
          </cell>
          <cell r="J83"/>
          <cell r="K83">
            <v>0</v>
          </cell>
          <cell r="L83"/>
        </row>
        <row r="84">
          <cell r="E84"/>
          <cell r="G84"/>
          <cell r="H84"/>
          <cell r="I84"/>
          <cell r="J84"/>
          <cell r="K84"/>
          <cell r="L84"/>
        </row>
        <row r="85">
          <cell r="E85"/>
          <cell r="G85"/>
          <cell r="H85"/>
          <cell r="I85"/>
          <cell r="J85"/>
          <cell r="K85"/>
          <cell r="L85"/>
        </row>
        <row r="86">
          <cell r="E86"/>
          <cell r="G86"/>
          <cell r="H86"/>
          <cell r="I86"/>
          <cell r="J86"/>
          <cell r="K86"/>
          <cell r="L86"/>
        </row>
        <row r="87">
          <cell r="E87">
            <v>3893459.92</v>
          </cell>
          <cell r="G87">
            <v>2106050.9899999998</v>
          </cell>
          <cell r="H87"/>
          <cell r="I87">
            <v>590077.65</v>
          </cell>
          <cell r="J87"/>
          <cell r="K87">
            <v>9790</v>
          </cell>
          <cell r="L87"/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63400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346710.25</v>
          </cell>
          <cell r="G23">
            <v>53105.75</v>
          </cell>
          <cell r="I23">
            <v>6911</v>
          </cell>
          <cell r="K23">
            <v>4747</v>
          </cell>
          <cell r="M23">
            <v>20568</v>
          </cell>
          <cell r="O23">
            <v>3922</v>
          </cell>
          <cell r="Q23">
            <v>0</v>
          </cell>
        </row>
        <row r="34">
          <cell r="E34">
            <v>319788</v>
          </cell>
          <cell r="G34">
            <v>22450</v>
          </cell>
          <cell r="I34">
            <v>5370.5</v>
          </cell>
          <cell r="K34">
            <v>16420</v>
          </cell>
          <cell r="M34">
            <v>5370</v>
          </cell>
          <cell r="O34">
            <v>2170</v>
          </cell>
          <cell r="Q34">
            <v>3508</v>
          </cell>
        </row>
        <row r="39">
          <cell r="E39">
            <v>154397.5</v>
          </cell>
          <cell r="G39">
            <v>22310</v>
          </cell>
          <cell r="I39">
            <v>32206</v>
          </cell>
          <cell r="K39">
            <v>8105.75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26974.25</v>
          </cell>
          <cell r="G50">
            <v>13328</v>
          </cell>
          <cell r="I50">
            <v>6228</v>
          </cell>
          <cell r="K50">
            <v>4836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1251601</v>
          </cell>
          <cell r="G53">
            <v>841486</v>
          </cell>
          <cell r="I53">
            <v>905547</v>
          </cell>
          <cell r="K53">
            <v>319103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169729</v>
          </cell>
          <cell r="G59">
            <v>53343</v>
          </cell>
          <cell r="I59">
            <v>63484</v>
          </cell>
          <cell r="K59">
            <v>28568</v>
          </cell>
          <cell r="M59">
            <v>13483</v>
          </cell>
          <cell r="O59">
            <v>28506</v>
          </cell>
          <cell r="Q59">
            <v>505</v>
          </cell>
        </row>
        <row r="64">
          <cell r="E64">
            <v>31505</v>
          </cell>
          <cell r="G64">
            <v>3776.5</v>
          </cell>
          <cell r="I64">
            <v>21133</v>
          </cell>
          <cell r="K64">
            <v>11283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I65"/>
          <cell r="K65"/>
          <cell r="M65"/>
          <cell r="O65"/>
          <cell r="Q65"/>
        </row>
        <row r="66">
          <cell r="E66"/>
          <cell r="G66">
            <v>24650</v>
          </cell>
          <cell r="I66"/>
          <cell r="K66">
            <v>17730</v>
          </cell>
          <cell r="M66">
            <v>31690</v>
          </cell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>
            <v>2300705</v>
          </cell>
          <cell r="G68">
            <v>1034449.25</v>
          </cell>
          <cell r="I68">
            <v>1040879.5</v>
          </cell>
          <cell r="K68">
            <v>410792.75</v>
          </cell>
          <cell r="M68">
            <v>71111</v>
          </cell>
          <cell r="O68">
            <v>34598</v>
          </cell>
          <cell r="Q68">
            <v>4013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1627732.42</v>
          </cell>
          <cell r="G23">
            <v>895519.98</v>
          </cell>
          <cell r="I23">
            <v>204426</v>
          </cell>
          <cell r="K23">
            <v>34620</v>
          </cell>
          <cell r="M23">
            <v>17293</v>
          </cell>
          <cell r="O23">
            <v>168297</v>
          </cell>
          <cell r="Q23">
            <v>69061</v>
          </cell>
        </row>
        <row r="34">
          <cell r="E34">
            <v>3146143</v>
          </cell>
          <cell r="G34">
            <v>162886</v>
          </cell>
          <cell r="I34">
            <v>208595</v>
          </cell>
          <cell r="K34">
            <v>1069</v>
          </cell>
          <cell r="M34">
            <v>3701</v>
          </cell>
          <cell r="O34">
            <v>0</v>
          </cell>
          <cell r="Q34">
            <v>0</v>
          </cell>
        </row>
        <row r="39">
          <cell r="E39">
            <v>1364121</v>
          </cell>
          <cell r="G39">
            <v>113850.64</v>
          </cell>
          <cell r="I39">
            <v>56023.76</v>
          </cell>
          <cell r="J39"/>
          <cell r="K39">
            <v>0</v>
          </cell>
          <cell r="L39"/>
        </row>
        <row r="50">
          <cell r="E50">
            <v>6053</v>
          </cell>
          <cell r="G50">
            <v>3367</v>
          </cell>
          <cell r="H50"/>
          <cell r="I50">
            <v>4666</v>
          </cell>
          <cell r="J50"/>
          <cell r="K50">
            <v>0</v>
          </cell>
          <cell r="L50"/>
        </row>
        <row r="53">
          <cell r="E53">
            <v>1536244</v>
          </cell>
          <cell r="G53">
            <v>784718</v>
          </cell>
          <cell r="I53">
            <v>701443</v>
          </cell>
          <cell r="J53"/>
          <cell r="K53">
            <v>0</v>
          </cell>
          <cell r="L53"/>
        </row>
        <row r="56">
          <cell r="E56">
            <v>48627</v>
          </cell>
          <cell r="G56">
            <v>46934</v>
          </cell>
          <cell r="H56"/>
          <cell r="I56">
            <v>0</v>
          </cell>
          <cell r="J56"/>
          <cell r="K56">
            <v>0</v>
          </cell>
          <cell r="L56"/>
        </row>
        <row r="59">
          <cell r="E59">
            <v>68569</v>
          </cell>
          <cell r="G59">
            <v>39346</v>
          </cell>
          <cell r="I59">
            <v>12333</v>
          </cell>
          <cell r="K59">
            <v>27947</v>
          </cell>
          <cell r="L59"/>
          <cell r="M59">
            <v>14735</v>
          </cell>
          <cell r="O59">
            <v>0</v>
          </cell>
        </row>
        <row r="64">
          <cell r="E64">
            <v>117045</v>
          </cell>
          <cell r="G64">
            <v>38429.599999999999</v>
          </cell>
          <cell r="I64">
            <v>4002</v>
          </cell>
          <cell r="K64">
            <v>16201</v>
          </cell>
          <cell r="L64"/>
          <cell r="M64">
            <v>0</v>
          </cell>
        </row>
        <row r="65">
          <cell r="E65">
            <v>0</v>
          </cell>
          <cell r="G65">
            <v>0</v>
          </cell>
          <cell r="H65"/>
          <cell r="I65">
            <v>0</v>
          </cell>
          <cell r="J65"/>
          <cell r="K65">
            <v>0</v>
          </cell>
          <cell r="L65"/>
        </row>
        <row r="66">
          <cell r="E66">
            <v>1100</v>
          </cell>
          <cell r="G66">
            <v>0</v>
          </cell>
          <cell r="H66"/>
          <cell r="I66">
            <v>2220</v>
          </cell>
          <cell r="K66">
            <v>0</v>
          </cell>
          <cell r="L66"/>
        </row>
        <row r="67">
          <cell r="E67">
            <v>0</v>
          </cell>
          <cell r="G67">
            <v>0</v>
          </cell>
          <cell r="H67"/>
          <cell r="I67">
            <v>0</v>
          </cell>
          <cell r="J67"/>
          <cell r="K67">
            <v>0</v>
          </cell>
          <cell r="L67"/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2">
          <cell r="E12">
            <v>16000</v>
          </cell>
          <cell r="F12">
            <v>0</v>
          </cell>
          <cell r="H12">
            <v>0</v>
          </cell>
          <cell r="I12"/>
          <cell r="J12">
            <v>0</v>
          </cell>
          <cell r="K12"/>
          <cell r="L12">
            <v>0</v>
          </cell>
          <cell r="M12"/>
        </row>
        <row r="24">
          <cell r="F24">
            <v>628509</v>
          </cell>
          <cell r="H24">
            <v>540771.51</v>
          </cell>
          <cell r="J24">
            <v>8736</v>
          </cell>
          <cell r="L24">
            <v>7482</v>
          </cell>
          <cell r="M24"/>
          <cell r="N24">
            <v>1366</v>
          </cell>
          <cell r="P24">
            <v>0</v>
          </cell>
        </row>
        <row r="35">
          <cell r="F35">
            <v>114169.5</v>
          </cell>
          <cell r="H35">
            <v>4890</v>
          </cell>
          <cell r="J35">
            <v>11136</v>
          </cell>
          <cell r="K35"/>
          <cell r="L35">
            <v>0</v>
          </cell>
          <cell r="M35"/>
        </row>
        <row r="40">
          <cell r="F40">
            <v>3216</v>
          </cell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</row>
        <row r="51">
          <cell r="F51">
            <v>0</v>
          </cell>
          <cell r="H51">
            <v>0</v>
          </cell>
          <cell r="I51"/>
          <cell r="J51">
            <v>0</v>
          </cell>
          <cell r="K51"/>
          <cell r="L51">
            <v>0</v>
          </cell>
          <cell r="M51"/>
        </row>
        <row r="54">
          <cell r="F54">
            <v>916361</v>
          </cell>
          <cell r="H54">
            <v>602492</v>
          </cell>
          <cell r="J54">
            <v>391740</v>
          </cell>
          <cell r="K54"/>
          <cell r="L54">
            <v>0</v>
          </cell>
          <cell r="M54"/>
        </row>
        <row r="57">
          <cell r="F57">
            <v>57693</v>
          </cell>
          <cell r="I57"/>
          <cell r="J57">
            <v>0</v>
          </cell>
          <cell r="K57"/>
          <cell r="L57">
            <v>0</v>
          </cell>
          <cell r="M57"/>
        </row>
        <row r="60">
          <cell r="F60">
            <v>7274</v>
          </cell>
          <cell r="H60">
            <v>0</v>
          </cell>
          <cell r="I60"/>
          <cell r="J60">
            <v>0</v>
          </cell>
          <cell r="K60"/>
          <cell r="L60">
            <v>0</v>
          </cell>
          <cell r="M60"/>
        </row>
        <row r="65">
          <cell r="F65">
            <v>709.5</v>
          </cell>
          <cell r="H65">
            <v>0</v>
          </cell>
          <cell r="I65"/>
          <cell r="J65">
            <v>0</v>
          </cell>
          <cell r="K65"/>
          <cell r="L65">
            <v>0</v>
          </cell>
          <cell r="M65"/>
        </row>
        <row r="66">
          <cell r="F66"/>
          <cell r="H66"/>
          <cell r="I66"/>
          <cell r="J66"/>
          <cell r="K66"/>
          <cell r="L66"/>
          <cell r="M66"/>
        </row>
        <row r="67">
          <cell r="F67">
            <v>3520</v>
          </cell>
          <cell r="H67"/>
          <cell r="I67"/>
          <cell r="J67"/>
          <cell r="K67"/>
          <cell r="L67"/>
          <cell r="M67"/>
        </row>
        <row r="68">
          <cell r="F68"/>
          <cell r="H68"/>
          <cell r="I68"/>
          <cell r="J68"/>
          <cell r="K68"/>
          <cell r="L68"/>
          <cell r="M68"/>
        </row>
        <row r="69">
          <cell r="F69">
            <v>1731452</v>
          </cell>
          <cell r="H69">
            <v>1148153.51</v>
          </cell>
          <cell r="J69">
            <v>411612</v>
          </cell>
          <cell r="L69">
            <v>7482</v>
          </cell>
          <cell r="M69"/>
          <cell r="N69">
            <v>1366</v>
          </cell>
          <cell r="P69">
            <v>0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45050</v>
          </cell>
          <cell r="E11">
            <v>0</v>
          </cell>
          <cell r="G11">
            <v>0</v>
          </cell>
          <cell r="H11"/>
        </row>
        <row r="23">
          <cell r="E23">
            <v>362483</v>
          </cell>
          <cell r="G23">
            <v>0</v>
          </cell>
          <cell r="H23"/>
        </row>
        <row r="34">
          <cell r="E34">
            <v>25696.2</v>
          </cell>
          <cell r="G34">
            <v>32625</v>
          </cell>
          <cell r="H34"/>
        </row>
        <row r="39">
          <cell r="E39">
            <v>132729</v>
          </cell>
          <cell r="G39">
            <v>0</v>
          </cell>
          <cell r="H39"/>
        </row>
        <row r="50">
          <cell r="E50">
            <v>0</v>
          </cell>
          <cell r="G50">
            <v>0</v>
          </cell>
          <cell r="H50"/>
        </row>
        <row r="52">
          <cell r="K52"/>
          <cell r="M52"/>
          <cell r="O52"/>
          <cell r="Q52"/>
        </row>
        <row r="53">
          <cell r="E53">
            <v>280</v>
          </cell>
          <cell r="G53">
            <v>1113</v>
          </cell>
          <cell r="H53"/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4">
          <cell r="K54"/>
          <cell r="M54"/>
          <cell r="O54"/>
          <cell r="Q54"/>
        </row>
        <row r="55">
          <cell r="K55"/>
          <cell r="M55"/>
          <cell r="O55"/>
          <cell r="Q55"/>
        </row>
        <row r="56">
          <cell r="E56">
            <v>0</v>
          </cell>
          <cell r="G56">
            <v>0</v>
          </cell>
          <cell r="H56"/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7">
          <cell r="K57"/>
          <cell r="M57"/>
          <cell r="O57"/>
          <cell r="Q57"/>
        </row>
        <row r="58">
          <cell r="K58"/>
          <cell r="M58"/>
          <cell r="O58"/>
          <cell r="Q58"/>
        </row>
        <row r="59">
          <cell r="E59">
            <v>12248</v>
          </cell>
          <cell r="G59">
            <v>6103</v>
          </cell>
          <cell r="I59">
            <v>1360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0">
          <cell r="I60"/>
          <cell r="K60"/>
          <cell r="M60"/>
          <cell r="O60"/>
          <cell r="Q60"/>
        </row>
        <row r="61">
          <cell r="I61"/>
          <cell r="K61"/>
          <cell r="M61"/>
          <cell r="O61"/>
          <cell r="Q61"/>
        </row>
        <row r="62">
          <cell r="I62"/>
          <cell r="K62"/>
          <cell r="M62"/>
          <cell r="O62"/>
          <cell r="Q62"/>
        </row>
        <row r="63">
          <cell r="I63"/>
          <cell r="K63"/>
          <cell r="M63"/>
          <cell r="O63"/>
          <cell r="Q63"/>
        </row>
        <row r="64">
          <cell r="E64">
            <v>70995.5</v>
          </cell>
          <cell r="G64">
            <v>0</v>
          </cell>
        </row>
        <row r="65">
          <cell r="E65"/>
          <cell r="G65"/>
        </row>
        <row r="66">
          <cell r="E66"/>
          <cell r="G66"/>
        </row>
        <row r="67">
          <cell r="E67"/>
          <cell r="G67"/>
        </row>
        <row r="68">
          <cell r="E68">
            <v>604431.69999999995</v>
          </cell>
          <cell r="G68">
            <v>39841</v>
          </cell>
          <cell r="I68">
            <v>1360</v>
          </cell>
          <cell r="K68">
            <v>0</v>
          </cell>
          <cell r="M68">
            <v>0</v>
          </cell>
          <cell r="O68">
            <v>0</v>
          </cell>
          <cell r="Q68">
            <v>0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92250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769065.3</v>
          </cell>
          <cell r="G23">
            <v>21560</v>
          </cell>
          <cell r="I23">
            <v>1045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30623.5</v>
          </cell>
          <cell r="G34">
            <v>1629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53875.75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39226</v>
          </cell>
          <cell r="G53">
            <v>229408</v>
          </cell>
          <cell r="I53">
            <v>80287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57963</v>
          </cell>
          <cell r="G59">
            <v>37064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21358.25</v>
          </cell>
          <cell r="G64">
            <v>643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I65"/>
          <cell r="K65"/>
          <cell r="M65"/>
          <cell r="O65"/>
          <cell r="Q65"/>
        </row>
        <row r="66">
          <cell r="E66">
            <v>65</v>
          </cell>
          <cell r="G66">
            <v>1950</v>
          </cell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>
            <v>972176.8</v>
          </cell>
          <cell r="G68">
            <v>292254</v>
          </cell>
          <cell r="I68">
            <v>81332</v>
          </cell>
          <cell r="K68">
            <v>0</v>
          </cell>
          <cell r="M68">
            <v>0</v>
          </cell>
          <cell r="O68">
            <v>0</v>
          </cell>
          <cell r="Q68">
            <v>0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21000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70891</v>
          </cell>
          <cell r="G23">
            <v>20968</v>
          </cell>
          <cell r="I23">
            <v>29766.2</v>
          </cell>
          <cell r="K23">
            <v>14900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267594.8</v>
          </cell>
          <cell r="G34">
            <v>69066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148016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255151</v>
          </cell>
          <cell r="G53">
            <v>149579</v>
          </cell>
          <cell r="I53">
            <v>51316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32332</v>
          </cell>
          <cell r="G59">
            <v>55083</v>
          </cell>
          <cell r="I59">
            <v>21839</v>
          </cell>
          <cell r="K59">
            <v>25948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16159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I65"/>
          <cell r="K65"/>
          <cell r="M65"/>
          <cell r="O65"/>
          <cell r="Q65"/>
        </row>
        <row r="66">
          <cell r="E66"/>
          <cell r="G66"/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>
            <v>790143.8</v>
          </cell>
          <cell r="G68">
            <v>294696</v>
          </cell>
          <cell r="I68">
            <v>102921.2</v>
          </cell>
          <cell r="K68">
            <v>40848</v>
          </cell>
          <cell r="M68">
            <v>0</v>
          </cell>
          <cell r="O68">
            <v>0</v>
          </cell>
          <cell r="Q68">
            <v>0</v>
          </cell>
        </row>
      </sheetData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12">
          <cell r="K12">
            <v>0</v>
          </cell>
          <cell r="M12">
            <v>0</v>
          </cell>
          <cell r="O12">
            <v>0</v>
          </cell>
          <cell r="Q12">
            <v>0</v>
          </cell>
        </row>
        <row r="13">
          <cell r="K13">
            <v>0</v>
          </cell>
          <cell r="M13">
            <v>0</v>
          </cell>
          <cell r="O13">
            <v>0</v>
          </cell>
          <cell r="Q13">
            <v>0</v>
          </cell>
        </row>
        <row r="14">
          <cell r="K14">
            <v>0</v>
          </cell>
          <cell r="M14">
            <v>0</v>
          </cell>
          <cell r="O14">
            <v>0</v>
          </cell>
          <cell r="Q14">
            <v>0</v>
          </cell>
        </row>
        <row r="15">
          <cell r="K15">
            <v>0</v>
          </cell>
          <cell r="M15">
            <v>0</v>
          </cell>
          <cell r="O15">
            <v>0</v>
          </cell>
          <cell r="Q15">
            <v>0</v>
          </cell>
        </row>
        <row r="16">
          <cell r="K16">
            <v>0</v>
          </cell>
          <cell r="M16">
            <v>0</v>
          </cell>
          <cell r="O16">
            <v>0</v>
          </cell>
          <cell r="Q16">
            <v>0</v>
          </cell>
        </row>
        <row r="17">
          <cell r="K17">
            <v>0</v>
          </cell>
          <cell r="M17">
            <v>0</v>
          </cell>
          <cell r="O17">
            <v>0</v>
          </cell>
          <cell r="Q17">
            <v>0</v>
          </cell>
        </row>
        <row r="18">
          <cell r="K18">
            <v>0</v>
          </cell>
          <cell r="M18">
            <v>0</v>
          </cell>
          <cell r="O18">
            <v>0</v>
          </cell>
          <cell r="Q18">
            <v>0</v>
          </cell>
        </row>
        <row r="19">
          <cell r="K19">
            <v>0</v>
          </cell>
          <cell r="M19">
            <v>0</v>
          </cell>
          <cell r="O19">
            <v>0</v>
          </cell>
          <cell r="Q19">
            <v>0</v>
          </cell>
        </row>
        <row r="20"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</row>
        <row r="21">
          <cell r="I21">
            <v>0</v>
          </cell>
          <cell r="K21">
            <v>0</v>
          </cell>
          <cell r="M21">
            <v>0</v>
          </cell>
          <cell r="O21">
            <v>0</v>
          </cell>
          <cell r="Q21">
            <v>0</v>
          </cell>
        </row>
        <row r="22"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</row>
        <row r="23">
          <cell r="E23">
            <v>1404750.13</v>
          </cell>
          <cell r="G23">
            <v>561652</v>
          </cell>
          <cell r="I23">
            <v>337473</v>
          </cell>
        </row>
        <row r="34">
          <cell r="E34">
            <v>78524</v>
          </cell>
          <cell r="G34">
            <v>3078</v>
          </cell>
          <cell r="I34">
            <v>0</v>
          </cell>
        </row>
        <row r="39">
          <cell r="E39">
            <v>159624</v>
          </cell>
          <cell r="G39">
            <v>39262</v>
          </cell>
        </row>
        <row r="50">
          <cell r="E50">
            <v>0</v>
          </cell>
          <cell r="G50">
            <v>0</v>
          </cell>
          <cell r="I50">
            <v>0</v>
          </cell>
        </row>
        <row r="53">
          <cell r="E53">
            <v>176100</v>
          </cell>
          <cell r="G53">
            <v>27958</v>
          </cell>
          <cell r="I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</row>
        <row r="59">
          <cell r="E59">
            <v>10517</v>
          </cell>
          <cell r="G59">
            <v>4198</v>
          </cell>
          <cell r="I59">
            <v>464</v>
          </cell>
        </row>
        <row r="64">
          <cell r="E64">
            <v>29853</v>
          </cell>
          <cell r="G64">
            <v>0</v>
          </cell>
          <cell r="I64">
            <v>0</v>
          </cell>
        </row>
        <row r="65">
          <cell r="E65">
            <v>0</v>
          </cell>
          <cell r="G65">
            <v>0</v>
          </cell>
        </row>
        <row r="66">
          <cell r="E66">
            <v>0</v>
          </cell>
          <cell r="G66">
            <v>0</v>
          </cell>
        </row>
        <row r="67">
          <cell r="E67">
            <v>0</v>
          </cell>
          <cell r="G67">
            <v>0</v>
          </cell>
        </row>
        <row r="68">
          <cell r="E68">
            <v>1859368.13</v>
          </cell>
          <cell r="G68">
            <v>636148</v>
          </cell>
          <cell r="I68">
            <v>337937</v>
          </cell>
          <cell r="K68">
            <v>0</v>
          </cell>
          <cell r="M68">
            <v>0</v>
          </cell>
          <cell r="O68">
            <v>0</v>
          </cell>
          <cell r="Q68">
            <v>0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22250</v>
          </cell>
          <cell r="E11">
            <v>14000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356057</v>
          </cell>
          <cell r="G23">
            <v>21004.5</v>
          </cell>
          <cell r="I23">
            <v>49627.5</v>
          </cell>
          <cell r="K23">
            <v>5633</v>
          </cell>
          <cell r="M23">
            <v>10957</v>
          </cell>
          <cell r="O23">
            <v>6367</v>
          </cell>
          <cell r="Q23">
            <v>0</v>
          </cell>
        </row>
        <row r="34">
          <cell r="E34">
            <v>724593.40000000014</v>
          </cell>
          <cell r="G34">
            <v>14040</v>
          </cell>
          <cell r="I34">
            <v>0</v>
          </cell>
          <cell r="K34">
            <v>2253</v>
          </cell>
          <cell r="M34">
            <v>1458</v>
          </cell>
          <cell r="O34">
            <v>0</v>
          </cell>
          <cell r="Q34">
            <v>0</v>
          </cell>
        </row>
        <row r="39">
          <cell r="E39">
            <v>766349.5</v>
          </cell>
          <cell r="G39">
            <v>115030.5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850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4102971.45</v>
          </cell>
          <cell r="G53">
            <v>1242169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142806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75636.2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133499.5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H65"/>
          <cell r="I65"/>
          <cell r="J65"/>
          <cell r="K65"/>
          <cell r="L65"/>
        </row>
        <row r="66">
          <cell r="E66">
            <v>1070</v>
          </cell>
          <cell r="G66"/>
          <cell r="I66"/>
          <cell r="K66"/>
          <cell r="M66"/>
          <cell r="O66"/>
          <cell r="Q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6317833.0500000007</v>
          </cell>
          <cell r="G68">
            <v>1392244</v>
          </cell>
          <cell r="I68">
            <v>49627.5</v>
          </cell>
          <cell r="K68">
            <v>7886</v>
          </cell>
          <cell r="M68">
            <v>12415</v>
          </cell>
          <cell r="O68">
            <v>6367</v>
          </cell>
          <cell r="Q68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2">
          <cell r="E12">
            <v>46950</v>
          </cell>
          <cell r="F12">
            <v>55500</v>
          </cell>
          <cell r="H12">
            <v>0</v>
          </cell>
          <cell r="I12"/>
          <cell r="J12">
            <v>0</v>
          </cell>
          <cell r="K12"/>
          <cell r="L12">
            <v>0</v>
          </cell>
          <cell r="M12"/>
        </row>
        <row r="24">
          <cell r="F24">
            <v>982634</v>
          </cell>
          <cell r="H24">
            <v>127307</v>
          </cell>
          <cell r="I24"/>
          <cell r="J24">
            <v>15377</v>
          </cell>
          <cell r="K24"/>
          <cell r="L24">
            <v>0</v>
          </cell>
          <cell r="M24"/>
        </row>
        <row r="35">
          <cell r="F35">
            <v>624972</v>
          </cell>
          <cell r="H35">
            <v>1250</v>
          </cell>
          <cell r="I35"/>
          <cell r="J35">
            <v>19734</v>
          </cell>
          <cell r="K35"/>
          <cell r="L35">
            <v>16499</v>
          </cell>
          <cell r="M35"/>
        </row>
        <row r="40">
          <cell r="F40">
            <v>94137.05</v>
          </cell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</row>
        <row r="51">
          <cell r="F51">
            <v>0</v>
          </cell>
          <cell r="H51">
            <v>0</v>
          </cell>
          <cell r="I51"/>
          <cell r="J51">
            <v>0</v>
          </cell>
          <cell r="K51"/>
          <cell r="L51">
            <v>0</v>
          </cell>
          <cell r="M51"/>
        </row>
        <row r="54">
          <cell r="F54">
            <v>123635</v>
          </cell>
          <cell r="H54">
            <v>34450</v>
          </cell>
          <cell r="I54"/>
          <cell r="J54">
            <v>0</v>
          </cell>
          <cell r="K54"/>
          <cell r="L54">
            <v>0</v>
          </cell>
          <cell r="M54"/>
        </row>
        <row r="57">
          <cell r="F57">
            <v>5754</v>
          </cell>
          <cell r="I57"/>
          <cell r="J57">
            <v>0</v>
          </cell>
          <cell r="K57"/>
          <cell r="L57">
            <v>0</v>
          </cell>
          <cell r="M57"/>
        </row>
        <row r="60">
          <cell r="F60">
            <v>4195</v>
          </cell>
          <cell r="H60">
            <v>11843</v>
          </cell>
          <cell r="I60"/>
          <cell r="J60">
            <v>2848</v>
          </cell>
          <cell r="K60"/>
          <cell r="L60">
            <v>0</v>
          </cell>
          <cell r="M60"/>
        </row>
        <row r="65">
          <cell r="F65">
            <v>52148</v>
          </cell>
          <cell r="H65">
            <v>0</v>
          </cell>
          <cell r="I65"/>
          <cell r="J65">
            <v>0</v>
          </cell>
          <cell r="K65"/>
          <cell r="L65">
            <v>0</v>
          </cell>
          <cell r="M65"/>
        </row>
        <row r="66">
          <cell r="F66"/>
          <cell r="H66"/>
          <cell r="I66"/>
          <cell r="J66"/>
          <cell r="K66"/>
          <cell r="L66"/>
          <cell r="M66"/>
        </row>
        <row r="67">
          <cell r="F67"/>
          <cell r="H67"/>
          <cell r="I67"/>
          <cell r="J67"/>
          <cell r="K67"/>
          <cell r="L67"/>
          <cell r="M67"/>
        </row>
        <row r="68">
          <cell r="F68"/>
          <cell r="H68"/>
          <cell r="I68"/>
          <cell r="J68"/>
          <cell r="K68"/>
          <cell r="L68"/>
          <cell r="M68"/>
        </row>
        <row r="69">
          <cell r="F69">
            <v>1942975.05</v>
          </cell>
          <cell r="H69">
            <v>174850</v>
          </cell>
          <cell r="I69"/>
          <cell r="J69">
            <v>37959</v>
          </cell>
          <cell r="K69"/>
          <cell r="L69">
            <v>16499</v>
          </cell>
          <cell r="M69"/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11750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</row>
        <row r="23">
          <cell r="E23">
            <v>813469.36</v>
          </cell>
          <cell r="G23">
            <v>138808.04999999999</v>
          </cell>
          <cell r="I23">
            <v>165685</v>
          </cell>
          <cell r="K23">
            <v>117035</v>
          </cell>
        </row>
        <row r="34">
          <cell r="E34">
            <v>2729492</v>
          </cell>
          <cell r="G34">
            <v>6128</v>
          </cell>
          <cell r="I34">
            <v>0</v>
          </cell>
          <cell r="K34">
            <v>0</v>
          </cell>
        </row>
        <row r="39">
          <cell r="E39">
            <v>814295.67999999993</v>
          </cell>
          <cell r="G39">
            <v>0</v>
          </cell>
          <cell r="I39">
            <v>0</v>
          </cell>
          <cell r="K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</row>
        <row r="53">
          <cell r="E53">
            <v>609877</v>
          </cell>
          <cell r="G53">
            <v>77586</v>
          </cell>
          <cell r="I53">
            <v>0</v>
          </cell>
          <cell r="K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</row>
        <row r="59">
          <cell r="E59">
            <v>2120</v>
          </cell>
          <cell r="G59">
            <v>3510</v>
          </cell>
          <cell r="I59">
            <v>0</v>
          </cell>
          <cell r="K59">
            <v>19045</v>
          </cell>
        </row>
        <row r="64">
          <cell r="E64">
            <v>11887</v>
          </cell>
          <cell r="G64">
            <v>13118.83</v>
          </cell>
          <cell r="I64">
            <v>90</v>
          </cell>
          <cell r="K64">
            <v>26163</v>
          </cell>
        </row>
      </sheetData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122500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1033641.5</v>
          </cell>
          <cell r="G23">
            <v>28083.5</v>
          </cell>
          <cell r="I23">
            <v>51918.5</v>
          </cell>
          <cell r="K23">
            <v>151098</v>
          </cell>
          <cell r="M23">
            <v>81077.5</v>
          </cell>
          <cell r="O23">
            <v>0</v>
          </cell>
          <cell r="Q23">
            <v>0</v>
          </cell>
        </row>
        <row r="34">
          <cell r="E34">
            <v>18255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22760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224478</v>
          </cell>
          <cell r="G53">
            <v>110818</v>
          </cell>
          <cell r="I53">
            <v>81813.100000000006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4425</v>
          </cell>
          <cell r="G64">
            <v>0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I65"/>
          <cell r="K65"/>
          <cell r="M65"/>
          <cell r="O65"/>
          <cell r="Q65"/>
        </row>
        <row r="66">
          <cell r="E66"/>
          <cell r="G66"/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>
            <v>1303559.5</v>
          </cell>
          <cell r="G68">
            <v>138901.5</v>
          </cell>
          <cell r="I68">
            <v>133731.6</v>
          </cell>
          <cell r="K68">
            <v>151098</v>
          </cell>
          <cell r="M68">
            <v>81077.5</v>
          </cell>
          <cell r="O68">
            <v>0</v>
          </cell>
          <cell r="Q68">
            <v>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2">
          <cell r="E12">
            <v>0</v>
          </cell>
          <cell r="F12">
            <v>0</v>
          </cell>
          <cell r="H12">
            <v>0</v>
          </cell>
          <cell r="I12"/>
          <cell r="J12">
            <v>0</v>
          </cell>
          <cell r="K12"/>
          <cell r="L12">
            <v>0</v>
          </cell>
          <cell r="M12"/>
        </row>
        <row r="24">
          <cell r="F24">
            <v>939187.15</v>
          </cell>
          <cell r="H24">
            <v>76388.289999999994</v>
          </cell>
          <cell r="J24">
            <v>27446.58</v>
          </cell>
          <cell r="K24"/>
          <cell r="L24">
            <v>0</v>
          </cell>
          <cell r="M24"/>
        </row>
        <row r="35">
          <cell r="F35">
            <v>0</v>
          </cell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</row>
        <row r="40">
          <cell r="F40">
            <v>74269.399999999994</v>
          </cell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</row>
        <row r="51">
          <cell r="F51">
            <v>0</v>
          </cell>
          <cell r="H51">
            <v>0</v>
          </cell>
          <cell r="I51"/>
          <cell r="J51">
            <v>0</v>
          </cell>
          <cell r="K51"/>
          <cell r="L51">
            <v>0</v>
          </cell>
          <cell r="M51"/>
        </row>
        <row r="54">
          <cell r="F54">
            <v>2208093.38</v>
          </cell>
          <cell r="H54">
            <v>0</v>
          </cell>
          <cell r="I54"/>
          <cell r="J54">
            <v>0</v>
          </cell>
          <cell r="K54"/>
          <cell r="L54">
            <v>0</v>
          </cell>
          <cell r="M54"/>
        </row>
        <row r="57">
          <cell r="F57">
            <v>0</v>
          </cell>
          <cell r="I57"/>
          <cell r="J57">
            <v>0</v>
          </cell>
          <cell r="K57"/>
          <cell r="L57">
            <v>0</v>
          </cell>
          <cell r="M57"/>
        </row>
        <row r="60">
          <cell r="F60">
            <v>252516</v>
          </cell>
          <cell r="H60">
            <v>0</v>
          </cell>
          <cell r="I60"/>
          <cell r="J60">
            <v>0</v>
          </cell>
          <cell r="K60"/>
          <cell r="L60">
            <v>0</v>
          </cell>
          <cell r="M60"/>
        </row>
        <row r="65">
          <cell r="F65">
            <v>45937.919999999998</v>
          </cell>
          <cell r="H65">
            <v>0</v>
          </cell>
          <cell r="I65"/>
          <cell r="J65">
            <v>0</v>
          </cell>
          <cell r="K65"/>
          <cell r="L65">
            <v>0</v>
          </cell>
          <cell r="M65"/>
        </row>
        <row r="66">
          <cell r="F66"/>
          <cell r="H66"/>
          <cell r="I66"/>
          <cell r="J66"/>
          <cell r="K66"/>
          <cell r="L66"/>
          <cell r="M66"/>
        </row>
        <row r="67">
          <cell r="F67"/>
          <cell r="H67"/>
          <cell r="I67"/>
          <cell r="J67"/>
          <cell r="K67"/>
          <cell r="L67"/>
          <cell r="M67"/>
        </row>
        <row r="68">
          <cell r="F68"/>
          <cell r="H68"/>
          <cell r="I68"/>
          <cell r="J68"/>
          <cell r="K68"/>
          <cell r="L68"/>
          <cell r="M68"/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114150</v>
          </cell>
          <cell r="E11">
            <v>22000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3812844.5</v>
          </cell>
          <cell r="G23">
            <v>2716091</v>
          </cell>
          <cell r="I23">
            <v>1084306</v>
          </cell>
          <cell r="K23">
            <v>683764</v>
          </cell>
          <cell r="M23">
            <v>93079</v>
          </cell>
          <cell r="O23">
            <v>181210</v>
          </cell>
          <cell r="Q23">
            <v>0</v>
          </cell>
        </row>
        <row r="34">
          <cell r="E34">
            <v>1559128.2</v>
          </cell>
          <cell r="G34">
            <v>14634</v>
          </cell>
          <cell r="I34">
            <v>0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228927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1450816</v>
          </cell>
          <cell r="G50">
            <v>143962</v>
          </cell>
          <cell r="I50">
            <v>73190</v>
          </cell>
          <cell r="K50">
            <v>77620</v>
          </cell>
          <cell r="M50">
            <v>108113</v>
          </cell>
          <cell r="O50">
            <v>0</v>
          </cell>
          <cell r="Q50">
            <v>0</v>
          </cell>
        </row>
        <row r="53">
          <cell r="E53">
            <v>10121543</v>
          </cell>
          <cell r="G53">
            <v>0</v>
          </cell>
          <cell r="I53">
            <v>0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894126</v>
          </cell>
          <cell r="G56">
            <v>227032</v>
          </cell>
          <cell r="I56">
            <v>409563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271481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851528</v>
          </cell>
          <cell r="G64">
            <v>225894</v>
          </cell>
          <cell r="I64">
            <v>360999</v>
          </cell>
          <cell r="K64">
            <v>261194</v>
          </cell>
          <cell r="M64">
            <v>162751</v>
          </cell>
          <cell r="O64">
            <v>0</v>
          </cell>
          <cell r="Q64">
            <v>0</v>
          </cell>
        </row>
        <row r="65">
          <cell r="E65">
            <v>1027445</v>
          </cell>
          <cell r="G65">
            <v>82750</v>
          </cell>
          <cell r="I65">
            <v>161400.23000000001</v>
          </cell>
          <cell r="K65">
            <v>186810</v>
          </cell>
          <cell r="M65">
            <v>20925</v>
          </cell>
          <cell r="O65"/>
          <cell r="Q65"/>
        </row>
        <row r="66">
          <cell r="E66"/>
          <cell r="G66"/>
          <cell r="I66"/>
          <cell r="K66"/>
          <cell r="M66"/>
          <cell r="O66"/>
          <cell r="Q66"/>
        </row>
        <row r="67">
          <cell r="E67">
            <v>1238443.0900000001</v>
          </cell>
          <cell r="G67">
            <v>191803.28</v>
          </cell>
          <cell r="I67"/>
          <cell r="K67"/>
          <cell r="M67">
            <v>2120</v>
          </cell>
          <cell r="O67">
            <v>35071</v>
          </cell>
          <cell r="Q67"/>
        </row>
        <row r="68">
          <cell r="E68"/>
          <cell r="G68"/>
          <cell r="I68"/>
          <cell r="K68"/>
          <cell r="M68"/>
          <cell r="O68"/>
          <cell r="Q68"/>
        </row>
        <row r="69">
          <cell r="E69">
            <v>21478281.789999999</v>
          </cell>
          <cell r="G69">
            <v>3602166.28</v>
          </cell>
          <cell r="I69">
            <v>2089458.23</v>
          </cell>
          <cell r="K69">
            <v>1209388</v>
          </cell>
          <cell r="M69">
            <v>386988</v>
          </cell>
          <cell r="O69">
            <v>216281</v>
          </cell>
          <cell r="Q69">
            <v>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357585</v>
          </cell>
          <cell r="G23">
            <v>155220</v>
          </cell>
          <cell r="I23">
            <v>14450</v>
          </cell>
          <cell r="K23">
            <v>3600</v>
          </cell>
          <cell r="M23">
            <v>0</v>
          </cell>
          <cell r="O23">
            <v>0</v>
          </cell>
          <cell r="Q23">
            <v>0</v>
          </cell>
        </row>
        <row r="34">
          <cell r="E34">
            <v>6750</v>
          </cell>
          <cell r="G34">
            <v>3805</v>
          </cell>
          <cell r="I34">
            <v>485</v>
          </cell>
          <cell r="K34">
            <v>0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71705</v>
          </cell>
          <cell r="G39">
            <v>2400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1032784</v>
          </cell>
          <cell r="G53">
            <v>38179</v>
          </cell>
          <cell r="I53">
            <v>10198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7550</v>
          </cell>
          <cell r="G59">
            <v>18740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2270</v>
          </cell>
          <cell r="G64">
            <v>3225</v>
          </cell>
          <cell r="I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>
            <v>28000</v>
          </cell>
          <cell r="G65"/>
          <cell r="I65">
            <v>44760</v>
          </cell>
          <cell r="K65"/>
          <cell r="M65"/>
          <cell r="O65"/>
          <cell r="Q65"/>
        </row>
        <row r="66">
          <cell r="E66"/>
          <cell r="G66"/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>
            <v>1506644</v>
          </cell>
          <cell r="G68">
            <v>221569</v>
          </cell>
          <cell r="I68">
            <v>69893</v>
          </cell>
          <cell r="K68">
            <v>3600</v>
          </cell>
          <cell r="M68">
            <v>0</v>
          </cell>
          <cell r="O68">
            <v>0</v>
          </cell>
          <cell r="Q68">
            <v>0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30800</v>
          </cell>
          <cell r="E11">
            <v>0</v>
          </cell>
          <cell r="G11">
            <v>0</v>
          </cell>
          <cell r="H11"/>
          <cell r="I11">
            <v>0</v>
          </cell>
          <cell r="J11"/>
          <cell r="K11">
            <v>0</v>
          </cell>
          <cell r="L11"/>
        </row>
        <row r="23">
          <cell r="E23">
            <v>2332810.4500000002</v>
          </cell>
          <cell r="G23">
            <v>303278.53000000003</v>
          </cell>
          <cell r="I23">
            <v>167456.04</v>
          </cell>
          <cell r="K23">
            <v>150444.6</v>
          </cell>
          <cell r="M23">
            <v>104691.83</v>
          </cell>
          <cell r="O23">
            <v>32612</v>
          </cell>
          <cell r="Q23">
            <v>0</v>
          </cell>
        </row>
        <row r="34">
          <cell r="E34">
            <v>267308</v>
          </cell>
          <cell r="G34">
            <v>63118.5</v>
          </cell>
          <cell r="I34">
            <v>23415.5</v>
          </cell>
          <cell r="K34">
            <v>41304.5</v>
          </cell>
          <cell r="M34">
            <v>0</v>
          </cell>
          <cell r="O34">
            <v>0</v>
          </cell>
          <cell r="Q34">
            <v>0</v>
          </cell>
        </row>
        <row r="39">
          <cell r="E39">
            <v>429209.68</v>
          </cell>
          <cell r="G39">
            <v>63952.5</v>
          </cell>
          <cell r="I39">
            <v>34311.5</v>
          </cell>
          <cell r="K39">
            <v>21522.989999999998</v>
          </cell>
          <cell r="L39"/>
          <cell r="M39">
            <v>0</v>
          </cell>
          <cell r="O39">
            <v>0</v>
          </cell>
        </row>
        <row r="50">
          <cell r="E50">
            <v>0</v>
          </cell>
          <cell r="G50">
            <v>0</v>
          </cell>
          <cell r="H50"/>
          <cell r="I50">
            <v>0</v>
          </cell>
          <cell r="J50"/>
          <cell r="K50">
            <v>0</v>
          </cell>
          <cell r="L50"/>
        </row>
        <row r="53">
          <cell r="E53">
            <v>645389.5</v>
          </cell>
          <cell r="G53">
            <v>333485.3</v>
          </cell>
          <cell r="I53">
            <v>195139</v>
          </cell>
          <cell r="K53">
            <v>139556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10641.5</v>
          </cell>
          <cell r="G56">
            <v>21758</v>
          </cell>
          <cell r="I56">
            <v>2717.5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149023.5</v>
          </cell>
          <cell r="G59">
            <v>70596</v>
          </cell>
          <cell r="I59">
            <v>66384</v>
          </cell>
          <cell r="K59">
            <v>74641.5</v>
          </cell>
          <cell r="M59">
            <v>0</v>
          </cell>
          <cell r="O59">
            <v>0</v>
          </cell>
          <cell r="Q59">
            <v>0</v>
          </cell>
        </row>
        <row r="64">
          <cell r="E64">
            <v>21421</v>
          </cell>
          <cell r="G64">
            <v>24762</v>
          </cell>
          <cell r="I64">
            <v>4355.5</v>
          </cell>
          <cell r="K64">
            <v>1355</v>
          </cell>
          <cell r="M64">
            <v>0</v>
          </cell>
          <cell r="O64">
            <v>0</v>
          </cell>
          <cell r="Q64">
            <v>0</v>
          </cell>
        </row>
        <row r="65">
          <cell r="E65"/>
          <cell r="G65"/>
          <cell r="H65"/>
          <cell r="I65"/>
          <cell r="J65"/>
          <cell r="K65"/>
          <cell r="L65"/>
        </row>
        <row r="66">
          <cell r="E66"/>
          <cell r="G66"/>
          <cell r="H66"/>
          <cell r="I66"/>
          <cell r="J66"/>
          <cell r="K66"/>
          <cell r="L66"/>
        </row>
        <row r="67">
          <cell r="E67"/>
          <cell r="G67"/>
          <cell r="H67"/>
          <cell r="I67"/>
          <cell r="J67"/>
          <cell r="K67"/>
          <cell r="L67"/>
        </row>
        <row r="68">
          <cell r="E68">
            <v>3855803.6300000004</v>
          </cell>
          <cell r="G68">
            <v>880950.83000000007</v>
          </cell>
          <cell r="I68">
            <v>493779.04000000004</v>
          </cell>
          <cell r="K68">
            <v>428824.58999999997</v>
          </cell>
          <cell r="M68">
            <v>104691.83</v>
          </cell>
          <cell r="O68">
            <v>32612</v>
          </cell>
          <cell r="Q68">
            <v>0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1">
          <cell r="D11">
            <v>38350</v>
          </cell>
          <cell r="E11">
            <v>0</v>
          </cell>
          <cell r="G11">
            <v>0</v>
          </cell>
          <cell r="I11">
            <v>750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23">
          <cell r="E23">
            <v>977835.25</v>
          </cell>
          <cell r="G23">
            <v>270908.25</v>
          </cell>
          <cell r="I23">
            <v>79327</v>
          </cell>
          <cell r="K23">
            <v>40855</v>
          </cell>
          <cell r="M23">
            <v>45243</v>
          </cell>
          <cell r="O23">
            <v>845</v>
          </cell>
          <cell r="Q23">
            <v>0</v>
          </cell>
        </row>
        <row r="34">
          <cell r="E34">
            <v>701314.1</v>
          </cell>
          <cell r="G34">
            <v>86006.2</v>
          </cell>
          <cell r="I34">
            <v>20527.25</v>
          </cell>
          <cell r="K34">
            <v>1971</v>
          </cell>
          <cell r="M34">
            <v>699</v>
          </cell>
          <cell r="O34">
            <v>0</v>
          </cell>
          <cell r="Q34">
            <v>0</v>
          </cell>
        </row>
        <row r="39">
          <cell r="E39">
            <v>174381.75</v>
          </cell>
          <cell r="G39">
            <v>23390</v>
          </cell>
          <cell r="I39">
            <v>36913</v>
          </cell>
          <cell r="K39">
            <v>15839.5</v>
          </cell>
          <cell r="M39">
            <v>0</v>
          </cell>
          <cell r="O39">
            <v>0</v>
          </cell>
          <cell r="Q39">
            <v>0</v>
          </cell>
        </row>
        <row r="50">
          <cell r="E50">
            <v>0</v>
          </cell>
          <cell r="G50">
            <v>0</v>
          </cell>
          <cell r="I50">
            <v>0</v>
          </cell>
          <cell r="K50">
            <v>0</v>
          </cell>
          <cell r="M50">
            <v>0</v>
          </cell>
          <cell r="O50">
            <v>0</v>
          </cell>
          <cell r="Q50">
            <v>0</v>
          </cell>
        </row>
        <row r="53">
          <cell r="E53">
            <v>1157860</v>
          </cell>
          <cell r="G53">
            <v>805743.25</v>
          </cell>
          <cell r="I53">
            <v>474785.5</v>
          </cell>
          <cell r="K53">
            <v>0</v>
          </cell>
          <cell r="M53">
            <v>0</v>
          </cell>
          <cell r="O53">
            <v>0</v>
          </cell>
          <cell r="Q53">
            <v>0</v>
          </cell>
        </row>
        <row r="56">
          <cell r="E56">
            <v>151002.75</v>
          </cell>
          <cell r="G56">
            <v>2580</v>
          </cell>
          <cell r="I56">
            <v>5519.5</v>
          </cell>
          <cell r="K56">
            <v>10786</v>
          </cell>
          <cell r="M56">
            <v>0</v>
          </cell>
          <cell r="O56">
            <v>0</v>
          </cell>
          <cell r="Q56">
            <v>0</v>
          </cell>
        </row>
        <row r="59">
          <cell r="E59">
            <v>94357.5</v>
          </cell>
          <cell r="G59">
            <v>16417.5</v>
          </cell>
          <cell r="I59">
            <v>11928</v>
          </cell>
          <cell r="K59">
            <v>61137</v>
          </cell>
          <cell r="M59">
            <v>360</v>
          </cell>
          <cell r="O59">
            <v>4910</v>
          </cell>
          <cell r="Q59">
            <v>0</v>
          </cell>
        </row>
        <row r="64">
          <cell r="E64">
            <v>270587.58999999997</v>
          </cell>
          <cell r="G64">
            <v>54090</v>
          </cell>
          <cell r="I64">
            <v>51309.75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E65">
            <v>512811</v>
          </cell>
          <cell r="G65">
            <v>199085</v>
          </cell>
          <cell r="I65">
            <v>69930</v>
          </cell>
          <cell r="K65">
            <v>25765</v>
          </cell>
          <cell r="M65"/>
          <cell r="O65"/>
          <cell r="Q65"/>
        </row>
        <row r="66">
          <cell r="E66">
            <v>166600</v>
          </cell>
          <cell r="G66"/>
          <cell r="I66"/>
          <cell r="K66"/>
          <cell r="M66"/>
          <cell r="O66"/>
          <cell r="Q66"/>
        </row>
        <row r="67">
          <cell r="E67"/>
          <cell r="G67"/>
          <cell r="I67"/>
          <cell r="K67"/>
          <cell r="M67"/>
          <cell r="O67"/>
          <cell r="Q67"/>
        </row>
        <row r="68">
          <cell r="E68"/>
          <cell r="G68"/>
          <cell r="I68">
            <v>8310</v>
          </cell>
          <cell r="K68">
            <v>610</v>
          </cell>
          <cell r="M68"/>
          <cell r="O68"/>
          <cell r="Q68"/>
        </row>
        <row r="69">
          <cell r="E69">
            <v>4206749.9399999995</v>
          </cell>
          <cell r="G69">
            <v>1458220.2</v>
          </cell>
          <cell r="I69">
            <v>759300</v>
          </cell>
          <cell r="K69">
            <v>156963.5</v>
          </cell>
          <cell r="M69">
            <v>46302</v>
          </cell>
          <cell r="O69">
            <v>5755</v>
          </cell>
          <cell r="Q69">
            <v>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10">
          <cell r="D10">
            <v>59100</v>
          </cell>
          <cell r="E10">
            <v>78400</v>
          </cell>
          <cell r="G10">
            <v>0</v>
          </cell>
          <cell r="H10"/>
          <cell r="I10">
            <v>0</v>
          </cell>
          <cell r="J10"/>
          <cell r="K10">
            <v>0</v>
          </cell>
          <cell r="L10"/>
        </row>
        <row r="14">
          <cell r="I14">
            <v>3670.5</v>
          </cell>
          <cell r="K14">
            <v>3335</v>
          </cell>
          <cell r="M14">
            <v>2761</v>
          </cell>
        </row>
        <row r="25">
          <cell r="E25">
            <v>516187.99</v>
          </cell>
          <cell r="G25">
            <v>3536.5</v>
          </cell>
          <cell r="L25"/>
        </row>
        <row r="39">
          <cell r="E39">
            <v>191089.6</v>
          </cell>
          <cell r="G39">
            <v>23692.35</v>
          </cell>
          <cell r="H39"/>
          <cell r="I39">
            <v>0</v>
          </cell>
          <cell r="J39"/>
          <cell r="K39">
            <v>0</v>
          </cell>
          <cell r="L39"/>
        </row>
        <row r="44">
          <cell r="E44">
            <v>71963.490000000005</v>
          </cell>
          <cell r="G44">
            <v>0</v>
          </cell>
          <cell r="H44"/>
          <cell r="I44">
            <v>0</v>
          </cell>
          <cell r="J44"/>
          <cell r="K44">
            <v>0</v>
          </cell>
          <cell r="L44"/>
        </row>
        <row r="55">
          <cell r="E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/>
        </row>
        <row r="60">
          <cell r="E60">
            <v>183716</v>
          </cell>
          <cell r="G60">
            <v>107655.5</v>
          </cell>
          <cell r="I60">
            <v>59772</v>
          </cell>
          <cell r="J60"/>
          <cell r="K60">
            <v>0</v>
          </cell>
          <cell r="L60"/>
        </row>
        <row r="65">
          <cell r="E65">
            <v>0</v>
          </cell>
          <cell r="G65">
            <v>0</v>
          </cell>
          <cell r="H65"/>
          <cell r="I65">
            <v>0</v>
          </cell>
          <cell r="J65"/>
          <cell r="K65">
            <v>0</v>
          </cell>
          <cell r="L65"/>
        </row>
        <row r="70">
          <cell r="E70">
            <v>350</v>
          </cell>
          <cell r="G70">
            <v>360</v>
          </cell>
          <cell r="H70"/>
          <cell r="I70">
            <v>0</v>
          </cell>
          <cell r="J70"/>
          <cell r="K70">
            <v>0</v>
          </cell>
          <cell r="L70"/>
        </row>
        <row r="78">
          <cell r="E78">
            <v>72312.040000000008</v>
          </cell>
          <cell r="G78">
            <v>0</v>
          </cell>
          <cell r="H78"/>
          <cell r="I78">
            <v>0</v>
          </cell>
          <cell r="J78"/>
          <cell r="K78">
            <v>0</v>
          </cell>
          <cell r="L78"/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สำรวจอายุลูกหนี้ฯ"/>
      <sheetName val="สรุปอายุลูกหนี้ตามสิทธิ"/>
    </sheetNames>
    <sheetDataSet>
      <sheetData sheetId="0" refreshError="1">
        <row r="35">
          <cell r="M35"/>
        </row>
        <row r="40">
          <cell r="M40"/>
        </row>
        <row r="51">
          <cell r="M51"/>
        </row>
        <row r="54">
          <cell r="M54"/>
        </row>
        <row r="57">
          <cell r="M57"/>
        </row>
        <row r="60">
          <cell r="M60"/>
        </row>
        <row r="65">
          <cell r="M65"/>
        </row>
        <row r="66">
          <cell r="M66"/>
        </row>
        <row r="67">
          <cell r="F67"/>
          <cell r="H67"/>
          <cell r="I67"/>
          <cell r="J67"/>
          <cell r="K67"/>
          <cell r="L67"/>
          <cell r="M67"/>
        </row>
        <row r="68">
          <cell r="F68"/>
          <cell r="H68"/>
          <cell r="I68"/>
          <cell r="J68"/>
          <cell r="K68"/>
          <cell r="L68"/>
          <cell r="M68"/>
        </row>
        <row r="69">
          <cell r="F69">
            <v>4438983</v>
          </cell>
          <cell r="H69">
            <v>647618</v>
          </cell>
          <cell r="I69"/>
          <cell r="J69">
            <v>10798</v>
          </cell>
          <cell r="K69"/>
          <cell r="L69">
            <v>2061</v>
          </cell>
          <cell r="M69"/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40D7-919A-4BBC-9B9D-19E5AF572D9F}">
  <dimension ref="A1:J25"/>
  <sheetViews>
    <sheetView topLeftCell="A11" workbookViewId="0">
      <selection activeCell="C22" sqref="C22"/>
    </sheetView>
  </sheetViews>
  <sheetFormatPr defaultColWidth="9" defaultRowHeight="20.25" x14ac:dyDescent="0.3"/>
  <cols>
    <col min="1" max="1" width="6.140625" style="2" customWidth="1"/>
    <col min="2" max="2" width="45" style="3" customWidth="1"/>
    <col min="3" max="3" width="21.140625" style="3" customWidth="1"/>
    <col min="4" max="4" width="16.42578125" style="3" customWidth="1"/>
    <col min="5" max="5" width="16.7109375" style="3" customWidth="1"/>
    <col min="6" max="6" width="17.85546875" style="3" customWidth="1"/>
    <col min="7" max="7" width="15.42578125" style="3" customWidth="1"/>
    <col min="8" max="8" width="14.5703125" style="3" customWidth="1"/>
    <col min="9" max="9" width="12.85546875" style="3" customWidth="1"/>
    <col min="10" max="10" width="14.7109375" style="3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5.85546875" style="3" customWidth="1"/>
    <col min="260" max="260" width="16.42578125" style="3" customWidth="1"/>
    <col min="261" max="261" width="14.85546875" style="3" customWidth="1"/>
    <col min="262" max="262" width="14.7109375" style="3" customWidth="1"/>
    <col min="263" max="263" width="15.42578125" style="3" customWidth="1"/>
    <col min="264" max="264" width="14.5703125" style="3" customWidth="1"/>
    <col min="265" max="265" width="12.85546875" style="3" customWidth="1"/>
    <col min="266" max="266" width="14.710937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5.85546875" style="3" customWidth="1"/>
    <col min="516" max="516" width="16.42578125" style="3" customWidth="1"/>
    <col min="517" max="517" width="14.85546875" style="3" customWidth="1"/>
    <col min="518" max="518" width="14.7109375" style="3" customWidth="1"/>
    <col min="519" max="519" width="15.42578125" style="3" customWidth="1"/>
    <col min="520" max="520" width="14.5703125" style="3" customWidth="1"/>
    <col min="521" max="521" width="12.85546875" style="3" customWidth="1"/>
    <col min="522" max="522" width="14.710937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5.85546875" style="3" customWidth="1"/>
    <col min="772" max="772" width="16.42578125" style="3" customWidth="1"/>
    <col min="773" max="773" width="14.85546875" style="3" customWidth="1"/>
    <col min="774" max="774" width="14.7109375" style="3" customWidth="1"/>
    <col min="775" max="775" width="15.42578125" style="3" customWidth="1"/>
    <col min="776" max="776" width="14.5703125" style="3" customWidth="1"/>
    <col min="777" max="777" width="12.85546875" style="3" customWidth="1"/>
    <col min="778" max="778" width="14.710937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5.85546875" style="3" customWidth="1"/>
    <col min="1028" max="1028" width="16.42578125" style="3" customWidth="1"/>
    <col min="1029" max="1029" width="14.85546875" style="3" customWidth="1"/>
    <col min="1030" max="1030" width="14.7109375" style="3" customWidth="1"/>
    <col min="1031" max="1031" width="15.42578125" style="3" customWidth="1"/>
    <col min="1032" max="1032" width="14.5703125" style="3" customWidth="1"/>
    <col min="1033" max="1033" width="12.85546875" style="3" customWidth="1"/>
    <col min="1034" max="1034" width="14.710937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5.85546875" style="3" customWidth="1"/>
    <col min="1284" max="1284" width="16.42578125" style="3" customWidth="1"/>
    <col min="1285" max="1285" width="14.85546875" style="3" customWidth="1"/>
    <col min="1286" max="1286" width="14.7109375" style="3" customWidth="1"/>
    <col min="1287" max="1287" width="15.42578125" style="3" customWidth="1"/>
    <col min="1288" max="1288" width="14.5703125" style="3" customWidth="1"/>
    <col min="1289" max="1289" width="12.85546875" style="3" customWidth="1"/>
    <col min="1290" max="1290" width="14.710937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5.85546875" style="3" customWidth="1"/>
    <col min="1540" max="1540" width="16.42578125" style="3" customWidth="1"/>
    <col min="1541" max="1541" width="14.85546875" style="3" customWidth="1"/>
    <col min="1542" max="1542" width="14.7109375" style="3" customWidth="1"/>
    <col min="1543" max="1543" width="15.42578125" style="3" customWidth="1"/>
    <col min="1544" max="1544" width="14.5703125" style="3" customWidth="1"/>
    <col min="1545" max="1545" width="12.85546875" style="3" customWidth="1"/>
    <col min="1546" max="1546" width="14.710937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5.85546875" style="3" customWidth="1"/>
    <col min="1796" max="1796" width="16.42578125" style="3" customWidth="1"/>
    <col min="1797" max="1797" width="14.85546875" style="3" customWidth="1"/>
    <col min="1798" max="1798" width="14.7109375" style="3" customWidth="1"/>
    <col min="1799" max="1799" width="15.42578125" style="3" customWidth="1"/>
    <col min="1800" max="1800" width="14.5703125" style="3" customWidth="1"/>
    <col min="1801" max="1801" width="12.85546875" style="3" customWidth="1"/>
    <col min="1802" max="1802" width="14.710937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5.85546875" style="3" customWidth="1"/>
    <col min="2052" max="2052" width="16.42578125" style="3" customWidth="1"/>
    <col min="2053" max="2053" width="14.85546875" style="3" customWidth="1"/>
    <col min="2054" max="2054" width="14.7109375" style="3" customWidth="1"/>
    <col min="2055" max="2055" width="15.42578125" style="3" customWidth="1"/>
    <col min="2056" max="2056" width="14.5703125" style="3" customWidth="1"/>
    <col min="2057" max="2057" width="12.85546875" style="3" customWidth="1"/>
    <col min="2058" max="2058" width="14.710937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5.85546875" style="3" customWidth="1"/>
    <col min="2308" max="2308" width="16.42578125" style="3" customWidth="1"/>
    <col min="2309" max="2309" width="14.85546875" style="3" customWidth="1"/>
    <col min="2310" max="2310" width="14.7109375" style="3" customWidth="1"/>
    <col min="2311" max="2311" width="15.42578125" style="3" customWidth="1"/>
    <col min="2312" max="2312" width="14.5703125" style="3" customWidth="1"/>
    <col min="2313" max="2313" width="12.85546875" style="3" customWidth="1"/>
    <col min="2314" max="2314" width="14.710937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5.85546875" style="3" customWidth="1"/>
    <col min="2564" max="2564" width="16.42578125" style="3" customWidth="1"/>
    <col min="2565" max="2565" width="14.85546875" style="3" customWidth="1"/>
    <col min="2566" max="2566" width="14.7109375" style="3" customWidth="1"/>
    <col min="2567" max="2567" width="15.42578125" style="3" customWidth="1"/>
    <col min="2568" max="2568" width="14.5703125" style="3" customWidth="1"/>
    <col min="2569" max="2569" width="12.85546875" style="3" customWidth="1"/>
    <col min="2570" max="2570" width="14.710937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5.85546875" style="3" customWidth="1"/>
    <col min="2820" max="2820" width="16.42578125" style="3" customWidth="1"/>
    <col min="2821" max="2821" width="14.85546875" style="3" customWidth="1"/>
    <col min="2822" max="2822" width="14.7109375" style="3" customWidth="1"/>
    <col min="2823" max="2823" width="15.42578125" style="3" customWidth="1"/>
    <col min="2824" max="2824" width="14.5703125" style="3" customWidth="1"/>
    <col min="2825" max="2825" width="12.85546875" style="3" customWidth="1"/>
    <col min="2826" max="2826" width="14.710937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5.85546875" style="3" customWidth="1"/>
    <col min="3076" max="3076" width="16.42578125" style="3" customWidth="1"/>
    <col min="3077" max="3077" width="14.85546875" style="3" customWidth="1"/>
    <col min="3078" max="3078" width="14.7109375" style="3" customWidth="1"/>
    <col min="3079" max="3079" width="15.42578125" style="3" customWidth="1"/>
    <col min="3080" max="3080" width="14.5703125" style="3" customWidth="1"/>
    <col min="3081" max="3081" width="12.85546875" style="3" customWidth="1"/>
    <col min="3082" max="3082" width="14.710937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5.85546875" style="3" customWidth="1"/>
    <col min="3332" max="3332" width="16.42578125" style="3" customWidth="1"/>
    <col min="3333" max="3333" width="14.85546875" style="3" customWidth="1"/>
    <col min="3334" max="3334" width="14.7109375" style="3" customWidth="1"/>
    <col min="3335" max="3335" width="15.42578125" style="3" customWidth="1"/>
    <col min="3336" max="3336" width="14.5703125" style="3" customWidth="1"/>
    <col min="3337" max="3337" width="12.85546875" style="3" customWidth="1"/>
    <col min="3338" max="3338" width="14.710937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5.85546875" style="3" customWidth="1"/>
    <col min="3588" max="3588" width="16.42578125" style="3" customWidth="1"/>
    <col min="3589" max="3589" width="14.85546875" style="3" customWidth="1"/>
    <col min="3590" max="3590" width="14.7109375" style="3" customWidth="1"/>
    <col min="3591" max="3591" width="15.42578125" style="3" customWidth="1"/>
    <col min="3592" max="3592" width="14.5703125" style="3" customWidth="1"/>
    <col min="3593" max="3593" width="12.85546875" style="3" customWidth="1"/>
    <col min="3594" max="3594" width="14.710937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5.85546875" style="3" customWidth="1"/>
    <col min="3844" max="3844" width="16.42578125" style="3" customWidth="1"/>
    <col min="3845" max="3845" width="14.85546875" style="3" customWidth="1"/>
    <col min="3846" max="3846" width="14.7109375" style="3" customWidth="1"/>
    <col min="3847" max="3847" width="15.42578125" style="3" customWidth="1"/>
    <col min="3848" max="3848" width="14.5703125" style="3" customWidth="1"/>
    <col min="3849" max="3849" width="12.85546875" style="3" customWidth="1"/>
    <col min="3850" max="3850" width="14.710937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5.85546875" style="3" customWidth="1"/>
    <col min="4100" max="4100" width="16.42578125" style="3" customWidth="1"/>
    <col min="4101" max="4101" width="14.85546875" style="3" customWidth="1"/>
    <col min="4102" max="4102" width="14.7109375" style="3" customWidth="1"/>
    <col min="4103" max="4103" width="15.42578125" style="3" customWidth="1"/>
    <col min="4104" max="4104" width="14.5703125" style="3" customWidth="1"/>
    <col min="4105" max="4105" width="12.85546875" style="3" customWidth="1"/>
    <col min="4106" max="4106" width="14.710937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5.85546875" style="3" customWidth="1"/>
    <col min="4356" max="4356" width="16.42578125" style="3" customWidth="1"/>
    <col min="4357" max="4357" width="14.85546875" style="3" customWidth="1"/>
    <col min="4358" max="4358" width="14.7109375" style="3" customWidth="1"/>
    <col min="4359" max="4359" width="15.42578125" style="3" customWidth="1"/>
    <col min="4360" max="4360" width="14.5703125" style="3" customWidth="1"/>
    <col min="4361" max="4361" width="12.85546875" style="3" customWidth="1"/>
    <col min="4362" max="4362" width="14.710937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5.85546875" style="3" customWidth="1"/>
    <col min="4612" max="4612" width="16.42578125" style="3" customWidth="1"/>
    <col min="4613" max="4613" width="14.85546875" style="3" customWidth="1"/>
    <col min="4614" max="4614" width="14.7109375" style="3" customWidth="1"/>
    <col min="4615" max="4615" width="15.42578125" style="3" customWidth="1"/>
    <col min="4616" max="4616" width="14.5703125" style="3" customWidth="1"/>
    <col min="4617" max="4617" width="12.85546875" style="3" customWidth="1"/>
    <col min="4618" max="4618" width="14.710937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5.85546875" style="3" customWidth="1"/>
    <col min="4868" max="4868" width="16.42578125" style="3" customWidth="1"/>
    <col min="4869" max="4869" width="14.85546875" style="3" customWidth="1"/>
    <col min="4870" max="4870" width="14.7109375" style="3" customWidth="1"/>
    <col min="4871" max="4871" width="15.42578125" style="3" customWidth="1"/>
    <col min="4872" max="4872" width="14.5703125" style="3" customWidth="1"/>
    <col min="4873" max="4873" width="12.85546875" style="3" customWidth="1"/>
    <col min="4874" max="4874" width="14.710937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5.85546875" style="3" customWidth="1"/>
    <col min="5124" max="5124" width="16.42578125" style="3" customWidth="1"/>
    <col min="5125" max="5125" width="14.85546875" style="3" customWidth="1"/>
    <col min="5126" max="5126" width="14.7109375" style="3" customWidth="1"/>
    <col min="5127" max="5127" width="15.42578125" style="3" customWidth="1"/>
    <col min="5128" max="5128" width="14.5703125" style="3" customWidth="1"/>
    <col min="5129" max="5129" width="12.85546875" style="3" customWidth="1"/>
    <col min="5130" max="5130" width="14.710937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5.85546875" style="3" customWidth="1"/>
    <col min="5380" max="5380" width="16.42578125" style="3" customWidth="1"/>
    <col min="5381" max="5381" width="14.85546875" style="3" customWidth="1"/>
    <col min="5382" max="5382" width="14.7109375" style="3" customWidth="1"/>
    <col min="5383" max="5383" width="15.42578125" style="3" customWidth="1"/>
    <col min="5384" max="5384" width="14.5703125" style="3" customWidth="1"/>
    <col min="5385" max="5385" width="12.85546875" style="3" customWidth="1"/>
    <col min="5386" max="5386" width="14.710937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5.85546875" style="3" customWidth="1"/>
    <col min="5636" max="5636" width="16.42578125" style="3" customWidth="1"/>
    <col min="5637" max="5637" width="14.85546875" style="3" customWidth="1"/>
    <col min="5638" max="5638" width="14.7109375" style="3" customWidth="1"/>
    <col min="5639" max="5639" width="15.42578125" style="3" customWidth="1"/>
    <col min="5640" max="5640" width="14.5703125" style="3" customWidth="1"/>
    <col min="5641" max="5641" width="12.85546875" style="3" customWidth="1"/>
    <col min="5642" max="5642" width="14.710937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5.85546875" style="3" customWidth="1"/>
    <col min="5892" max="5892" width="16.42578125" style="3" customWidth="1"/>
    <col min="5893" max="5893" width="14.85546875" style="3" customWidth="1"/>
    <col min="5894" max="5894" width="14.7109375" style="3" customWidth="1"/>
    <col min="5895" max="5895" width="15.42578125" style="3" customWidth="1"/>
    <col min="5896" max="5896" width="14.5703125" style="3" customWidth="1"/>
    <col min="5897" max="5897" width="12.85546875" style="3" customWidth="1"/>
    <col min="5898" max="5898" width="14.710937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5.85546875" style="3" customWidth="1"/>
    <col min="6148" max="6148" width="16.42578125" style="3" customWidth="1"/>
    <col min="6149" max="6149" width="14.85546875" style="3" customWidth="1"/>
    <col min="6150" max="6150" width="14.7109375" style="3" customWidth="1"/>
    <col min="6151" max="6151" width="15.42578125" style="3" customWidth="1"/>
    <col min="6152" max="6152" width="14.5703125" style="3" customWidth="1"/>
    <col min="6153" max="6153" width="12.85546875" style="3" customWidth="1"/>
    <col min="6154" max="6154" width="14.710937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5.85546875" style="3" customWidth="1"/>
    <col min="6404" max="6404" width="16.42578125" style="3" customWidth="1"/>
    <col min="6405" max="6405" width="14.85546875" style="3" customWidth="1"/>
    <col min="6406" max="6406" width="14.7109375" style="3" customWidth="1"/>
    <col min="6407" max="6407" width="15.42578125" style="3" customWidth="1"/>
    <col min="6408" max="6408" width="14.5703125" style="3" customWidth="1"/>
    <col min="6409" max="6409" width="12.85546875" style="3" customWidth="1"/>
    <col min="6410" max="6410" width="14.710937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5.85546875" style="3" customWidth="1"/>
    <col min="6660" max="6660" width="16.42578125" style="3" customWidth="1"/>
    <col min="6661" max="6661" width="14.85546875" style="3" customWidth="1"/>
    <col min="6662" max="6662" width="14.7109375" style="3" customWidth="1"/>
    <col min="6663" max="6663" width="15.42578125" style="3" customWidth="1"/>
    <col min="6664" max="6664" width="14.5703125" style="3" customWidth="1"/>
    <col min="6665" max="6665" width="12.85546875" style="3" customWidth="1"/>
    <col min="6666" max="6666" width="14.710937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5.85546875" style="3" customWidth="1"/>
    <col min="6916" max="6916" width="16.42578125" style="3" customWidth="1"/>
    <col min="6917" max="6917" width="14.85546875" style="3" customWidth="1"/>
    <col min="6918" max="6918" width="14.7109375" style="3" customWidth="1"/>
    <col min="6919" max="6919" width="15.42578125" style="3" customWidth="1"/>
    <col min="6920" max="6920" width="14.5703125" style="3" customWidth="1"/>
    <col min="6921" max="6921" width="12.85546875" style="3" customWidth="1"/>
    <col min="6922" max="6922" width="14.710937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5.85546875" style="3" customWidth="1"/>
    <col min="7172" max="7172" width="16.42578125" style="3" customWidth="1"/>
    <col min="7173" max="7173" width="14.85546875" style="3" customWidth="1"/>
    <col min="7174" max="7174" width="14.7109375" style="3" customWidth="1"/>
    <col min="7175" max="7175" width="15.42578125" style="3" customWidth="1"/>
    <col min="7176" max="7176" width="14.5703125" style="3" customWidth="1"/>
    <col min="7177" max="7177" width="12.85546875" style="3" customWidth="1"/>
    <col min="7178" max="7178" width="14.710937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5.85546875" style="3" customWidth="1"/>
    <col min="7428" max="7428" width="16.42578125" style="3" customWidth="1"/>
    <col min="7429" max="7429" width="14.85546875" style="3" customWidth="1"/>
    <col min="7430" max="7430" width="14.7109375" style="3" customWidth="1"/>
    <col min="7431" max="7431" width="15.42578125" style="3" customWidth="1"/>
    <col min="7432" max="7432" width="14.5703125" style="3" customWidth="1"/>
    <col min="7433" max="7433" width="12.85546875" style="3" customWidth="1"/>
    <col min="7434" max="7434" width="14.710937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5.85546875" style="3" customWidth="1"/>
    <col min="7684" max="7684" width="16.42578125" style="3" customWidth="1"/>
    <col min="7685" max="7685" width="14.85546875" style="3" customWidth="1"/>
    <col min="7686" max="7686" width="14.7109375" style="3" customWidth="1"/>
    <col min="7687" max="7687" width="15.42578125" style="3" customWidth="1"/>
    <col min="7688" max="7688" width="14.5703125" style="3" customWidth="1"/>
    <col min="7689" max="7689" width="12.85546875" style="3" customWidth="1"/>
    <col min="7690" max="7690" width="14.710937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5.85546875" style="3" customWidth="1"/>
    <col min="7940" max="7940" width="16.42578125" style="3" customWidth="1"/>
    <col min="7941" max="7941" width="14.85546875" style="3" customWidth="1"/>
    <col min="7942" max="7942" width="14.7109375" style="3" customWidth="1"/>
    <col min="7943" max="7943" width="15.42578125" style="3" customWidth="1"/>
    <col min="7944" max="7944" width="14.5703125" style="3" customWidth="1"/>
    <col min="7945" max="7945" width="12.85546875" style="3" customWidth="1"/>
    <col min="7946" max="7946" width="14.710937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5.85546875" style="3" customWidth="1"/>
    <col min="8196" max="8196" width="16.42578125" style="3" customWidth="1"/>
    <col min="8197" max="8197" width="14.85546875" style="3" customWidth="1"/>
    <col min="8198" max="8198" width="14.7109375" style="3" customWidth="1"/>
    <col min="8199" max="8199" width="15.42578125" style="3" customWidth="1"/>
    <col min="8200" max="8200" width="14.5703125" style="3" customWidth="1"/>
    <col min="8201" max="8201" width="12.85546875" style="3" customWidth="1"/>
    <col min="8202" max="8202" width="14.710937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5.85546875" style="3" customWidth="1"/>
    <col min="8452" max="8452" width="16.42578125" style="3" customWidth="1"/>
    <col min="8453" max="8453" width="14.85546875" style="3" customWidth="1"/>
    <col min="8454" max="8454" width="14.7109375" style="3" customWidth="1"/>
    <col min="8455" max="8455" width="15.42578125" style="3" customWidth="1"/>
    <col min="8456" max="8456" width="14.5703125" style="3" customWidth="1"/>
    <col min="8457" max="8457" width="12.85546875" style="3" customWidth="1"/>
    <col min="8458" max="8458" width="14.710937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5.85546875" style="3" customWidth="1"/>
    <col min="8708" max="8708" width="16.42578125" style="3" customWidth="1"/>
    <col min="8709" max="8709" width="14.85546875" style="3" customWidth="1"/>
    <col min="8710" max="8710" width="14.7109375" style="3" customWidth="1"/>
    <col min="8711" max="8711" width="15.42578125" style="3" customWidth="1"/>
    <col min="8712" max="8712" width="14.5703125" style="3" customWidth="1"/>
    <col min="8713" max="8713" width="12.85546875" style="3" customWidth="1"/>
    <col min="8714" max="8714" width="14.710937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5.85546875" style="3" customWidth="1"/>
    <col min="8964" max="8964" width="16.42578125" style="3" customWidth="1"/>
    <col min="8965" max="8965" width="14.85546875" style="3" customWidth="1"/>
    <col min="8966" max="8966" width="14.7109375" style="3" customWidth="1"/>
    <col min="8967" max="8967" width="15.42578125" style="3" customWidth="1"/>
    <col min="8968" max="8968" width="14.5703125" style="3" customWidth="1"/>
    <col min="8969" max="8969" width="12.85546875" style="3" customWidth="1"/>
    <col min="8970" max="8970" width="14.710937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5.85546875" style="3" customWidth="1"/>
    <col min="9220" max="9220" width="16.42578125" style="3" customWidth="1"/>
    <col min="9221" max="9221" width="14.85546875" style="3" customWidth="1"/>
    <col min="9222" max="9222" width="14.7109375" style="3" customWidth="1"/>
    <col min="9223" max="9223" width="15.42578125" style="3" customWidth="1"/>
    <col min="9224" max="9224" width="14.5703125" style="3" customWidth="1"/>
    <col min="9225" max="9225" width="12.85546875" style="3" customWidth="1"/>
    <col min="9226" max="9226" width="14.710937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5.85546875" style="3" customWidth="1"/>
    <col min="9476" max="9476" width="16.42578125" style="3" customWidth="1"/>
    <col min="9477" max="9477" width="14.85546875" style="3" customWidth="1"/>
    <col min="9478" max="9478" width="14.7109375" style="3" customWidth="1"/>
    <col min="9479" max="9479" width="15.42578125" style="3" customWidth="1"/>
    <col min="9480" max="9480" width="14.5703125" style="3" customWidth="1"/>
    <col min="9481" max="9481" width="12.85546875" style="3" customWidth="1"/>
    <col min="9482" max="9482" width="14.710937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5.85546875" style="3" customWidth="1"/>
    <col min="9732" max="9732" width="16.42578125" style="3" customWidth="1"/>
    <col min="9733" max="9733" width="14.85546875" style="3" customWidth="1"/>
    <col min="9734" max="9734" width="14.7109375" style="3" customWidth="1"/>
    <col min="9735" max="9735" width="15.42578125" style="3" customWidth="1"/>
    <col min="9736" max="9736" width="14.5703125" style="3" customWidth="1"/>
    <col min="9737" max="9737" width="12.85546875" style="3" customWidth="1"/>
    <col min="9738" max="9738" width="14.710937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5.85546875" style="3" customWidth="1"/>
    <col min="9988" max="9988" width="16.42578125" style="3" customWidth="1"/>
    <col min="9989" max="9989" width="14.85546875" style="3" customWidth="1"/>
    <col min="9990" max="9990" width="14.7109375" style="3" customWidth="1"/>
    <col min="9991" max="9991" width="15.42578125" style="3" customWidth="1"/>
    <col min="9992" max="9992" width="14.5703125" style="3" customWidth="1"/>
    <col min="9993" max="9993" width="12.85546875" style="3" customWidth="1"/>
    <col min="9994" max="9994" width="14.710937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5.85546875" style="3" customWidth="1"/>
    <col min="10244" max="10244" width="16.42578125" style="3" customWidth="1"/>
    <col min="10245" max="10245" width="14.85546875" style="3" customWidth="1"/>
    <col min="10246" max="10246" width="14.7109375" style="3" customWidth="1"/>
    <col min="10247" max="10247" width="15.42578125" style="3" customWidth="1"/>
    <col min="10248" max="10248" width="14.5703125" style="3" customWidth="1"/>
    <col min="10249" max="10249" width="12.85546875" style="3" customWidth="1"/>
    <col min="10250" max="10250" width="14.710937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5.85546875" style="3" customWidth="1"/>
    <col min="10500" max="10500" width="16.42578125" style="3" customWidth="1"/>
    <col min="10501" max="10501" width="14.85546875" style="3" customWidth="1"/>
    <col min="10502" max="10502" width="14.7109375" style="3" customWidth="1"/>
    <col min="10503" max="10503" width="15.42578125" style="3" customWidth="1"/>
    <col min="10504" max="10504" width="14.5703125" style="3" customWidth="1"/>
    <col min="10505" max="10505" width="12.85546875" style="3" customWidth="1"/>
    <col min="10506" max="10506" width="14.710937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5.85546875" style="3" customWidth="1"/>
    <col min="10756" max="10756" width="16.42578125" style="3" customWidth="1"/>
    <col min="10757" max="10757" width="14.85546875" style="3" customWidth="1"/>
    <col min="10758" max="10758" width="14.7109375" style="3" customWidth="1"/>
    <col min="10759" max="10759" width="15.42578125" style="3" customWidth="1"/>
    <col min="10760" max="10760" width="14.5703125" style="3" customWidth="1"/>
    <col min="10761" max="10761" width="12.85546875" style="3" customWidth="1"/>
    <col min="10762" max="10762" width="14.710937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5.85546875" style="3" customWidth="1"/>
    <col min="11012" max="11012" width="16.42578125" style="3" customWidth="1"/>
    <col min="11013" max="11013" width="14.85546875" style="3" customWidth="1"/>
    <col min="11014" max="11014" width="14.7109375" style="3" customWidth="1"/>
    <col min="11015" max="11015" width="15.42578125" style="3" customWidth="1"/>
    <col min="11016" max="11016" width="14.5703125" style="3" customWidth="1"/>
    <col min="11017" max="11017" width="12.85546875" style="3" customWidth="1"/>
    <col min="11018" max="11018" width="14.710937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5.85546875" style="3" customWidth="1"/>
    <col min="11268" max="11268" width="16.42578125" style="3" customWidth="1"/>
    <col min="11269" max="11269" width="14.85546875" style="3" customWidth="1"/>
    <col min="11270" max="11270" width="14.7109375" style="3" customWidth="1"/>
    <col min="11271" max="11271" width="15.42578125" style="3" customWidth="1"/>
    <col min="11272" max="11272" width="14.5703125" style="3" customWidth="1"/>
    <col min="11273" max="11273" width="12.85546875" style="3" customWidth="1"/>
    <col min="11274" max="11274" width="14.710937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5.85546875" style="3" customWidth="1"/>
    <col min="11524" max="11524" width="16.42578125" style="3" customWidth="1"/>
    <col min="11525" max="11525" width="14.85546875" style="3" customWidth="1"/>
    <col min="11526" max="11526" width="14.7109375" style="3" customWidth="1"/>
    <col min="11527" max="11527" width="15.42578125" style="3" customWidth="1"/>
    <col min="11528" max="11528" width="14.5703125" style="3" customWidth="1"/>
    <col min="11529" max="11529" width="12.85546875" style="3" customWidth="1"/>
    <col min="11530" max="11530" width="14.710937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5.85546875" style="3" customWidth="1"/>
    <col min="11780" max="11780" width="16.42578125" style="3" customWidth="1"/>
    <col min="11781" max="11781" width="14.85546875" style="3" customWidth="1"/>
    <col min="11782" max="11782" width="14.7109375" style="3" customWidth="1"/>
    <col min="11783" max="11783" width="15.42578125" style="3" customWidth="1"/>
    <col min="11784" max="11784" width="14.5703125" style="3" customWidth="1"/>
    <col min="11785" max="11785" width="12.85546875" style="3" customWidth="1"/>
    <col min="11786" max="11786" width="14.710937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5.85546875" style="3" customWidth="1"/>
    <col min="12036" max="12036" width="16.42578125" style="3" customWidth="1"/>
    <col min="12037" max="12037" width="14.85546875" style="3" customWidth="1"/>
    <col min="12038" max="12038" width="14.7109375" style="3" customWidth="1"/>
    <col min="12039" max="12039" width="15.42578125" style="3" customWidth="1"/>
    <col min="12040" max="12040" width="14.5703125" style="3" customWidth="1"/>
    <col min="12041" max="12041" width="12.85546875" style="3" customWidth="1"/>
    <col min="12042" max="12042" width="14.710937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5.85546875" style="3" customWidth="1"/>
    <col min="12292" max="12292" width="16.42578125" style="3" customWidth="1"/>
    <col min="12293" max="12293" width="14.85546875" style="3" customWidth="1"/>
    <col min="12294" max="12294" width="14.7109375" style="3" customWidth="1"/>
    <col min="12295" max="12295" width="15.42578125" style="3" customWidth="1"/>
    <col min="12296" max="12296" width="14.5703125" style="3" customWidth="1"/>
    <col min="12297" max="12297" width="12.85546875" style="3" customWidth="1"/>
    <col min="12298" max="12298" width="14.710937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5.85546875" style="3" customWidth="1"/>
    <col min="12548" max="12548" width="16.42578125" style="3" customWidth="1"/>
    <col min="12549" max="12549" width="14.85546875" style="3" customWidth="1"/>
    <col min="12550" max="12550" width="14.7109375" style="3" customWidth="1"/>
    <col min="12551" max="12551" width="15.42578125" style="3" customWidth="1"/>
    <col min="12552" max="12552" width="14.5703125" style="3" customWidth="1"/>
    <col min="12553" max="12553" width="12.85546875" style="3" customWidth="1"/>
    <col min="12554" max="12554" width="14.710937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5.85546875" style="3" customWidth="1"/>
    <col min="12804" max="12804" width="16.42578125" style="3" customWidth="1"/>
    <col min="12805" max="12805" width="14.85546875" style="3" customWidth="1"/>
    <col min="12806" max="12806" width="14.7109375" style="3" customWidth="1"/>
    <col min="12807" max="12807" width="15.42578125" style="3" customWidth="1"/>
    <col min="12808" max="12808" width="14.5703125" style="3" customWidth="1"/>
    <col min="12809" max="12809" width="12.85546875" style="3" customWidth="1"/>
    <col min="12810" max="12810" width="14.710937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5.85546875" style="3" customWidth="1"/>
    <col min="13060" max="13060" width="16.42578125" style="3" customWidth="1"/>
    <col min="13061" max="13061" width="14.85546875" style="3" customWidth="1"/>
    <col min="13062" max="13062" width="14.7109375" style="3" customWidth="1"/>
    <col min="13063" max="13063" width="15.42578125" style="3" customWidth="1"/>
    <col min="13064" max="13064" width="14.5703125" style="3" customWidth="1"/>
    <col min="13065" max="13065" width="12.85546875" style="3" customWidth="1"/>
    <col min="13066" max="13066" width="14.710937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5.85546875" style="3" customWidth="1"/>
    <col min="13316" max="13316" width="16.42578125" style="3" customWidth="1"/>
    <col min="13317" max="13317" width="14.85546875" style="3" customWidth="1"/>
    <col min="13318" max="13318" width="14.7109375" style="3" customWidth="1"/>
    <col min="13319" max="13319" width="15.42578125" style="3" customWidth="1"/>
    <col min="13320" max="13320" width="14.5703125" style="3" customWidth="1"/>
    <col min="13321" max="13321" width="12.85546875" style="3" customWidth="1"/>
    <col min="13322" max="13322" width="14.710937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5.85546875" style="3" customWidth="1"/>
    <col min="13572" max="13572" width="16.42578125" style="3" customWidth="1"/>
    <col min="13573" max="13573" width="14.85546875" style="3" customWidth="1"/>
    <col min="13574" max="13574" width="14.7109375" style="3" customWidth="1"/>
    <col min="13575" max="13575" width="15.42578125" style="3" customWidth="1"/>
    <col min="13576" max="13576" width="14.5703125" style="3" customWidth="1"/>
    <col min="13577" max="13577" width="12.85546875" style="3" customWidth="1"/>
    <col min="13578" max="13578" width="14.710937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5.85546875" style="3" customWidth="1"/>
    <col min="13828" max="13828" width="16.42578125" style="3" customWidth="1"/>
    <col min="13829" max="13829" width="14.85546875" style="3" customWidth="1"/>
    <col min="13830" max="13830" width="14.7109375" style="3" customWidth="1"/>
    <col min="13831" max="13831" width="15.42578125" style="3" customWidth="1"/>
    <col min="13832" max="13832" width="14.5703125" style="3" customWidth="1"/>
    <col min="13833" max="13833" width="12.85546875" style="3" customWidth="1"/>
    <col min="13834" max="13834" width="14.710937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5.85546875" style="3" customWidth="1"/>
    <col min="14084" max="14084" width="16.42578125" style="3" customWidth="1"/>
    <col min="14085" max="14085" width="14.85546875" style="3" customWidth="1"/>
    <col min="14086" max="14086" width="14.7109375" style="3" customWidth="1"/>
    <col min="14087" max="14087" width="15.42578125" style="3" customWidth="1"/>
    <col min="14088" max="14088" width="14.5703125" style="3" customWidth="1"/>
    <col min="14089" max="14089" width="12.85546875" style="3" customWidth="1"/>
    <col min="14090" max="14090" width="14.710937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5.85546875" style="3" customWidth="1"/>
    <col min="14340" max="14340" width="16.42578125" style="3" customWidth="1"/>
    <col min="14341" max="14341" width="14.85546875" style="3" customWidth="1"/>
    <col min="14342" max="14342" width="14.7109375" style="3" customWidth="1"/>
    <col min="14343" max="14343" width="15.42578125" style="3" customWidth="1"/>
    <col min="14344" max="14344" width="14.5703125" style="3" customWidth="1"/>
    <col min="14345" max="14345" width="12.85546875" style="3" customWidth="1"/>
    <col min="14346" max="14346" width="14.710937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5.85546875" style="3" customWidth="1"/>
    <col min="14596" max="14596" width="16.42578125" style="3" customWidth="1"/>
    <col min="14597" max="14597" width="14.85546875" style="3" customWidth="1"/>
    <col min="14598" max="14598" width="14.7109375" style="3" customWidth="1"/>
    <col min="14599" max="14599" width="15.42578125" style="3" customWidth="1"/>
    <col min="14600" max="14600" width="14.5703125" style="3" customWidth="1"/>
    <col min="14601" max="14601" width="12.85546875" style="3" customWidth="1"/>
    <col min="14602" max="14602" width="14.710937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5.85546875" style="3" customWidth="1"/>
    <col min="14852" max="14852" width="16.42578125" style="3" customWidth="1"/>
    <col min="14853" max="14853" width="14.85546875" style="3" customWidth="1"/>
    <col min="14854" max="14854" width="14.7109375" style="3" customWidth="1"/>
    <col min="14855" max="14855" width="15.42578125" style="3" customWidth="1"/>
    <col min="14856" max="14856" width="14.5703125" style="3" customWidth="1"/>
    <col min="14857" max="14857" width="12.85546875" style="3" customWidth="1"/>
    <col min="14858" max="14858" width="14.710937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5.85546875" style="3" customWidth="1"/>
    <col min="15108" max="15108" width="16.42578125" style="3" customWidth="1"/>
    <col min="15109" max="15109" width="14.85546875" style="3" customWidth="1"/>
    <col min="15110" max="15110" width="14.7109375" style="3" customWidth="1"/>
    <col min="15111" max="15111" width="15.42578125" style="3" customWidth="1"/>
    <col min="15112" max="15112" width="14.5703125" style="3" customWidth="1"/>
    <col min="15113" max="15113" width="12.85546875" style="3" customWidth="1"/>
    <col min="15114" max="15114" width="14.710937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5.85546875" style="3" customWidth="1"/>
    <col min="15364" max="15364" width="16.42578125" style="3" customWidth="1"/>
    <col min="15365" max="15365" width="14.85546875" style="3" customWidth="1"/>
    <col min="15366" max="15366" width="14.7109375" style="3" customWidth="1"/>
    <col min="15367" max="15367" width="15.42578125" style="3" customWidth="1"/>
    <col min="15368" max="15368" width="14.5703125" style="3" customWidth="1"/>
    <col min="15369" max="15369" width="12.85546875" style="3" customWidth="1"/>
    <col min="15370" max="15370" width="14.710937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5.85546875" style="3" customWidth="1"/>
    <col min="15620" max="15620" width="16.42578125" style="3" customWidth="1"/>
    <col min="15621" max="15621" width="14.85546875" style="3" customWidth="1"/>
    <col min="15622" max="15622" width="14.7109375" style="3" customWidth="1"/>
    <col min="15623" max="15623" width="15.42578125" style="3" customWidth="1"/>
    <col min="15624" max="15624" width="14.5703125" style="3" customWidth="1"/>
    <col min="15625" max="15625" width="12.85546875" style="3" customWidth="1"/>
    <col min="15626" max="15626" width="14.710937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5.85546875" style="3" customWidth="1"/>
    <col min="15876" max="15876" width="16.42578125" style="3" customWidth="1"/>
    <col min="15877" max="15877" width="14.85546875" style="3" customWidth="1"/>
    <col min="15878" max="15878" width="14.7109375" style="3" customWidth="1"/>
    <col min="15879" max="15879" width="15.42578125" style="3" customWidth="1"/>
    <col min="15880" max="15880" width="14.5703125" style="3" customWidth="1"/>
    <col min="15881" max="15881" width="12.85546875" style="3" customWidth="1"/>
    <col min="15882" max="15882" width="14.710937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5.85546875" style="3" customWidth="1"/>
    <col min="16132" max="16132" width="16.42578125" style="3" customWidth="1"/>
    <col min="16133" max="16133" width="14.85546875" style="3" customWidth="1"/>
    <col min="16134" max="16134" width="14.7109375" style="3" customWidth="1"/>
    <col min="16135" max="16135" width="15.42578125" style="3" customWidth="1"/>
    <col min="16136" max="16136" width="14.5703125" style="3" customWidth="1"/>
    <col min="16137" max="16137" width="12.85546875" style="3" customWidth="1"/>
    <col min="16138" max="16138" width="14.7109375" style="3" customWidth="1"/>
    <col min="16139" max="16384" width="9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9.25" customHeight="1" x14ac:dyDescent="0.3">
      <c r="A6" s="89" t="s">
        <v>4</v>
      </c>
      <c r="B6" s="89" t="s">
        <v>5</v>
      </c>
      <c r="C6" s="89" t="s">
        <v>37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44.25" customHeight="1" x14ac:dyDescent="0.3">
      <c r="A7" s="89"/>
      <c r="B7" s="89"/>
      <c r="C7" s="89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29.25" customHeight="1" x14ac:dyDescent="0.2">
      <c r="A8" s="89"/>
      <c r="B8" s="89"/>
      <c r="C8" s="6" t="s">
        <v>34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3">
      <c r="A9" s="8">
        <v>1</v>
      </c>
      <c r="B9" s="9" t="s">
        <v>21</v>
      </c>
      <c r="C9" s="10">
        <f t="shared" ref="C9:C21" si="0">SUM(D9:J9)</f>
        <v>0</v>
      </c>
      <c r="D9" s="10">
        <f>[1]อุดร1!E11</f>
        <v>0</v>
      </c>
      <c r="E9" s="10">
        <f>[1]อุดร1!G11</f>
        <v>0</v>
      </c>
      <c r="F9" s="10">
        <f>[1]อุดร1!H11</f>
        <v>0</v>
      </c>
      <c r="G9" s="10">
        <f>[1]อุดร1!I11</f>
        <v>0</v>
      </c>
      <c r="H9" s="10">
        <f>[1]อุดร1!J11</f>
        <v>0</v>
      </c>
      <c r="I9" s="10">
        <f>[1]อุดร1!K11</f>
        <v>0</v>
      </c>
      <c r="J9" s="11">
        <f>[1]อุดร1!Q11</f>
        <v>0</v>
      </c>
    </row>
    <row r="10" spans="1:10" x14ac:dyDescent="0.3">
      <c r="A10" s="8">
        <v>2</v>
      </c>
      <c r="B10" s="9" t="s">
        <v>22</v>
      </c>
      <c r="C10" s="10">
        <f t="shared" si="0"/>
        <v>73784417.109999999</v>
      </c>
      <c r="D10" s="10">
        <f>[1]อุดร1!E23</f>
        <v>53037321.009999998</v>
      </c>
      <c r="E10" s="10">
        <f>[1]อุดร1!G23</f>
        <v>12734231.949999999</v>
      </c>
      <c r="F10" s="10">
        <f>[1]อุดร1!H23</f>
        <v>0</v>
      </c>
      <c r="G10" s="10">
        <f>[1]อุดร1!I23</f>
        <v>8012864.1500000004</v>
      </c>
      <c r="H10" s="10">
        <f>[1]อุดร1!J23</f>
        <v>0</v>
      </c>
      <c r="I10" s="10">
        <f>[1]อุดร1!K23</f>
        <v>0</v>
      </c>
      <c r="J10" s="11">
        <f>[1]อุดร1!Q23</f>
        <v>0</v>
      </c>
    </row>
    <row r="11" spans="1:10" x14ac:dyDescent="0.3">
      <c r="A11" s="8">
        <v>3</v>
      </c>
      <c r="B11" s="9" t="s">
        <v>23</v>
      </c>
      <c r="C11" s="10">
        <f t="shared" si="0"/>
        <v>35433751.469999999</v>
      </c>
      <c r="D11" s="10">
        <f>[1]อุดร1!E34</f>
        <v>25841118.100000001</v>
      </c>
      <c r="E11" s="10">
        <f>[1]อุดร1!G34</f>
        <v>3251183.9</v>
      </c>
      <c r="F11" s="10">
        <f>[1]อุดร1!I34</f>
        <v>626053.80000000005</v>
      </c>
      <c r="G11" s="10">
        <f>[1]อุดร1!K34</f>
        <v>1083161.52</v>
      </c>
      <c r="H11" s="10">
        <f>[1]อุดร1!M34</f>
        <v>1635498.35</v>
      </c>
      <c r="I11" s="10">
        <f>[1]อุดร1!O34</f>
        <v>57033</v>
      </c>
      <c r="J11" s="11">
        <f>[1]อุดร1!Q34</f>
        <v>2939702.8</v>
      </c>
    </row>
    <row r="12" spans="1:10" x14ac:dyDescent="0.3">
      <c r="A12" s="8">
        <v>4</v>
      </c>
      <c r="B12" s="9" t="s">
        <v>24</v>
      </c>
      <c r="C12" s="10">
        <f t="shared" si="0"/>
        <v>0</v>
      </c>
      <c r="D12" s="10">
        <f>[1]อุดร1!E39</f>
        <v>0</v>
      </c>
      <c r="E12" s="10">
        <f>[1]อุดร1!G39</f>
        <v>0</v>
      </c>
      <c r="F12" s="10">
        <f>[1]อุดร1!H39</f>
        <v>0</v>
      </c>
      <c r="G12" s="10">
        <f>[1]อุดร1!I39</f>
        <v>0</v>
      </c>
      <c r="H12" s="10">
        <f>[1]อุดร1!J39</f>
        <v>0</v>
      </c>
      <c r="I12" s="10">
        <f>[1]อุดร1!K39</f>
        <v>0</v>
      </c>
      <c r="J12" s="11">
        <f>[1]อุดร1!Q39</f>
        <v>0</v>
      </c>
    </row>
    <row r="13" spans="1:10" x14ac:dyDescent="0.3">
      <c r="A13" s="8">
        <v>5</v>
      </c>
      <c r="B13" s="9" t="s">
        <v>25</v>
      </c>
      <c r="C13" s="10">
        <f t="shared" si="0"/>
        <v>11356224.530000001</v>
      </c>
      <c r="D13" s="10">
        <f>[1]อุดร1!E50</f>
        <v>8496418.2800000012</v>
      </c>
      <c r="E13" s="10">
        <f>[1]อุดร1!G50</f>
        <v>181456</v>
      </c>
      <c r="F13" s="10">
        <f>[1]อุดร1!I50</f>
        <v>241497</v>
      </c>
      <c r="G13" s="10">
        <f>[1]อุดร1!K50</f>
        <v>224707.97999999998</v>
      </c>
      <c r="H13" s="10">
        <f>[1]อุดร1!M50</f>
        <v>593438.1</v>
      </c>
      <c r="I13" s="10">
        <f>[1]อุดร1!O50</f>
        <v>560741.4</v>
      </c>
      <c r="J13" s="11">
        <f>[1]อุดร1!Q50</f>
        <v>1057965.77</v>
      </c>
    </row>
    <row r="14" spans="1:10" x14ac:dyDescent="0.3">
      <c r="A14" s="8">
        <v>6</v>
      </c>
      <c r="B14" s="9" t="s">
        <v>26</v>
      </c>
      <c r="C14" s="10">
        <f t="shared" si="0"/>
        <v>0</v>
      </c>
      <c r="D14" s="10">
        <f>[1]อุดร1!E53</f>
        <v>0</v>
      </c>
      <c r="E14" s="10">
        <f>[1]อุดร1!G53</f>
        <v>0</v>
      </c>
      <c r="F14" s="10">
        <f>[1]อุดร1!H53</f>
        <v>0</v>
      </c>
      <c r="G14" s="10">
        <f>[1]อุดร1!I53</f>
        <v>0</v>
      </c>
      <c r="H14" s="10">
        <f>[1]อุดร1!J53</f>
        <v>0</v>
      </c>
      <c r="I14" s="10">
        <f>[1]อุดร1!K53</f>
        <v>0</v>
      </c>
      <c r="J14" s="11">
        <f>[1]อุดร1!Q53</f>
        <v>0</v>
      </c>
    </row>
    <row r="15" spans="1:10" x14ac:dyDescent="0.3">
      <c r="A15" s="8">
        <v>7</v>
      </c>
      <c r="B15" s="9" t="s">
        <v>27</v>
      </c>
      <c r="C15" s="10">
        <f t="shared" si="0"/>
        <v>1036724</v>
      </c>
      <c r="D15" s="10">
        <f>[1]อุดร1!E56</f>
        <v>981756</v>
      </c>
      <c r="E15" s="10">
        <f>[1]อุดร1!G56</f>
        <v>31179</v>
      </c>
      <c r="F15" s="10">
        <f>[1]อุดร1!H56</f>
        <v>0</v>
      </c>
      <c r="G15" s="10">
        <f>[1]อุดร1!I56</f>
        <v>13151</v>
      </c>
      <c r="H15" s="10">
        <f>[1]อุดร1!J56</f>
        <v>0</v>
      </c>
      <c r="I15" s="10">
        <f>[1]อุดร1!K56</f>
        <v>10638</v>
      </c>
      <c r="J15" s="11">
        <f>[1]อุดร1!Q56</f>
        <v>0</v>
      </c>
    </row>
    <row r="16" spans="1:10" x14ac:dyDescent="0.3">
      <c r="A16" s="8">
        <v>8</v>
      </c>
      <c r="B16" s="9" t="s">
        <v>28</v>
      </c>
      <c r="C16" s="10">
        <f t="shared" si="0"/>
        <v>1361442.25</v>
      </c>
      <c r="D16" s="10">
        <f>[1]อุดร1!E59</f>
        <v>460781.25</v>
      </c>
      <c r="E16" s="10">
        <f>[1]อุดร1!G59</f>
        <v>241719</v>
      </c>
      <c r="F16" s="10">
        <f>[1]อุดร1!I59</f>
        <v>272723</v>
      </c>
      <c r="G16" s="10">
        <f>[1]อุดร1!K59</f>
        <v>181287</v>
      </c>
      <c r="H16" s="10">
        <f>[1]อุดร1!M59</f>
        <v>141944</v>
      </c>
      <c r="I16" s="10">
        <f>[1]อุดร1!O59</f>
        <v>51293</v>
      </c>
      <c r="J16" s="11">
        <f>[1]อุดร1!Q59</f>
        <v>11695</v>
      </c>
    </row>
    <row r="17" spans="1:10" x14ac:dyDescent="0.3">
      <c r="A17" s="8">
        <v>9</v>
      </c>
      <c r="B17" s="9" t="s">
        <v>29</v>
      </c>
      <c r="C17" s="10">
        <f t="shared" si="0"/>
        <v>54783</v>
      </c>
      <c r="D17" s="10">
        <f>[1]อุดร1!E64</f>
        <v>54783</v>
      </c>
      <c r="E17" s="10">
        <f>[1]อุดร1!G64</f>
        <v>0</v>
      </c>
      <c r="F17" s="10">
        <f>[1]อุดร1!H64</f>
        <v>0</v>
      </c>
      <c r="G17" s="10">
        <f>[1]อุดร1!I64</f>
        <v>0</v>
      </c>
      <c r="H17" s="10">
        <f>[1]อุดร1!J64</f>
        <v>0</v>
      </c>
      <c r="I17" s="10">
        <f>[1]อุดร1!K64</f>
        <v>0</v>
      </c>
      <c r="J17" s="11">
        <f>[1]อุดร1!Q64</f>
        <v>0</v>
      </c>
    </row>
    <row r="18" spans="1:10" x14ac:dyDescent="0.3">
      <c r="A18" s="12">
        <v>10</v>
      </c>
      <c r="B18" s="13" t="s">
        <v>30</v>
      </c>
      <c r="C18" s="14">
        <f t="shared" si="0"/>
        <v>15989310.699999999</v>
      </c>
      <c r="D18" s="14">
        <f>[1]อุดร1!E65</f>
        <v>0</v>
      </c>
      <c r="E18" s="14">
        <f>[1]อุดร1!G65</f>
        <v>7737845</v>
      </c>
      <c r="F18" s="14">
        <f>[1]อุดร1!I65</f>
        <v>4442382</v>
      </c>
      <c r="G18" s="14">
        <f>[1]อุดร1!K65</f>
        <v>3584052</v>
      </c>
      <c r="H18" s="14">
        <f>[1]อุดร1!M65</f>
        <v>112251.7</v>
      </c>
      <c r="I18" s="14">
        <f>[1]อุดร1!O65</f>
        <v>112780</v>
      </c>
      <c r="J18" s="15">
        <f>[1]อุดร1!Q65</f>
        <v>0</v>
      </c>
    </row>
    <row r="19" spans="1:10" x14ac:dyDescent="0.3">
      <c r="A19" s="12">
        <v>11</v>
      </c>
      <c r="B19" s="13" t="s">
        <v>31</v>
      </c>
      <c r="C19" s="14">
        <f t="shared" si="0"/>
        <v>4880</v>
      </c>
      <c r="D19" s="14">
        <f>[1]อุดร1!E66</f>
        <v>4880</v>
      </c>
      <c r="E19" s="14">
        <f>[1]อุดร1!G66</f>
        <v>0</v>
      </c>
      <c r="F19" s="14">
        <f>[1]อุดร1!H66</f>
        <v>0</v>
      </c>
      <c r="G19" s="14">
        <f>[1]อุดร1!I66</f>
        <v>0</v>
      </c>
      <c r="H19" s="14">
        <f>[1]อุดร1!J66</f>
        <v>0</v>
      </c>
      <c r="I19" s="14">
        <f>[1]อุดร1!K66</f>
        <v>0</v>
      </c>
      <c r="J19" s="15">
        <f>[1]อุดร1!Q66</f>
        <v>0</v>
      </c>
    </row>
    <row r="20" spans="1:10" x14ac:dyDescent="0.3">
      <c r="A20" s="12">
        <v>12</v>
      </c>
      <c r="B20" s="13" t="s">
        <v>32</v>
      </c>
      <c r="C20" s="14">
        <f t="shared" si="0"/>
        <v>2160240</v>
      </c>
      <c r="D20" s="14">
        <f>[1]อุดร1!E67</f>
        <v>735815</v>
      </c>
      <c r="E20" s="14">
        <f>[1]อุดร1!G67</f>
        <v>568305</v>
      </c>
      <c r="F20" s="14">
        <f>[1]อุดร1!I67</f>
        <v>299940</v>
      </c>
      <c r="G20" s="14">
        <f>[1]อุดร1!K67</f>
        <v>449050</v>
      </c>
      <c r="H20" s="14">
        <f>[1]อุดร1!M67</f>
        <v>15420</v>
      </c>
      <c r="I20" s="14">
        <f>[1]อุดร1!O67</f>
        <v>91710</v>
      </c>
      <c r="J20" s="15">
        <f>[1]อุดร1!Q67</f>
        <v>0</v>
      </c>
    </row>
    <row r="21" spans="1:10" ht="21" thickBot="1" x14ac:dyDescent="0.35">
      <c r="A21" s="16">
        <v>13</v>
      </c>
      <c r="B21" s="17" t="s">
        <v>33</v>
      </c>
      <c r="C21" s="18">
        <f>SUM(D21:J21)</f>
        <v>141181773.06</v>
      </c>
      <c r="D21" s="19">
        <f>[1]อุดร1!E68</f>
        <v>89612872.640000001</v>
      </c>
      <c r="E21" s="19">
        <f>[1]อุดร1!G68</f>
        <v>24745919.850000001</v>
      </c>
      <c r="F21" s="19">
        <f>[1]อุดร1!I68</f>
        <v>13908610.950000001</v>
      </c>
      <c r="G21" s="19">
        <f>[1]อุดร1!K68</f>
        <v>5532896.5</v>
      </c>
      <c r="H21" s="19">
        <f>[1]อุดร1!M68</f>
        <v>2498552.1500000004</v>
      </c>
      <c r="I21" s="19">
        <f>[1]อุดร1!O68</f>
        <v>873557.4</v>
      </c>
      <c r="J21" s="19">
        <f>[1]อุดร1!Q68</f>
        <v>4009363.57</v>
      </c>
    </row>
    <row r="22" spans="1:10" ht="21" thickTop="1" x14ac:dyDescent="0.3"/>
    <row r="23" spans="1:10" x14ac:dyDescent="0.3">
      <c r="C23" s="20"/>
    </row>
    <row r="24" spans="1:10" x14ac:dyDescent="0.3">
      <c r="G24" s="21"/>
      <c r="H24" s="23"/>
      <c r="I24" s="23"/>
      <c r="J24" s="23"/>
    </row>
    <row r="25" spans="1:10" x14ac:dyDescent="0.3">
      <c r="G25" s="21"/>
      <c r="H25" s="23"/>
      <c r="I25" s="23"/>
      <c r="J25" s="23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6111-85CE-4420-BEFA-427DEFADCA19}">
  <dimension ref="A1:J26"/>
  <sheetViews>
    <sheetView topLeftCell="A11" workbookViewId="0">
      <selection activeCell="C21" sqref="C21"/>
    </sheetView>
  </sheetViews>
  <sheetFormatPr defaultColWidth="9" defaultRowHeight="20.25" x14ac:dyDescent="0.3"/>
  <cols>
    <col min="1" max="1" width="6.140625" style="22" customWidth="1"/>
    <col min="2" max="2" width="45" style="3" customWidth="1"/>
    <col min="3" max="3" width="21.140625" style="3" customWidth="1"/>
    <col min="4" max="4" width="14.140625" style="3" customWidth="1"/>
    <col min="5" max="5" width="13.5703125" style="3" customWidth="1"/>
    <col min="6" max="6" width="13.42578125" style="3" customWidth="1"/>
    <col min="7" max="7" width="14.42578125" style="3" customWidth="1"/>
    <col min="8" max="8" width="12.85546875" style="3" customWidth="1"/>
    <col min="9" max="9" width="12.42578125" style="3" customWidth="1"/>
    <col min="10" max="10" width="12.85546875" style="3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5.5703125" style="3" customWidth="1"/>
    <col min="260" max="260" width="14.140625" style="3" customWidth="1"/>
    <col min="261" max="261" width="13.5703125" style="3" customWidth="1"/>
    <col min="262" max="262" width="13.42578125" style="3" customWidth="1"/>
    <col min="263" max="263" width="14.42578125" style="3" customWidth="1"/>
    <col min="264" max="264" width="12.85546875" style="3" customWidth="1"/>
    <col min="265" max="265" width="12.42578125" style="3" customWidth="1"/>
    <col min="266" max="266" width="10.4257812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5.5703125" style="3" customWidth="1"/>
    <col min="516" max="516" width="14.140625" style="3" customWidth="1"/>
    <col min="517" max="517" width="13.5703125" style="3" customWidth="1"/>
    <col min="518" max="518" width="13.42578125" style="3" customWidth="1"/>
    <col min="519" max="519" width="14.42578125" style="3" customWidth="1"/>
    <col min="520" max="520" width="12.85546875" style="3" customWidth="1"/>
    <col min="521" max="521" width="12.42578125" style="3" customWidth="1"/>
    <col min="522" max="522" width="10.4257812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5.5703125" style="3" customWidth="1"/>
    <col min="772" max="772" width="14.140625" style="3" customWidth="1"/>
    <col min="773" max="773" width="13.5703125" style="3" customWidth="1"/>
    <col min="774" max="774" width="13.42578125" style="3" customWidth="1"/>
    <col min="775" max="775" width="14.42578125" style="3" customWidth="1"/>
    <col min="776" max="776" width="12.85546875" style="3" customWidth="1"/>
    <col min="777" max="777" width="12.42578125" style="3" customWidth="1"/>
    <col min="778" max="778" width="10.4257812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5.5703125" style="3" customWidth="1"/>
    <col min="1028" max="1028" width="14.140625" style="3" customWidth="1"/>
    <col min="1029" max="1029" width="13.5703125" style="3" customWidth="1"/>
    <col min="1030" max="1030" width="13.42578125" style="3" customWidth="1"/>
    <col min="1031" max="1031" width="14.42578125" style="3" customWidth="1"/>
    <col min="1032" max="1032" width="12.85546875" style="3" customWidth="1"/>
    <col min="1033" max="1033" width="12.42578125" style="3" customWidth="1"/>
    <col min="1034" max="1034" width="10.4257812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5.5703125" style="3" customWidth="1"/>
    <col min="1284" max="1284" width="14.140625" style="3" customWidth="1"/>
    <col min="1285" max="1285" width="13.5703125" style="3" customWidth="1"/>
    <col min="1286" max="1286" width="13.42578125" style="3" customWidth="1"/>
    <col min="1287" max="1287" width="14.42578125" style="3" customWidth="1"/>
    <col min="1288" max="1288" width="12.85546875" style="3" customWidth="1"/>
    <col min="1289" max="1289" width="12.42578125" style="3" customWidth="1"/>
    <col min="1290" max="1290" width="10.4257812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5.5703125" style="3" customWidth="1"/>
    <col min="1540" max="1540" width="14.140625" style="3" customWidth="1"/>
    <col min="1541" max="1541" width="13.5703125" style="3" customWidth="1"/>
    <col min="1542" max="1542" width="13.42578125" style="3" customWidth="1"/>
    <col min="1543" max="1543" width="14.42578125" style="3" customWidth="1"/>
    <col min="1544" max="1544" width="12.85546875" style="3" customWidth="1"/>
    <col min="1545" max="1545" width="12.42578125" style="3" customWidth="1"/>
    <col min="1546" max="1546" width="10.4257812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5.5703125" style="3" customWidth="1"/>
    <col min="1796" max="1796" width="14.140625" style="3" customWidth="1"/>
    <col min="1797" max="1797" width="13.5703125" style="3" customWidth="1"/>
    <col min="1798" max="1798" width="13.42578125" style="3" customWidth="1"/>
    <col min="1799" max="1799" width="14.42578125" style="3" customWidth="1"/>
    <col min="1800" max="1800" width="12.85546875" style="3" customWidth="1"/>
    <col min="1801" max="1801" width="12.42578125" style="3" customWidth="1"/>
    <col min="1802" max="1802" width="10.4257812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5.5703125" style="3" customWidth="1"/>
    <col min="2052" max="2052" width="14.140625" style="3" customWidth="1"/>
    <col min="2053" max="2053" width="13.5703125" style="3" customWidth="1"/>
    <col min="2054" max="2054" width="13.42578125" style="3" customWidth="1"/>
    <col min="2055" max="2055" width="14.42578125" style="3" customWidth="1"/>
    <col min="2056" max="2056" width="12.85546875" style="3" customWidth="1"/>
    <col min="2057" max="2057" width="12.42578125" style="3" customWidth="1"/>
    <col min="2058" max="2058" width="10.4257812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5.5703125" style="3" customWidth="1"/>
    <col min="2308" max="2308" width="14.140625" style="3" customWidth="1"/>
    <col min="2309" max="2309" width="13.5703125" style="3" customWidth="1"/>
    <col min="2310" max="2310" width="13.42578125" style="3" customWidth="1"/>
    <col min="2311" max="2311" width="14.42578125" style="3" customWidth="1"/>
    <col min="2312" max="2312" width="12.85546875" style="3" customWidth="1"/>
    <col min="2313" max="2313" width="12.42578125" style="3" customWidth="1"/>
    <col min="2314" max="2314" width="10.4257812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5.5703125" style="3" customWidth="1"/>
    <col min="2564" max="2564" width="14.140625" style="3" customWidth="1"/>
    <col min="2565" max="2565" width="13.5703125" style="3" customWidth="1"/>
    <col min="2566" max="2566" width="13.42578125" style="3" customWidth="1"/>
    <col min="2567" max="2567" width="14.42578125" style="3" customWidth="1"/>
    <col min="2568" max="2568" width="12.85546875" style="3" customWidth="1"/>
    <col min="2569" max="2569" width="12.42578125" style="3" customWidth="1"/>
    <col min="2570" max="2570" width="10.4257812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5.5703125" style="3" customWidth="1"/>
    <col min="2820" max="2820" width="14.140625" style="3" customWidth="1"/>
    <col min="2821" max="2821" width="13.5703125" style="3" customWidth="1"/>
    <col min="2822" max="2822" width="13.42578125" style="3" customWidth="1"/>
    <col min="2823" max="2823" width="14.42578125" style="3" customWidth="1"/>
    <col min="2824" max="2824" width="12.85546875" style="3" customWidth="1"/>
    <col min="2825" max="2825" width="12.42578125" style="3" customWidth="1"/>
    <col min="2826" max="2826" width="10.4257812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5.5703125" style="3" customWidth="1"/>
    <col min="3076" max="3076" width="14.140625" style="3" customWidth="1"/>
    <col min="3077" max="3077" width="13.5703125" style="3" customWidth="1"/>
    <col min="3078" max="3078" width="13.42578125" style="3" customWidth="1"/>
    <col min="3079" max="3079" width="14.42578125" style="3" customWidth="1"/>
    <col min="3080" max="3080" width="12.85546875" style="3" customWidth="1"/>
    <col min="3081" max="3081" width="12.42578125" style="3" customWidth="1"/>
    <col min="3082" max="3082" width="10.4257812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5.5703125" style="3" customWidth="1"/>
    <col min="3332" max="3332" width="14.140625" style="3" customWidth="1"/>
    <col min="3333" max="3333" width="13.5703125" style="3" customWidth="1"/>
    <col min="3334" max="3334" width="13.42578125" style="3" customWidth="1"/>
    <col min="3335" max="3335" width="14.42578125" style="3" customWidth="1"/>
    <col min="3336" max="3336" width="12.85546875" style="3" customWidth="1"/>
    <col min="3337" max="3337" width="12.42578125" style="3" customWidth="1"/>
    <col min="3338" max="3338" width="10.4257812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5.5703125" style="3" customWidth="1"/>
    <col min="3588" max="3588" width="14.140625" style="3" customWidth="1"/>
    <col min="3589" max="3589" width="13.5703125" style="3" customWidth="1"/>
    <col min="3590" max="3590" width="13.42578125" style="3" customWidth="1"/>
    <col min="3591" max="3591" width="14.42578125" style="3" customWidth="1"/>
    <col min="3592" max="3592" width="12.85546875" style="3" customWidth="1"/>
    <col min="3593" max="3593" width="12.42578125" style="3" customWidth="1"/>
    <col min="3594" max="3594" width="10.4257812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5.5703125" style="3" customWidth="1"/>
    <col min="3844" max="3844" width="14.140625" style="3" customWidth="1"/>
    <col min="3845" max="3845" width="13.5703125" style="3" customWidth="1"/>
    <col min="3846" max="3846" width="13.42578125" style="3" customWidth="1"/>
    <col min="3847" max="3847" width="14.42578125" style="3" customWidth="1"/>
    <col min="3848" max="3848" width="12.85546875" style="3" customWidth="1"/>
    <col min="3849" max="3849" width="12.42578125" style="3" customWidth="1"/>
    <col min="3850" max="3850" width="10.4257812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5.5703125" style="3" customWidth="1"/>
    <col min="4100" max="4100" width="14.140625" style="3" customWidth="1"/>
    <col min="4101" max="4101" width="13.5703125" style="3" customWidth="1"/>
    <col min="4102" max="4102" width="13.42578125" style="3" customWidth="1"/>
    <col min="4103" max="4103" width="14.42578125" style="3" customWidth="1"/>
    <col min="4104" max="4104" width="12.85546875" style="3" customWidth="1"/>
    <col min="4105" max="4105" width="12.42578125" style="3" customWidth="1"/>
    <col min="4106" max="4106" width="10.4257812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5.5703125" style="3" customWidth="1"/>
    <col min="4356" max="4356" width="14.140625" style="3" customWidth="1"/>
    <col min="4357" max="4357" width="13.5703125" style="3" customWidth="1"/>
    <col min="4358" max="4358" width="13.42578125" style="3" customWidth="1"/>
    <col min="4359" max="4359" width="14.42578125" style="3" customWidth="1"/>
    <col min="4360" max="4360" width="12.85546875" style="3" customWidth="1"/>
    <col min="4361" max="4361" width="12.42578125" style="3" customWidth="1"/>
    <col min="4362" max="4362" width="10.4257812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5.5703125" style="3" customWidth="1"/>
    <col min="4612" max="4612" width="14.140625" style="3" customWidth="1"/>
    <col min="4613" max="4613" width="13.5703125" style="3" customWidth="1"/>
    <col min="4614" max="4614" width="13.42578125" style="3" customWidth="1"/>
    <col min="4615" max="4615" width="14.42578125" style="3" customWidth="1"/>
    <col min="4616" max="4616" width="12.85546875" style="3" customWidth="1"/>
    <col min="4617" max="4617" width="12.42578125" style="3" customWidth="1"/>
    <col min="4618" max="4618" width="10.4257812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5.5703125" style="3" customWidth="1"/>
    <col min="4868" max="4868" width="14.140625" style="3" customWidth="1"/>
    <col min="4869" max="4869" width="13.5703125" style="3" customWidth="1"/>
    <col min="4870" max="4870" width="13.42578125" style="3" customWidth="1"/>
    <col min="4871" max="4871" width="14.42578125" style="3" customWidth="1"/>
    <col min="4872" max="4872" width="12.85546875" style="3" customWidth="1"/>
    <col min="4873" max="4873" width="12.42578125" style="3" customWidth="1"/>
    <col min="4874" max="4874" width="10.4257812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5.5703125" style="3" customWidth="1"/>
    <col min="5124" max="5124" width="14.140625" style="3" customWidth="1"/>
    <col min="5125" max="5125" width="13.5703125" style="3" customWidth="1"/>
    <col min="5126" max="5126" width="13.42578125" style="3" customWidth="1"/>
    <col min="5127" max="5127" width="14.42578125" style="3" customWidth="1"/>
    <col min="5128" max="5128" width="12.85546875" style="3" customWidth="1"/>
    <col min="5129" max="5129" width="12.42578125" style="3" customWidth="1"/>
    <col min="5130" max="5130" width="10.4257812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5.5703125" style="3" customWidth="1"/>
    <col min="5380" max="5380" width="14.140625" style="3" customWidth="1"/>
    <col min="5381" max="5381" width="13.5703125" style="3" customWidth="1"/>
    <col min="5382" max="5382" width="13.42578125" style="3" customWidth="1"/>
    <col min="5383" max="5383" width="14.42578125" style="3" customWidth="1"/>
    <col min="5384" max="5384" width="12.85546875" style="3" customWidth="1"/>
    <col min="5385" max="5385" width="12.42578125" style="3" customWidth="1"/>
    <col min="5386" max="5386" width="10.4257812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5.5703125" style="3" customWidth="1"/>
    <col min="5636" max="5636" width="14.140625" style="3" customWidth="1"/>
    <col min="5637" max="5637" width="13.5703125" style="3" customWidth="1"/>
    <col min="5638" max="5638" width="13.42578125" style="3" customWidth="1"/>
    <col min="5639" max="5639" width="14.42578125" style="3" customWidth="1"/>
    <col min="5640" max="5640" width="12.85546875" style="3" customWidth="1"/>
    <col min="5641" max="5641" width="12.42578125" style="3" customWidth="1"/>
    <col min="5642" max="5642" width="10.4257812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5.5703125" style="3" customWidth="1"/>
    <col min="5892" max="5892" width="14.140625" style="3" customWidth="1"/>
    <col min="5893" max="5893" width="13.5703125" style="3" customWidth="1"/>
    <col min="5894" max="5894" width="13.42578125" style="3" customWidth="1"/>
    <col min="5895" max="5895" width="14.42578125" style="3" customWidth="1"/>
    <col min="5896" max="5896" width="12.85546875" style="3" customWidth="1"/>
    <col min="5897" max="5897" width="12.42578125" style="3" customWidth="1"/>
    <col min="5898" max="5898" width="10.4257812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5.5703125" style="3" customWidth="1"/>
    <col min="6148" max="6148" width="14.140625" style="3" customWidth="1"/>
    <col min="6149" max="6149" width="13.5703125" style="3" customWidth="1"/>
    <col min="6150" max="6150" width="13.42578125" style="3" customWidth="1"/>
    <col min="6151" max="6151" width="14.42578125" style="3" customWidth="1"/>
    <col min="6152" max="6152" width="12.85546875" style="3" customWidth="1"/>
    <col min="6153" max="6153" width="12.42578125" style="3" customWidth="1"/>
    <col min="6154" max="6154" width="10.4257812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5.5703125" style="3" customWidth="1"/>
    <col min="6404" max="6404" width="14.140625" style="3" customWidth="1"/>
    <col min="6405" max="6405" width="13.5703125" style="3" customWidth="1"/>
    <col min="6406" max="6406" width="13.42578125" style="3" customWidth="1"/>
    <col min="6407" max="6407" width="14.42578125" style="3" customWidth="1"/>
    <col min="6408" max="6408" width="12.85546875" style="3" customWidth="1"/>
    <col min="6409" max="6409" width="12.42578125" style="3" customWidth="1"/>
    <col min="6410" max="6410" width="10.4257812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5.5703125" style="3" customWidth="1"/>
    <col min="6660" max="6660" width="14.140625" style="3" customWidth="1"/>
    <col min="6661" max="6661" width="13.5703125" style="3" customWidth="1"/>
    <col min="6662" max="6662" width="13.42578125" style="3" customWidth="1"/>
    <col min="6663" max="6663" width="14.42578125" style="3" customWidth="1"/>
    <col min="6664" max="6664" width="12.85546875" style="3" customWidth="1"/>
    <col min="6665" max="6665" width="12.42578125" style="3" customWidth="1"/>
    <col min="6666" max="6666" width="10.4257812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5.5703125" style="3" customWidth="1"/>
    <col min="6916" max="6916" width="14.140625" style="3" customWidth="1"/>
    <col min="6917" max="6917" width="13.5703125" style="3" customWidth="1"/>
    <col min="6918" max="6918" width="13.42578125" style="3" customWidth="1"/>
    <col min="6919" max="6919" width="14.42578125" style="3" customWidth="1"/>
    <col min="6920" max="6920" width="12.85546875" style="3" customWidth="1"/>
    <col min="6921" max="6921" width="12.42578125" style="3" customWidth="1"/>
    <col min="6922" max="6922" width="10.4257812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5.5703125" style="3" customWidth="1"/>
    <col min="7172" max="7172" width="14.140625" style="3" customWidth="1"/>
    <col min="7173" max="7173" width="13.5703125" style="3" customWidth="1"/>
    <col min="7174" max="7174" width="13.42578125" style="3" customWidth="1"/>
    <col min="7175" max="7175" width="14.42578125" style="3" customWidth="1"/>
    <col min="7176" max="7176" width="12.85546875" style="3" customWidth="1"/>
    <col min="7177" max="7177" width="12.42578125" style="3" customWidth="1"/>
    <col min="7178" max="7178" width="10.4257812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5.5703125" style="3" customWidth="1"/>
    <col min="7428" max="7428" width="14.140625" style="3" customWidth="1"/>
    <col min="7429" max="7429" width="13.5703125" style="3" customWidth="1"/>
    <col min="7430" max="7430" width="13.42578125" style="3" customWidth="1"/>
    <col min="7431" max="7431" width="14.42578125" style="3" customWidth="1"/>
    <col min="7432" max="7432" width="12.85546875" style="3" customWidth="1"/>
    <col min="7433" max="7433" width="12.42578125" style="3" customWidth="1"/>
    <col min="7434" max="7434" width="10.4257812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5.5703125" style="3" customWidth="1"/>
    <col min="7684" max="7684" width="14.140625" style="3" customWidth="1"/>
    <col min="7685" max="7685" width="13.5703125" style="3" customWidth="1"/>
    <col min="7686" max="7686" width="13.42578125" style="3" customWidth="1"/>
    <col min="7687" max="7687" width="14.42578125" style="3" customWidth="1"/>
    <col min="7688" max="7688" width="12.85546875" style="3" customWidth="1"/>
    <col min="7689" max="7689" width="12.42578125" style="3" customWidth="1"/>
    <col min="7690" max="7690" width="10.4257812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5.5703125" style="3" customWidth="1"/>
    <col min="7940" max="7940" width="14.140625" style="3" customWidth="1"/>
    <col min="7941" max="7941" width="13.5703125" style="3" customWidth="1"/>
    <col min="7942" max="7942" width="13.42578125" style="3" customWidth="1"/>
    <col min="7943" max="7943" width="14.42578125" style="3" customWidth="1"/>
    <col min="7944" max="7944" width="12.85546875" style="3" customWidth="1"/>
    <col min="7945" max="7945" width="12.42578125" style="3" customWidth="1"/>
    <col min="7946" max="7946" width="10.4257812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5.5703125" style="3" customWidth="1"/>
    <col min="8196" max="8196" width="14.140625" style="3" customWidth="1"/>
    <col min="8197" max="8197" width="13.5703125" style="3" customWidth="1"/>
    <col min="8198" max="8198" width="13.42578125" style="3" customWidth="1"/>
    <col min="8199" max="8199" width="14.42578125" style="3" customWidth="1"/>
    <col min="8200" max="8200" width="12.85546875" style="3" customWidth="1"/>
    <col min="8201" max="8201" width="12.42578125" style="3" customWidth="1"/>
    <col min="8202" max="8202" width="10.4257812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5.5703125" style="3" customWidth="1"/>
    <col min="8452" max="8452" width="14.140625" style="3" customWidth="1"/>
    <col min="8453" max="8453" width="13.5703125" style="3" customWidth="1"/>
    <col min="8454" max="8454" width="13.42578125" style="3" customWidth="1"/>
    <col min="8455" max="8455" width="14.42578125" style="3" customWidth="1"/>
    <col min="8456" max="8456" width="12.85546875" style="3" customWidth="1"/>
    <col min="8457" max="8457" width="12.42578125" style="3" customWidth="1"/>
    <col min="8458" max="8458" width="10.4257812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5.5703125" style="3" customWidth="1"/>
    <col min="8708" max="8708" width="14.140625" style="3" customWidth="1"/>
    <col min="8709" max="8709" width="13.5703125" style="3" customWidth="1"/>
    <col min="8710" max="8710" width="13.42578125" style="3" customWidth="1"/>
    <col min="8711" max="8711" width="14.42578125" style="3" customWidth="1"/>
    <col min="8712" max="8712" width="12.85546875" style="3" customWidth="1"/>
    <col min="8713" max="8713" width="12.42578125" style="3" customWidth="1"/>
    <col min="8714" max="8714" width="10.4257812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5.5703125" style="3" customWidth="1"/>
    <col min="8964" max="8964" width="14.140625" style="3" customWidth="1"/>
    <col min="8965" max="8965" width="13.5703125" style="3" customWidth="1"/>
    <col min="8966" max="8966" width="13.42578125" style="3" customWidth="1"/>
    <col min="8967" max="8967" width="14.42578125" style="3" customWidth="1"/>
    <col min="8968" max="8968" width="12.85546875" style="3" customWidth="1"/>
    <col min="8969" max="8969" width="12.42578125" style="3" customWidth="1"/>
    <col min="8970" max="8970" width="10.4257812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5.5703125" style="3" customWidth="1"/>
    <col min="9220" max="9220" width="14.140625" style="3" customWidth="1"/>
    <col min="9221" max="9221" width="13.5703125" style="3" customWidth="1"/>
    <col min="9222" max="9222" width="13.42578125" style="3" customWidth="1"/>
    <col min="9223" max="9223" width="14.42578125" style="3" customWidth="1"/>
    <col min="9224" max="9224" width="12.85546875" style="3" customWidth="1"/>
    <col min="9225" max="9225" width="12.42578125" style="3" customWidth="1"/>
    <col min="9226" max="9226" width="10.4257812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5.5703125" style="3" customWidth="1"/>
    <col min="9476" max="9476" width="14.140625" style="3" customWidth="1"/>
    <col min="9477" max="9477" width="13.5703125" style="3" customWidth="1"/>
    <col min="9478" max="9478" width="13.42578125" style="3" customWidth="1"/>
    <col min="9479" max="9479" width="14.42578125" style="3" customWidth="1"/>
    <col min="9480" max="9480" width="12.85546875" style="3" customWidth="1"/>
    <col min="9481" max="9481" width="12.42578125" style="3" customWidth="1"/>
    <col min="9482" max="9482" width="10.4257812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5.5703125" style="3" customWidth="1"/>
    <col min="9732" max="9732" width="14.140625" style="3" customWidth="1"/>
    <col min="9733" max="9733" width="13.5703125" style="3" customWidth="1"/>
    <col min="9734" max="9734" width="13.42578125" style="3" customWidth="1"/>
    <col min="9735" max="9735" width="14.42578125" style="3" customWidth="1"/>
    <col min="9736" max="9736" width="12.85546875" style="3" customWidth="1"/>
    <col min="9737" max="9737" width="12.42578125" style="3" customWidth="1"/>
    <col min="9738" max="9738" width="10.4257812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5.5703125" style="3" customWidth="1"/>
    <col min="9988" max="9988" width="14.140625" style="3" customWidth="1"/>
    <col min="9989" max="9989" width="13.5703125" style="3" customWidth="1"/>
    <col min="9990" max="9990" width="13.42578125" style="3" customWidth="1"/>
    <col min="9991" max="9991" width="14.42578125" style="3" customWidth="1"/>
    <col min="9992" max="9992" width="12.85546875" style="3" customWidth="1"/>
    <col min="9993" max="9993" width="12.42578125" style="3" customWidth="1"/>
    <col min="9994" max="9994" width="10.4257812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5.5703125" style="3" customWidth="1"/>
    <col min="10244" max="10244" width="14.140625" style="3" customWidth="1"/>
    <col min="10245" max="10245" width="13.5703125" style="3" customWidth="1"/>
    <col min="10246" max="10246" width="13.42578125" style="3" customWidth="1"/>
    <col min="10247" max="10247" width="14.42578125" style="3" customWidth="1"/>
    <col min="10248" max="10248" width="12.85546875" style="3" customWidth="1"/>
    <col min="10249" max="10249" width="12.42578125" style="3" customWidth="1"/>
    <col min="10250" max="10250" width="10.4257812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5.5703125" style="3" customWidth="1"/>
    <col min="10500" max="10500" width="14.140625" style="3" customWidth="1"/>
    <col min="10501" max="10501" width="13.5703125" style="3" customWidth="1"/>
    <col min="10502" max="10502" width="13.42578125" style="3" customWidth="1"/>
    <col min="10503" max="10503" width="14.42578125" style="3" customWidth="1"/>
    <col min="10504" max="10504" width="12.85546875" style="3" customWidth="1"/>
    <col min="10505" max="10505" width="12.42578125" style="3" customWidth="1"/>
    <col min="10506" max="10506" width="10.4257812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5.5703125" style="3" customWidth="1"/>
    <col min="10756" max="10756" width="14.140625" style="3" customWidth="1"/>
    <col min="10757" max="10757" width="13.5703125" style="3" customWidth="1"/>
    <col min="10758" max="10758" width="13.42578125" style="3" customWidth="1"/>
    <col min="10759" max="10759" width="14.42578125" style="3" customWidth="1"/>
    <col min="10760" max="10760" width="12.85546875" style="3" customWidth="1"/>
    <col min="10761" max="10761" width="12.42578125" style="3" customWidth="1"/>
    <col min="10762" max="10762" width="10.4257812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5.5703125" style="3" customWidth="1"/>
    <col min="11012" max="11012" width="14.140625" style="3" customWidth="1"/>
    <col min="11013" max="11013" width="13.5703125" style="3" customWidth="1"/>
    <col min="11014" max="11014" width="13.42578125" style="3" customWidth="1"/>
    <col min="11015" max="11015" width="14.42578125" style="3" customWidth="1"/>
    <col min="11016" max="11016" width="12.85546875" style="3" customWidth="1"/>
    <col min="11017" max="11017" width="12.42578125" style="3" customWidth="1"/>
    <col min="11018" max="11018" width="10.4257812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5.5703125" style="3" customWidth="1"/>
    <col min="11268" max="11268" width="14.140625" style="3" customWidth="1"/>
    <col min="11269" max="11269" width="13.5703125" style="3" customWidth="1"/>
    <col min="11270" max="11270" width="13.42578125" style="3" customWidth="1"/>
    <col min="11271" max="11271" width="14.42578125" style="3" customWidth="1"/>
    <col min="11272" max="11272" width="12.85546875" style="3" customWidth="1"/>
    <col min="11273" max="11273" width="12.42578125" style="3" customWidth="1"/>
    <col min="11274" max="11274" width="10.4257812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5.5703125" style="3" customWidth="1"/>
    <col min="11524" max="11524" width="14.140625" style="3" customWidth="1"/>
    <col min="11525" max="11525" width="13.5703125" style="3" customWidth="1"/>
    <col min="11526" max="11526" width="13.42578125" style="3" customWidth="1"/>
    <col min="11527" max="11527" width="14.42578125" style="3" customWidth="1"/>
    <col min="11528" max="11528" width="12.85546875" style="3" customWidth="1"/>
    <col min="11529" max="11529" width="12.42578125" style="3" customWidth="1"/>
    <col min="11530" max="11530" width="10.4257812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5.5703125" style="3" customWidth="1"/>
    <col min="11780" max="11780" width="14.140625" style="3" customWidth="1"/>
    <col min="11781" max="11781" width="13.5703125" style="3" customWidth="1"/>
    <col min="11782" max="11782" width="13.42578125" style="3" customWidth="1"/>
    <col min="11783" max="11783" width="14.42578125" style="3" customWidth="1"/>
    <col min="11784" max="11784" width="12.85546875" style="3" customWidth="1"/>
    <col min="11785" max="11785" width="12.42578125" style="3" customWidth="1"/>
    <col min="11786" max="11786" width="10.4257812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5.5703125" style="3" customWidth="1"/>
    <col min="12036" max="12036" width="14.140625" style="3" customWidth="1"/>
    <col min="12037" max="12037" width="13.5703125" style="3" customWidth="1"/>
    <col min="12038" max="12038" width="13.42578125" style="3" customWidth="1"/>
    <col min="12039" max="12039" width="14.42578125" style="3" customWidth="1"/>
    <col min="12040" max="12040" width="12.85546875" style="3" customWidth="1"/>
    <col min="12041" max="12041" width="12.42578125" style="3" customWidth="1"/>
    <col min="12042" max="12042" width="10.4257812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5.5703125" style="3" customWidth="1"/>
    <col min="12292" max="12292" width="14.140625" style="3" customWidth="1"/>
    <col min="12293" max="12293" width="13.5703125" style="3" customWidth="1"/>
    <col min="12294" max="12294" width="13.42578125" style="3" customWidth="1"/>
    <col min="12295" max="12295" width="14.42578125" style="3" customWidth="1"/>
    <col min="12296" max="12296" width="12.85546875" style="3" customWidth="1"/>
    <col min="12297" max="12297" width="12.42578125" style="3" customWidth="1"/>
    <col min="12298" max="12298" width="10.4257812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5.5703125" style="3" customWidth="1"/>
    <col min="12548" max="12548" width="14.140625" style="3" customWidth="1"/>
    <col min="12549" max="12549" width="13.5703125" style="3" customWidth="1"/>
    <col min="12550" max="12550" width="13.42578125" style="3" customWidth="1"/>
    <col min="12551" max="12551" width="14.42578125" style="3" customWidth="1"/>
    <col min="12552" max="12552" width="12.85546875" style="3" customWidth="1"/>
    <col min="12553" max="12553" width="12.42578125" style="3" customWidth="1"/>
    <col min="12554" max="12554" width="10.4257812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5.5703125" style="3" customWidth="1"/>
    <col min="12804" max="12804" width="14.140625" style="3" customWidth="1"/>
    <col min="12805" max="12805" width="13.5703125" style="3" customWidth="1"/>
    <col min="12806" max="12806" width="13.42578125" style="3" customWidth="1"/>
    <col min="12807" max="12807" width="14.42578125" style="3" customWidth="1"/>
    <col min="12808" max="12808" width="12.85546875" style="3" customWidth="1"/>
    <col min="12809" max="12809" width="12.42578125" style="3" customWidth="1"/>
    <col min="12810" max="12810" width="10.4257812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5.5703125" style="3" customWidth="1"/>
    <col min="13060" max="13060" width="14.140625" style="3" customWidth="1"/>
    <col min="13061" max="13061" width="13.5703125" style="3" customWidth="1"/>
    <col min="13062" max="13062" width="13.42578125" style="3" customWidth="1"/>
    <col min="13063" max="13063" width="14.42578125" style="3" customWidth="1"/>
    <col min="13064" max="13064" width="12.85546875" style="3" customWidth="1"/>
    <col min="13065" max="13065" width="12.42578125" style="3" customWidth="1"/>
    <col min="13066" max="13066" width="10.4257812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5.5703125" style="3" customWidth="1"/>
    <col min="13316" max="13316" width="14.140625" style="3" customWidth="1"/>
    <col min="13317" max="13317" width="13.5703125" style="3" customWidth="1"/>
    <col min="13318" max="13318" width="13.42578125" style="3" customWidth="1"/>
    <col min="13319" max="13319" width="14.42578125" style="3" customWidth="1"/>
    <col min="13320" max="13320" width="12.85546875" style="3" customWidth="1"/>
    <col min="13321" max="13321" width="12.42578125" style="3" customWidth="1"/>
    <col min="13322" max="13322" width="10.4257812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5.5703125" style="3" customWidth="1"/>
    <col min="13572" max="13572" width="14.140625" style="3" customWidth="1"/>
    <col min="13573" max="13573" width="13.5703125" style="3" customWidth="1"/>
    <col min="13574" max="13574" width="13.42578125" style="3" customWidth="1"/>
    <col min="13575" max="13575" width="14.42578125" style="3" customWidth="1"/>
    <col min="13576" max="13576" width="12.85546875" style="3" customWidth="1"/>
    <col min="13577" max="13577" width="12.42578125" style="3" customWidth="1"/>
    <col min="13578" max="13578" width="10.4257812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5.5703125" style="3" customWidth="1"/>
    <col min="13828" max="13828" width="14.140625" style="3" customWidth="1"/>
    <col min="13829" max="13829" width="13.5703125" style="3" customWidth="1"/>
    <col min="13830" max="13830" width="13.42578125" style="3" customWidth="1"/>
    <col min="13831" max="13831" width="14.42578125" style="3" customWidth="1"/>
    <col min="13832" max="13832" width="12.85546875" style="3" customWidth="1"/>
    <col min="13833" max="13833" width="12.42578125" style="3" customWidth="1"/>
    <col min="13834" max="13834" width="10.4257812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5.5703125" style="3" customWidth="1"/>
    <col min="14084" max="14084" width="14.140625" style="3" customWidth="1"/>
    <col min="14085" max="14085" width="13.5703125" style="3" customWidth="1"/>
    <col min="14086" max="14086" width="13.42578125" style="3" customWidth="1"/>
    <col min="14087" max="14087" width="14.42578125" style="3" customWidth="1"/>
    <col min="14088" max="14088" width="12.85546875" style="3" customWidth="1"/>
    <col min="14089" max="14089" width="12.42578125" style="3" customWidth="1"/>
    <col min="14090" max="14090" width="10.4257812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5.5703125" style="3" customWidth="1"/>
    <col min="14340" max="14340" width="14.140625" style="3" customWidth="1"/>
    <col min="14341" max="14341" width="13.5703125" style="3" customWidth="1"/>
    <col min="14342" max="14342" width="13.42578125" style="3" customWidth="1"/>
    <col min="14343" max="14343" width="14.42578125" style="3" customWidth="1"/>
    <col min="14344" max="14344" width="12.85546875" style="3" customWidth="1"/>
    <col min="14345" max="14345" width="12.42578125" style="3" customWidth="1"/>
    <col min="14346" max="14346" width="10.4257812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5.5703125" style="3" customWidth="1"/>
    <col min="14596" max="14596" width="14.140625" style="3" customWidth="1"/>
    <col min="14597" max="14597" width="13.5703125" style="3" customWidth="1"/>
    <col min="14598" max="14598" width="13.42578125" style="3" customWidth="1"/>
    <col min="14599" max="14599" width="14.42578125" style="3" customWidth="1"/>
    <col min="14600" max="14600" width="12.85546875" style="3" customWidth="1"/>
    <col min="14601" max="14601" width="12.42578125" style="3" customWidth="1"/>
    <col min="14602" max="14602" width="10.4257812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5.5703125" style="3" customWidth="1"/>
    <col min="14852" max="14852" width="14.140625" style="3" customWidth="1"/>
    <col min="14853" max="14853" width="13.5703125" style="3" customWidth="1"/>
    <col min="14854" max="14854" width="13.42578125" style="3" customWidth="1"/>
    <col min="14855" max="14855" width="14.42578125" style="3" customWidth="1"/>
    <col min="14856" max="14856" width="12.85546875" style="3" customWidth="1"/>
    <col min="14857" max="14857" width="12.42578125" style="3" customWidth="1"/>
    <col min="14858" max="14858" width="10.4257812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5.5703125" style="3" customWidth="1"/>
    <col min="15108" max="15108" width="14.140625" style="3" customWidth="1"/>
    <col min="15109" max="15109" width="13.5703125" style="3" customWidth="1"/>
    <col min="15110" max="15110" width="13.42578125" style="3" customWidth="1"/>
    <col min="15111" max="15111" width="14.42578125" style="3" customWidth="1"/>
    <col min="15112" max="15112" width="12.85546875" style="3" customWidth="1"/>
    <col min="15113" max="15113" width="12.42578125" style="3" customWidth="1"/>
    <col min="15114" max="15114" width="10.4257812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5.5703125" style="3" customWidth="1"/>
    <col min="15364" max="15364" width="14.140625" style="3" customWidth="1"/>
    <col min="15365" max="15365" width="13.5703125" style="3" customWidth="1"/>
    <col min="15366" max="15366" width="13.42578125" style="3" customWidth="1"/>
    <col min="15367" max="15367" width="14.42578125" style="3" customWidth="1"/>
    <col min="15368" max="15368" width="12.85546875" style="3" customWidth="1"/>
    <col min="15369" max="15369" width="12.42578125" style="3" customWidth="1"/>
    <col min="15370" max="15370" width="10.4257812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5.5703125" style="3" customWidth="1"/>
    <col min="15620" max="15620" width="14.140625" style="3" customWidth="1"/>
    <col min="15621" max="15621" width="13.5703125" style="3" customWidth="1"/>
    <col min="15622" max="15622" width="13.42578125" style="3" customWidth="1"/>
    <col min="15623" max="15623" width="14.42578125" style="3" customWidth="1"/>
    <col min="15624" max="15624" width="12.85546875" style="3" customWidth="1"/>
    <col min="15625" max="15625" width="12.42578125" style="3" customWidth="1"/>
    <col min="15626" max="15626" width="10.4257812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5.5703125" style="3" customWidth="1"/>
    <col min="15876" max="15876" width="14.140625" style="3" customWidth="1"/>
    <col min="15877" max="15877" width="13.5703125" style="3" customWidth="1"/>
    <col min="15878" max="15878" width="13.42578125" style="3" customWidth="1"/>
    <col min="15879" max="15879" width="14.42578125" style="3" customWidth="1"/>
    <col min="15880" max="15880" width="12.85546875" style="3" customWidth="1"/>
    <col min="15881" max="15881" width="12.42578125" style="3" customWidth="1"/>
    <col min="15882" max="15882" width="10.4257812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5.5703125" style="3" customWidth="1"/>
    <col min="16132" max="16132" width="14.140625" style="3" customWidth="1"/>
    <col min="16133" max="16133" width="13.5703125" style="3" customWidth="1"/>
    <col min="16134" max="16134" width="13.42578125" style="3" customWidth="1"/>
    <col min="16135" max="16135" width="14.42578125" style="3" customWidth="1"/>
    <col min="16136" max="16136" width="12.85546875" style="3" customWidth="1"/>
    <col min="16137" max="16137" width="12.42578125" style="3" customWidth="1"/>
    <col min="16138" max="16138" width="10.42578125" style="3" customWidth="1"/>
    <col min="16139" max="16384" width="9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47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43.5" customHeight="1" x14ac:dyDescent="0.3">
      <c r="A7" s="89"/>
      <c r="B7" s="89"/>
      <c r="C7" s="104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45" x14ac:dyDescent="0.2">
      <c r="A8" s="89"/>
      <c r="B8" s="89"/>
      <c r="C8" s="6" t="s">
        <v>34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3">
      <c r="A9" s="8">
        <v>1</v>
      </c>
      <c r="B9" s="9" t="s">
        <v>21</v>
      </c>
      <c r="C9" s="10">
        <f>SUM(D9:J9)</f>
        <v>0</v>
      </c>
      <c r="D9" s="10">
        <f>[10]ตารางสำรวจอายุลูกหนี้ฯ!E11</f>
        <v>0</v>
      </c>
      <c r="E9" s="10">
        <f>[10]ตารางสำรวจอายุลูกหนี้ฯ!G11</f>
        <v>0</v>
      </c>
      <c r="F9" s="10">
        <f>[10]ตารางสำรวจอายุลูกหนี้ฯ!H11</f>
        <v>0</v>
      </c>
      <c r="G9" s="10">
        <f>[10]ตารางสำรวจอายุลูกหนี้ฯ!I11</f>
        <v>0</v>
      </c>
      <c r="H9" s="10">
        <f>[10]ตารางสำรวจอายุลูกหนี้ฯ!J11</f>
        <v>0</v>
      </c>
      <c r="I9" s="10">
        <f>[10]ตารางสำรวจอายุลูกหนี้ฯ!K11</f>
        <v>0</v>
      </c>
      <c r="J9" s="10">
        <f>[10]ตารางสำรวจอายุลูกหนี้ฯ!L11</f>
        <v>0</v>
      </c>
    </row>
    <row r="10" spans="1:10" x14ac:dyDescent="0.3">
      <c r="A10" s="8">
        <v>2</v>
      </c>
      <c r="B10" s="9" t="s">
        <v>22</v>
      </c>
      <c r="C10" s="10">
        <f t="shared" ref="C10:C20" si="0">SUM(D10:J10)</f>
        <v>1586746.99</v>
      </c>
      <c r="D10" s="10">
        <f>[10]ตารางสำรวจอายุลูกหนี้ฯ!E23</f>
        <v>1443145.99</v>
      </c>
      <c r="E10" s="10">
        <f>[10]ตารางสำรวจอายุลูกหนี้ฯ!G23</f>
        <v>44561</v>
      </c>
      <c r="F10" s="10">
        <f>[10]ตารางสำรวจอายุลูกหนี้ฯ!I23</f>
        <v>53722</v>
      </c>
      <c r="G10" s="10">
        <f>[10]ตารางสำรวจอายุลูกหนี้ฯ!K23</f>
        <v>38572</v>
      </c>
      <c r="H10" s="10">
        <f>[10]ตารางสำรวจอายุลูกหนี้ฯ!M23</f>
        <v>5546</v>
      </c>
      <c r="I10" s="10">
        <f>[10]ตารางสำรวจอายุลูกหนี้ฯ!O23</f>
        <v>1200</v>
      </c>
      <c r="J10" s="10">
        <f>[10]ตารางสำรวจอายุลูกหนี้ฯ!L23</f>
        <v>0</v>
      </c>
    </row>
    <row r="11" spans="1:10" x14ac:dyDescent="0.3">
      <c r="A11" s="8">
        <v>3</v>
      </c>
      <c r="B11" s="9" t="s">
        <v>23</v>
      </c>
      <c r="C11" s="10">
        <f t="shared" si="0"/>
        <v>608966</v>
      </c>
      <c r="D11" s="10">
        <f>[10]ตารางสำรวจอายุลูกหนี้ฯ!E34</f>
        <v>548040</v>
      </c>
      <c r="E11" s="10">
        <f>[10]ตารางสำรวจอายุลูกหนี้ฯ!G34</f>
        <v>7478</v>
      </c>
      <c r="F11" s="10">
        <f>[10]ตารางสำรวจอายุลูกหนี้ฯ!I34</f>
        <v>15989</v>
      </c>
      <c r="G11" s="10">
        <f>[10]ตารางสำรวจอายุลูกหนี้ฯ!K34</f>
        <v>34759</v>
      </c>
      <c r="H11" s="10">
        <f>[10]ตารางสำรวจอายุลูกหนี้ฯ!M34</f>
        <v>2700</v>
      </c>
      <c r="I11" s="10">
        <f>[10]ตารางสำรวจอายุลูกหนี้ฯ!O34</f>
        <v>0</v>
      </c>
      <c r="J11" s="10">
        <f>[10]ตารางสำรวจอายุลูกหนี้ฯ!L34</f>
        <v>0</v>
      </c>
    </row>
    <row r="12" spans="1:10" x14ac:dyDescent="0.3">
      <c r="A12" s="8">
        <v>4</v>
      </c>
      <c r="B12" s="9" t="s">
        <v>24</v>
      </c>
      <c r="C12" s="10">
        <f t="shared" si="0"/>
        <v>242066</v>
      </c>
      <c r="D12" s="10">
        <f>[10]ตารางสำรวจอายุลูกหนี้ฯ!E39</f>
        <v>99647</v>
      </c>
      <c r="E12" s="10">
        <f>[10]ตารางสำรวจอายุลูกหนี้ฯ!G39</f>
        <v>39618</v>
      </c>
      <c r="F12" s="10">
        <f>[10]ตารางสำรวจอายุลูกหนี้ฯ!H39</f>
        <v>0</v>
      </c>
      <c r="G12" s="10">
        <f>[10]ตารางสำรวจอายุลูกหนี้ฯ!I39</f>
        <v>89279</v>
      </c>
      <c r="H12" s="10">
        <f>[10]ตารางสำรวจอายุลูกหนี้ฯ!J39</f>
        <v>0</v>
      </c>
      <c r="I12" s="10">
        <f>[10]ตารางสำรวจอายุลูกหนี้ฯ!K39</f>
        <v>13522</v>
      </c>
      <c r="J12" s="10">
        <f>[10]ตารางสำรวจอายุลูกหนี้ฯ!L39</f>
        <v>0</v>
      </c>
    </row>
    <row r="13" spans="1:10" x14ac:dyDescent="0.3">
      <c r="A13" s="8">
        <v>5</v>
      </c>
      <c r="B13" s="9" t="s">
        <v>25</v>
      </c>
      <c r="C13" s="10">
        <f t="shared" si="0"/>
        <v>0</v>
      </c>
      <c r="D13" s="10">
        <f>[10]ตารางสำรวจอายุลูกหนี้ฯ!E50</f>
        <v>0</v>
      </c>
      <c r="E13" s="10">
        <f>[10]ตารางสำรวจอายุลูกหนี้ฯ!G50</f>
        <v>0</v>
      </c>
      <c r="F13" s="10">
        <f>[10]ตารางสำรวจอายุลูกหนี้ฯ!H50</f>
        <v>0</v>
      </c>
      <c r="G13" s="10">
        <f>[10]ตารางสำรวจอายุลูกหนี้ฯ!I50</f>
        <v>0</v>
      </c>
      <c r="H13" s="10">
        <f>[10]ตารางสำรวจอายุลูกหนี้ฯ!J50</f>
        <v>0</v>
      </c>
      <c r="I13" s="10">
        <f>[10]ตารางสำรวจอายุลูกหนี้ฯ!K50</f>
        <v>0</v>
      </c>
      <c r="J13" s="10">
        <f>[10]ตารางสำรวจอายุลูกหนี้ฯ!L50</f>
        <v>0</v>
      </c>
    </row>
    <row r="14" spans="1:10" x14ac:dyDescent="0.3">
      <c r="A14" s="8">
        <v>6</v>
      </c>
      <c r="B14" s="9" t="s">
        <v>26</v>
      </c>
      <c r="C14" s="10">
        <f t="shared" si="0"/>
        <v>1255538</v>
      </c>
      <c r="D14" s="10">
        <f>[10]ตารางสำรวจอายุลูกหนี้ฯ!E53</f>
        <v>635644</v>
      </c>
      <c r="E14" s="10">
        <f>[10]ตารางสำรวจอายุลูกหนี้ฯ!G53</f>
        <v>337843</v>
      </c>
      <c r="F14" s="10">
        <f>[10]ตารางสำรวจอายุลูกหนี้ฯ!H53</f>
        <v>0</v>
      </c>
      <c r="G14" s="10">
        <f>[10]ตารางสำรวจอายุลูกหนี้ฯ!I53</f>
        <v>248381</v>
      </c>
      <c r="H14" s="10">
        <f>[10]ตารางสำรวจอายุลูกหนี้ฯ!J53</f>
        <v>0</v>
      </c>
      <c r="I14" s="10">
        <f>[10]ตารางสำรวจอายุลูกหนี้ฯ!K53</f>
        <v>33670</v>
      </c>
      <c r="J14" s="10">
        <f>[10]ตารางสำรวจอายุลูกหนี้ฯ!L53</f>
        <v>0</v>
      </c>
    </row>
    <row r="15" spans="1:10" x14ac:dyDescent="0.3">
      <c r="A15" s="8">
        <v>7</v>
      </c>
      <c r="B15" s="9" t="s">
        <v>27</v>
      </c>
      <c r="C15" s="10">
        <f t="shared" si="0"/>
        <v>6128</v>
      </c>
      <c r="D15" s="10">
        <f>[10]ตารางสำรวจอายุลูกหนี้ฯ!E56</f>
        <v>6128</v>
      </c>
      <c r="E15" s="10">
        <f>[10]ตารางสำรวจอายุลูกหนี้ฯ!G56</f>
        <v>0</v>
      </c>
      <c r="F15" s="10">
        <f>[10]ตารางสำรวจอายุลูกหนี้ฯ!H56</f>
        <v>0</v>
      </c>
      <c r="G15" s="10">
        <f>[10]ตารางสำรวจอายุลูกหนี้ฯ!I56</f>
        <v>0</v>
      </c>
      <c r="H15" s="10">
        <f>[10]ตารางสำรวจอายุลูกหนี้ฯ!J56</f>
        <v>0</v>
      </c>
      <c r="I15" s="10">
        <f>[10]ตารางสำรวจอายุลูกหนี้ฯ!K56</f>
        <v>0</v>
      </c>
      <c r="J15" s="10">
        <f>[10]ตารางสำรวจอายุลูกหนี้ฯ!L56</f>
        <v>0</v>
      </c>
    </row>
    <row r="16" spans="1:10" ht="24" x14ac:dyDescent="0.55000000000000004">
      <c r="A16" s="8">
        <v>8</v>
      </c>
      <c r="B16" s="9" t="s">
        <v>28</v>
      </c>
      <c r="C16" s="10">
        <f t="shared" si="0"/>
        <v>300875</v>
      </c>
      <c r="D16" s="10">
        <f>[10]ตารางสำรวจอายุลูกหนี้ฯ!E59</f>
        <v>63855</v>
      </c>
      <c r="E16" s="10">
        <f>[10]ตารางสำรวจอายุลูกหนี้ฯ!G59</f>
        <v>58541</v>
      </c>
      <c r="F16" s="10">
        <f>[10]ตารางสำรวจอายุลูกหนี้ฯ!I59</f>
        <v>89338</v>
      </c>
      <c r="G16" s="10">
        <f>[10]ตารางสำรวจอายุลูกหนี้ฯ!K59</f>
        <v>34344</v>
      </c>
      <c r="H16" s="10">
        <f>[10]ตารางสำรวจอายุลูกหนี้ฯ!M59</f>
        <v>54797</v>
      </c>
      <c r="I16" s="10">
        <f>[10]ตารางสำรวจอายุลูกหนี้ฯ!Q59</f>
        <v>0</v>
      </c>
      <c r="J16" s="10">
        <f>[10]ตารางสำรวจอายุลูกหนี้ฯ!L59</f>
        <v>0</v>
      </c>
    </row>
    <row r="17" spans="1:10" ht="24" x14ac:dyDescent="0.55000000000000004">
      <c r="A17" s="8">
        <v>9</v>
      </c>
      <c r="B17" s="9" t="s">
        <v>29</v>
      </c>
      <c r="C17" s="10">
        <f t="shared" si="0"/>
        <v>36649</v>
      </c>
      <c r="D17" s="10">
        <f>[10]ตารางสำรวจอายุลูกหนี้ฯ!E64</f>
        <v>15527</v>
      </c>
      <c r="E17" s="10">
        <f>[10]ตารางสำรวจอายุลูกหนี้ฯ!G64</f>
        <v>19932</v>
      </c>
      <c r="F17" s="10">
        <f>[10]ตารางสำรวจอายุลูกหนี้ฯ!I64</f>
        <v>1190</v>
      </c>
      <c r="G17" s="10">
        <f>[10]ตารางสำรวจอายุลูกหนี้ฯ!K64</f>
        <v>0</v>
      </c>
      <c r="H17" s="10">
        <f>[10]ตารางสำรวจอายุลูกหนี้ฯ!M64</f>
        <v>0</v>
      </c>
      <c r="I17" s="10">
        <f>[10]ตารางสำรวจอายุลูกหนี้ฯ!M64</f>
        <v>0</v>
      </c>
      <c r="J17" s="10">
        <f>[10]ตารางสำรวจอายุลูกหนี้ฯ!L64</f>
        <v>0</v>
      </c>
    </row>
    <row r="18" spans="1:10" ht="24" x14ac:dyDescent="0.55000000000000004">
      <c r="A18" s="12">
        <v>10</v>
      </c>
      <c r="B18" s="13" t="s">
        <v>30</v>
      </c>
      <c r="C18" s="10">
        <f t="shared" si="0"/>
        <v>0</v>
      </c>
      <c r="D18" s="14">
        <f>[10]ตารางสำรวจอายุลูกหนี้ฯ!E65</f>
        <v>0</v>
      </c>
      <c r="E18" s="14">
        <f>[10]ตารางสำรวจอายุลูกหนี้ฯ!G65</f>
        <v>0</v>
      </c>
      <c r="F18" s="14">
        <f>[10]ตารางสำรวจอายุลูกหนี้ฯ!H65</f>
        <v>0</v>
      </c>
      <c r="G18" s="14">
        <f>[10]ตารางสำรวจอายุลูกหนี้ฯ!I65</f>
        <v>0</v>
      </c>
      <c r="H18" s="14">
        <f>[10]ตารางสำรวจอายุลูกหนี้ฯ!J65</f>
        <v>0</v>
      </c>
      <c r="I18" s="14">
        <f>[10]ตารางสำรวจอายุลูกหนี้ฯ!K65</f>
        <v>0</v>
      </c>
      <c r="J18" s="14">
        <f>[10]ตารางสำรวจอายุลูกหนี้ฯ!L65</f>
        <v>0</v>
      </c>
    </row>
    <row r="19" spans="1:10" ht="24" x14ac:dyDescent="0.55000000000000004">
      <c r="A19" s="12">
        <v>11</v>
      </c>
      <c r="B19" s="13" t="s">
        <v>31</v>
      </c>
      <c r="C19" s="10">
        <f t="shared" si="0"/>
        <v>0</v>
      </c>
      <c r="D19" s="14">
        <f>[10]ตารางสำรวจอายุลูกหนี้ฯ!E66</f>
        <v>0</v>
      </c>
      <c r="E19" s="14">
        <f>[10]ตารางสำรวจอายุลูกหนี้ฯ!G66</f>
        <v>0</v>
      </c>
      <c r="F19" s="14">
        <f>[10]ตารางสำรวจอายุลูกหนี้ฯ!H66</f>
        <v>0</v>
      </c>
      <c r="G19" s="14">
        <f>[10]ตารางสำรวจอายุลูกหนี้ฯ!I66</f>
        <v>0</v>
      </c>
      <c r="H19" s="14">
        <f>[10]ตารางสำรวจอายุลูกหนี้ฯ!J66</f>
        <v>0</v>
      </c>
      <c r="I19" s="14">
        <f>[10]ตารางสำรวจอายุลูกหนี้ฯ!K66</f>
        <v>0</v>
      </c>
      <c r="J19" s="14">
        <f>[10]ตารางสำรวจอายุลูกหนี้ฯ!L66</f>
        <v>0</v>
      </c>
    </row>
    <row r="20" spans="1:10" ht="24" x14ac:dyDescent="0.55000000000000004">
      <c r="A20" s="12">
        <v>12</v>
      </c>
      <c r="B20" s="13" t="s">
        <v>32</v>
      </c>
      <c r="C20" s="10">
        <f t="shared" si="0"/>
        <v>0</v>
      </c>
      <c r="D20" s="14">
        <f>[10]ตารางสำรวจอายุลูกหนี้ฯ!E67</f>
        <v>0</v>
      </c>
      <c r="E20" s="14">
        <f>[10]ตารางสำรวจอายุลูกหนี้ฯ!G67</f>
        <v>0</v>
      </c>
      <c r="F20" s="14">
        <f>[10]ตารางสำรวจอายุลูกหนี้ฯ!H67</f>
        <v>0</v>
      </c>
      <c r="G20" s="14">
        <f>[10]ตารางสำรวจอายุลูกหนี้ฯ!I67</f>
        <v>0</v>
      </c>
      <c r="H20" s="14">
        <f>[10]ตารางสำรวจอายุลูกหนี้ฯ!J67</f>
        <v>0</v>
      </c>
      <c r="I20" s="14">
        <f>[10]ตารางสำรวจอายุลูกหนี้ฯ!K67</f>
        <v>0</v>
      </c>
      <c r="J20" s="14">
        <f>[10]ตารางสำรวจอายุลูกหนี้ฯ!L67</f>
        <v>0</v>
      </c>
    </row>
    <row r="21" spans="1:10" ht="24.75" thickBot="1" x14ac:dyDescent="0.6">
      <c r="A21" s="16">
        <v>13</v>
      </c>
      <c r="B21" s="17" t="s">
        <v>33</v>
      </c>
      <c r="C21" s="18">
        <f>SUM(D21:J21)</f>
        <v>4036968.99</v>
      </c>
      <c r="D21" s="18">
        <f>SUM(D9:D20)</f>
        <v>2811986.99</v>
      </c>
      <c r="E21" s="18">
        <f t="shared" ref="E21:J21" si="1">SUM(E9:E20)</f>
        <v>507973</v>
      </c>
      <c r="F21" s="18">
        <f t="shared" si="1"/>
        <v>160239</v>
      </c>
      <c r="G21" s="18">
        <f t="shared" si="1"/>
        <v>445335</v>
      </c>
      <c r="H21" s="18">
        <f t="shared" si="1"/>
        <v>63043</v>
      </c>
      <c r="I21" s="18">
        <f t="shared" si="1"/>
        <v>48392</v>
      </c>
      <c r="J21" s="18">
        <f t="shared" si="1"/>
        <v>0</v>
      </c>
    </row>
    <row r="22" spans="1:10" ht="24.75" thickTop="1" x14ac:dyDescent="0.55000000000000004"/>
    <row r="24" spans="1:10" ht="24" x14ac:dyDescent="0.55000000000000004">
      <c r="C24" s="20"/>
      <c r="G24" s="21"/>
      <c r="H24" s="98"/>
      <c r="I24" s="98"/>
      <c r="J24" s="98"/>
    </row>
    <row r="25" spans="1:10" ht="24" x14ac:dyDescent="0.55000000000000004">
      <c r="C25" s="20"/>
      <c r="G25" s="21"/>
      <c r="H25" s="91"/>
      <c r="I25" s="91"/>
      <c r="J25" s="91"/>
    </row>
    <row r="26" spans="1:10" ht="24" x14ac:dyDescent="0.55000000000000004">
      <c r="H26" s="91"/>
      <c r="I26" s="91"/>
      <c r="J26" s="91"/>
    </row>
  </sheetData>
  <mergeCells count="12">
    <mergeCell ref="H24:J24"/>
    <mergeCell ref="H25:J25"/>
    <mergeCell ref="H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896C-1C95-4844-8B3C-1C6326023C8F}">
  <dimension ref="A1:J25"/>
  <sheetViews>
    <sheetView topLeftCell="A12" workbookViewId="0">
      <selection activeCell="D24" sqref="D24"/>
    </sheetView>
  </sheetViews>
  <sheetFormatPr defaultColWidth="9" defaultRowHeight="20.25" x14ac:dyDescent="0.3"/>
  <cols>
    <col min="1" max="1" width="6.140625" style="22" customWidth="1"/>
    <col min="2" max="2" width="44.140625" style="3" customWidth="1"/>
    <col min="3" max="3" width="21.140625" style="40" customWidth="1"/>
    <col min="4" max="4" width="14.28515625" style="3" customWidth="1"/>
    <col min="5" max="5" width="15.42578125" style="3" customWidth="1"/>
    <col min="6" max="6" width="10.42578125" style="40" customWidth="1"/>
    <col min="7" max="7" width="12.7109375" style="40" customWidth="1"/>
    <col min="8" max="8" width="12.28515625" style="40" customWidth="1"/>
    <col min="9" max="9" width="12.7109375" style="40" customWidth="1"/>
    <col min="10" max="10" width="12" style="40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5.42578125" style="3" customWidth="1"/>
    <col min="260" max="260" width="14.28515625" style="3" customWidth="1"/>
    <col min="261" max="261" width="15.42578125" style="3" customWidth="1"/>
    <col min="262" max="262" width="10.42578125" style="3" customWidth="1"/>
    <col min="263" max="263" width="12.7109375" style="3" customWidth="1"/>
    <col min="264" max="264" width="12.28515625" style="3" customWidth="1"/>
    <col min="265" max="265" width="12.7109375" style="3" customWidth="1"/>
    <col min="266" max="266" width="12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5.42578125" style="3" customWidth="1"/>
    <col min="516" max="516" width="14.28515625" style="3" customWidth="1"/>
    <col min="517" max="517" width="15.42578125" style="3" customWidth="1"/>
    <col min="518" max="518" width="10.42578125" style="3" customWidth="1"/>
    <col min="519" max="519" width="12.7109375" style="3" customWidth="1"/>
    <col min="520" max="520" width="12.28515625" style="3" customWidth="1"/>
    <col min="521" max="521" width="12.7109375" style="3" customWidth="1"/>
    <col min="522" max="522" width="12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5.42578125" style="3" customWidth="1"/>
    <col min="772" max="772" width="14.28515625" style="3" customWidth="1"/>
    <col min="773" max="773" width="15.42578125" style="3" customWidth="1"/>
    <col min="774" max="774" width="10.42578125" style="3" customWidth="1"/>
    <col min="775" max="775" width="12.7109375" style="3" customWidth="1"/>
    <col min="776" max="776" width="12.28515625" style="3" customWidth="1"/>
    <col min="777" max="777" width="12.7109375" style="3" customWidth="1"/>
    <col min="778" max="778" width="12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5.42578125" style="3" customWidth="1"/>
    <col min="1028" max="1028" width="14.28515625" style="3" customWidth="1"/>
    <col min="1029" max="1029" width="15.42578125" style="3" customWidth="1"/>
    <col min="1030" max="1030" width="10.42578125" style="3" customWidth="1"/>
    <col min="1031" max="1031" width="12.7109375" style="3" customWidth="1"/>
    <col min="1032" max="1032" width="12.28515625" style="3" customWidth="1"/>
    <col min="1033" max="1033" width="12.7109375" style="3" customWidth="1"/>
    <col min="1034" max="1034" width="12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5.42578125" style="3" customWidth="1"/>
    <col min="1284" max="1284" width="14.28515625" style="3" customWidth="1"/>
    <col min="1285" max="1285" width="15.42578125" style="3" customWidth="1"/>
    <col min="1286" max="1286" width="10.42578125" style="3" customWidth="1"/>
    <col min="1287" max="1287" width="12.7109375" style="3" customWidth="1"/>
    <col min="1288" max="1288" width="12.28515625" style="3" customWidth="1"/>
    <col min="1289" max="1289" width="12.7109375" style="3" customWidth="1"/>
    <col min="1290" max="1290" width="12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5.42578125" style="3" customWidth="1"/>
    <col min="1540" max="1540" width="14.28515625" style="3" customWidth="1"/>
    <col min="1541" max="1541" width="15.42578125" style="3" customWidth="1"/>
    <col min="1542" max="1542" width="10.42578125" style="3" customWidth="1"/>
    <col min="1543" max="1543" width="12.7109375" style="3" customWidth="1"/>
    <col min="1544" max="1544" width="12.28515625" style="3" customWidth="1"/>
    <col min="1545" max="1545" width="12.7109375" style="3" customWidth="1"/>
    <col min="1546" max="1546" width="12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5.42578125" style="3" customWidth="1"/>
    <col min="1796" max="1796" width="14.28515625" style="3" customWidth="1"/>
    <col min="1797" max="1797" width="15.42578125" style="3" customWidth="1"/>
    <col min="1798" max="1798" width="10.42578125" style="3" customWidth="1"/>
    <col min="1799" max="1799" width="12.7109375" style="3" customWidth="1"/>
    <col min="1800" max="1800" width="12.28515625" style="3" customWidth="1"/>
    <col min="1801" max="1801" width="12.7109375" style="3" customWidth="1"/>
    <col min="1802" max="1802" width="12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5.42578125" style="3" customWidth="1"/>
    <col min="2052" max="2052" width="14.28515625" style="3" customWidth="1"/>
    <col min="2053" max="2053" width="15.42578125" style="3" customWidth="1"/>
    <col min="2054" max="2054" width="10.42578125" style="3" customWidth="1"/>
    <col min="2055" max="2055" width="12.7109375" style="3" customWidth="1"/>
    <col min="2056" max="2056" width="12.28515625" style="3" customWidth="1"/>
    <col min="2057" max="2057" width="12.7109375" style="3" customWidth="1"/>
    <col min="2058" max="2058" width="12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5.42578125" style="3" customWidth="1"/>
    <col min="2308" max="2308" width="14.28515625" style="3" customWidth="1"/>
    <col min="2309" max="2309" width="15.42578125" style="3" customWidth="1"/>
    <col min="2310" max="2310" width="10.42578125" style="3" customWidth="1"/>
    <col min="2311" max="2311" width="12.7109375" style="3" customWidth="1"/>
    <col min="2312" max="2312" width="12.28515625" style="3" customWidth="1"/>
    <col min="2313" max="2313" width="12.7109375" style="3" customWidth="1"/>
    <col min="2314" max="2314" width="12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5.42578125" style="3" customWidth="1"/>
    <col min="2564" max="2564" width="14.28515625" style="3" customWidth="1"/>
    <col min="2565" max="2565" width="15.42578125" style="3" customWidth="1"/>
    <col min="2566" max="2566" width="10.42578125" style="3" customWidth="1"/>
    <col min="2567" max="2567" width="12.7109375" style="3" customWidth="1"/>
    <col min="2568" max="2568" width="12.28515625" style="3" customWidth="1"/>
    <col min="2569" max="2569" width="12.7109375" style="3" customWidth="1"/>
    <col min="2570" max="2570" width="12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5.42578125" style="3" customWidth="1"/>
    <col min="2820" max="2820" width="14.28515625" style="3" customWidth="1"/>
    <col min="2821" max="2821" width="15.42578125" style="3" customWidth="1"/>
    <col min="2822" max="2822" width="10.42578125" style="3" customWidth="1"/>
    <col min="2823" max="2823" width="12.7109375" style="3" customWidth="1"/>
    <col min="2824" max="2824" width="12.28515625" style="3" customWidth="1"/>
    <col min="2825" max="2825" width="12.7109375" style="3" customWidth="1"/>
    <col min="2826" max="2826" width="12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5.42578125" style="3" customWidth="1"/>
    <col min="3076" max="3076" width="14.28515625" style="3" customWidth="1"/>
    <col min="3077" max="3077" width="15.42578125" style="3" customWidth="1"/>
    <col min="3078" max="3078" width="10.42578125" style="3" customWidth="1"/>
    <col min="3079" max="3079" width="12.7109375" style="3" customWidth="1"/>
    <col min="3080" max="3080" width="12.28515625" style="3" customWidth="1"/>
    <col min="3081" max="3081" width="12.7109375" style="3" customWidth="1"/>
    <col min="3082" max="3082" width="12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5.42578125" style="3" customWidth="1"/>
    <col min="3332" max="3332" width="14.28515625" style="3" customWidth="1"/>
    <col min="3333" max="3333" width="15.42578125" style="3" customWidth="1"/>
    <col min="3334" max="3334" width="10.42578125" style="3" customWidth="1"/>
    <col min="3335" max="3335" width="12.7109375" style="3" customWidth="1"/>
    <col min="3336" max="3336" width="12.28515625" style="3" customWidth="1"/>
    <col min="3337" max="3337" width="12.7109375" style="3" customWidth="1"/>
    <col min="3338" max="3338" width="12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5.42578125" style="3" customWidth="1"/>
    <col min="3588" max="3588" width="14.28515625" style="3" customWidth="1"/>
    <col min="3589" max="3589" width="15.42578125" style="3" customWidth="1"/>
    <col min="3590" max="3590" width="10.42578125" style="3" customWidth="1"/>
    <col min="3591" max="3591" width="12.7109375" style="3" customWidth="1"/>
    <col min="3592" max="3592" width="12.28515625" style="3" customWidth="1"/>
    <col min="3593" max="3593" width="12.7109375" style="3" customWidth="1"/>
    <col min="3594" max="3594" width="12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5.42578125" style="3" customWidth="1"/>
    <col min="3844" max="3844" width="14.28515625" style="3" customWidth="1"/>
    <col min="3845" max="3845" width="15.42578125" style="3" customWidth="1"/>
    <col min="3846" max="3846" width="10.42578125" style="3" customWidth="1"/>
    <col min="3847" max="3847" width="12.7109375" style="3" customWidth="1"/>
    <col min="3848" max="3848" width="12.28515625" style="3" customWidth="1"/>
    <col min="3849" max="3849" width="12.7109375" style="3" customWidth="1"/>
    <col min="3850" max="3850" width="12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5.42578125" style="3" customWidth="1"/>
    <col min="4100" max="4100" width="14.28515625" style="3" customWidth="1"/>
    <col min="4101" max="4101" width="15.42578125" style="3" customWidth="1"/>
    <col min="4102" max="4102" width="10.42578125" style="3" customWidth="1"/>
    <col min="4103" max="4103" width="12.7109375" style="3" customWidth="1"/>
    <col min="4104" max="4104" width="12.28515625" style="3" customWidth="1"/>
    <col min="4105" max="4105" width="12.7109375" style="3" customWidth="1"/>
    <col min="4106" max="4106" width="12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5.42578125" style="3" customWidth="1"/>
    <col min="4356" max="4356" width="14.28515625" style="3" customWidth="1"/>
    <col min="4357" max="4357" width="15.42578125" style="3" customWidth="1"/>
    <col min="4358" max="4358" width="10.42578125" style="3" customWidth="1"/>
    <col min="4359" max="4359" width="12.7109375" style="3" customWidth="1"/>
    <col min="4360" max="4360" width="12.28515625" style="3" customWidth="1"/>
    <col min="4361" max="4361" width="12.7109375" style="3" customWidth="1"/>
    <col min="4362" max="4362" width="12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5.42578125" style="3" customWidth="1"/>
    <col min="4612" max="4612" width="14.28515625" style="3" customWidth="1"/>
    <col min="4613" max="4613" width="15.42578125" style="3" customWidth="1"/>
    <col min="4614" max="4614" width="10.42578125" style="3" customWidth="1"/>
    <col min="4615" max="4615" width="12.7109375" style="3" customWidth="1"/>
    <col min="4616" max="4616" width="12.28515625" style="3" customWidth="1"/>
    <col min="4617" max="4617" width="12.7109375" style="3" customWidth="1"/>
    <col min="4618" max="4618" width="12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5.42578125" style="3" customWidth="1"/>
    <col min="4868" max="4868" width="14.28515625" style="3" customWidth="1"/>
    <col min="4869" max="4869" width="15.42578125" style="3" customWidth="1"/>
    <col min="4870" max="4870" width="10.42578125" style="3" customWidth="1"/>
    <col min="4871" max="4871" width="12.7109375" style="3" customWidth="1"/>
    <col min="4872" max="4872" width="12.28515625" style="3" customWidth="1"/>
    <col min="4873" max="4873" width="12.7109375" style="3" customWidth="1"/>
    <col min="4874" max="4874" width="12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5.42578125" style="3" customWidth="1"/>
    <col min="5124" max="5124" width="14.28515625" style="3" customWidth="1"/>
    <col min="5125" max="5125" width="15.42578125" style="3" customWidth="1"/>
    <col min="5126" max="5126" width="10.42578125" style="3" customWidth="1"/>
    <col min="5127" max="5127" width="12.7109375" style="3" customWidth="1"/>
    <col min="5128" max="5128" width="12.28515625" style="3" customWidth="1"/>
    <col min="5129" max="5129" width="12.7109375" style="3" customWidth="1"/>
    <col min="5130" max="5130" width="12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5.42578125" style="3" customWidth="1"/>
    <col min="5380" max="5380" width="14.28515625" style="3" customWidth="1"/>
    <col min="5381" max="5381" width="15.42578125" style="3" customWidth="1"/>
    <col min="5382" max="5382" width="10.42578125" style="3" customWidth="1"/>
    <col min="5383" max="5383" width="12.7109375" style="3" customWidth="1"/>
    <col min="5384" max="5384" width="12.28515625" style="3" customWidth="1"/>
    <col min="5385" max="5385" width="12.7109375" style="3" customWidth="1"/>
    <col min="5386" max="5386" width="12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5.42578125" style="3" customWidth="1"/>
    <col min="5636" max="5636" width="14.28515625" style="3" customWidth="1"/>
    <col min="5637" max="5637" width="15.42578125" style="3" customWidth="1"/>
    <col min="5638" max="5638" width="10.42578125" style="3" customWidth="1"/>
    <col min="5639" max="5639" width="12.7109375" style="3" customWidth="1"/>
    <col min="5640" max="5640" width="12.28515625" style="3" customWidth="1"/>
    <col min="5641" max="5641" width="12.7109375" style="3" customWidth="1"/>
    <col min="5642" max="5642" width="12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5.42578125" style="3" customWidth="1"/>
    <col min="5892" max="5892" width="14.28515625" style="3" customWidth="1"/>
    <col min="5893" max="5893" width="15.42578125" style="3" customWidth="1"/>
    <col min="5894" max="5894" width="10.42578125" style="3" customWidth="1"/>
    <col min="5895" max="5895" width="12.7109375" style="3" customWidth="1"/>
    <col min="5896" max="5896" width="12.28515625" style="3" customWidth="1"/>
    <col min="5897" max="5897" width="12.7109375" style="3" customWidth="1"/>
    <col min="5898" max="5898" width="12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5.42578125" style="3" customWidth="1"/>
    <col min="6148" max="6148" width="14.28515625" style="3" customWidth="1"/>
    <col min="6149" max="6149" width="15.42578125" style="3" customWidth="1"/>
    <col min="6150" max="6150" width="10.42578125" style="3" customWidth="1"/>
    <col min="6151" max="6151" width="12.7109375" style="3" customWidth="1"/>
    <col min="6152" max="6152" width="12.28515625" style="3" customWidth="1"/>
    <col min="6153" max="6153" width="12.7109375" style="3" customWidth="1"/>
    <col min="6154" max="6154" width="12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5.42578125" style="3" customWidth="1"/>
    <col min="6404" max="6404" width="14.28515625" style="3" customWidth="1"/>
    <col min="6405" max="6405" width="15.42578125" style="3" customWidth="1"/>
    <col min="6406" max="6406" width="10.42578125" style="3" customWidth="1"/>
    <col min="6407" max="6407" width="12.7109375" style="3" customWidth="1"/>
    <col min="6408" max="6408" width="12.28515625" style="3" customWidth="1"/>
    <col min="6409" max="6409" width="12.7109375" style="3" customWidth="1"/>
    <col min="6410" max="6410" width="12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5.42578125" style="3" customWidth="1"/>
    <col min="6660" max="6660" width="14.28515625" style="3" customWidth="1"/>
    <col min="6661" max="6661" width="15.42578125" style="3" customWidth="1"/>
    <col min="6662" max="6662" width="10.42578125" style="3" customWidth="1"/>
    <col min="6663" max="6663" width="12.7109375" style="3" customWidth="1"/>
    <col min="6664" max="6664" width="12.28515625" style="3" customWidth="1"/>
    <col min="6665" max="6665" width="12.7109375" style="3" customWidth="1"/>
    <col min="6666" max="6666" width="12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5.42578125" style="3" customWidth="1"/>
    <col min="6916" max="6916" width="14.28515625" style="3" customWidth="1"/>
    <col min="6917" max="6917" width="15.42578125" style="3" customWidth="1"/>
    <col min="6918" max="6918" width="10.42578125" style="3" customWidth="1"/>
    <col min="6919" max="6919" width="12.7109375" style="3" customWidth="1"/>
    <col min="6920" max="6920" width="12.28515625" style="3" customWidth="1"/>
    <col min="6921" max="6921" width="12.7109375" style="3" customWidth="1"/>
    <col min="6922" max="6922" width="12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5.42578125" style="3" customWidth="1"/>
    <col min="7172" max="7172" width="14.28515625" style="3" customWidth="1"/>
    <col min="7173" max="7173" width="15.42578125" style="3" customWidth="1"/>
    <col min="7174" max="7174" width="10.42578125" style="3" customWidth="1"/>
    <col min="7175" max="7175" width="12.7109375" style="3" customWidth="1"/>
    <col min="7176" max="7176" width="12.28515625" style="3" customWidth="1"/>
    <col min="7177" max="7177" width="12.7109375" style="3" customWidth="1"/>
    <col min="7178" max="7178" width="12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5.42578125" style="3" customWidth="1"/>
    <col min="7428" max="7428" width="14.28515625" style="3" customWidth="1"/>
    <col min="7429" max="7429" width="15.42578125" style="3" customWidth="1"/>
    <col min="7430" max="7430" width="10.42578125" style="3" customWidth="1"/>
    <col min="7431" max="7431" width="12.7109375" style="3" customWidth="1"/>
    <col min="7432" max="7432" width="12.28515625" style="3" customWidth="1"/>
    <col min="7433" max="7433" width="12.7109375" style="3" customWidth="1"/>
    <col min="7434" max="7434" width="12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5.42578125" style="3" customWidth="1"/>
    <col min="7684" max="7684" width="14.28515625" style="3" customWidth="1"/>
    <col min="7685" max="7685" width="15.42578125" style="3" customWidth="1"/>
    <col min="7686" max="7686" width="10.42578125" style="3" customWidth="1"/>
    <col min="7687" max="7687" width="12.7109375" style="3" customWidth="1"/>
    <col min="7688" max="7688" width="12.28515625" style="3" customWidth="1"/>
    <col min="7689" max="7689" width="12.7109375" style="3" customWidth="1"/>
    <col min="7690" max="7690" width="12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5.42578125" style="3" customWidth="1"/>
    <col min="7940" max="7940" width="14.28515625" style="3" customWidth="1"/>
    <col min="7941" max="7941" width="15.42578125" style="3" customWidth="1"/>
    <col min="7942" max="7942" width="10.42578125" style="3" customWidth="1"/>
    <col min="7943" max="7943" width="12.7109375" style="3" customWidth="1"/>
    <col min="7944" max="7944" width="12.28515625" style="3" customWidth="1"/>
    <col min="7945" max="7945" width="12.7109375" style="3" customWidth="1"/>
    <col min="7946" max="7946" width="12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5.42578125" style="3" customWidth="1"/>
    <col min="8196" max="8196" width="14.28515625" style="3" customWidth="1"/>
    <col min="8197" max="8197" width="15.42578125" style="3" customWidth="1"/>
    <col min="8198" max="8198" width="10.42578125" style="3" customWidth="1"/>
    <col min="8199" max="8199" width="12.7109375" style="3" customWidth="1"/>
    <col min="8200" max="8200" width="12.28515625" style="3" customWidth="1"/>
    <col min="8201" max="8201" width="12.7109375" style="3" customWidth="1"/>
    <col min="8202" max="8202" width="12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5.42578125" style="3" customWidth="1"/>
    <col min="8452" max="8452" width="14.28515625" style="3" customWidth="1"/>
    <col min="8453" max="8453" width="15.42578125" style="3" customWidth="1"/>
    <col min="8454" max="8454" width="10.42578125" style="3" customWidth="1"/>
    <col min="8455" max="8455" width="12.7109375" style="3" customWidth="1"/>
    <col min="8456" max="8456" width="12.28515625" style="3" customWidth="1"/>
    <col min="8457" max="8457" width="12.7109375" style="3" customWidth="1"/>
    <col min="8458" max="8458" width="12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5.42578125" style="3" customWidth="1"/>
    <col min="8708" max="8708" width="14.28515625" style="3" customWidth="1"/>
    <col min="8709" max="8709" width="15.42578125" style="3" customWidth="1"/>
    <col min="8710" max="8710" width="10.42578125" style="3" customWidth="1"/>
    <col min="8711" max="8711" width="12.7109375" style="3" customWidth="1"/>
    <col min="8712" max="8712" width="12.28515625" style="3" customWidth="1"/>
    <col min="8713" max="8713" width="12.7109375" style="3" customWidth="1"/>
    <col min="8714" max="8714" width="12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5.42578125" style="3" customWidth="1"/>
    <col min="8964" max="8964" width="14.28515625" style="3" customWidth="1"/>
    <col min="8965" max="8965" width="15.42578125" style="3" customWidth="1"/>
    <col min="8966" max="8966" width="10.42578125" style="3" customWidth="1"/>
    <col min="8967" max="8967" width="12.7109375" style="3" customWidth="1"/>
    <col min="8968" max="8968" width="12.28515625" style="3" customWidth="1"/>
    <col min="8969" max="8969" width="12.7109375" style="3" customWidth="1"/>
    <col min="8970" max="8970" width="12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5.42578125" style="3" customWidth="1"/>
    <col min="9220" max="9220" width="14.28515625" style="3" customWidth="1"/>
    <col min="9221" max="9221" width="15.42578125" style="3" customWidth="1"/>
    <col min="9222" max="9222" width="10.42578125" style="3" customWidth="1"/>
    <col min="9223" max="9223" width="12.7109375" style="3" customWidth="1"/>
    <col min="9224" max="9224" width="12.28515625" style="3" customWidth="1"/>
    <col min="9225" max="9225" width="12.7109375" style="3" customWidth="1"/>
    <col min="9226" max="9226" width="12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5.42578125" style="3" customWidth="1"/>
    <col min="9476" max="9476" width="14.28515625" style="3" customWidth="1"/>
    <col min="9477" max="9477" width="15.42578125" style="3" customWidth="1"/>
    <col min="9478" max="9478" width="10.42578125" style="3" customWidth="1"/>
    <col min="9479" max="9479" width="12.7109375" style="3" customWidth="1"/>
    <col min="9480" max="9480" width="12.28515625" style="3" customWidth="1"/>
    <col min="9481" max="9481" width="12.7109375" style="3" customWidth="1"/>
    <col min="9482" max="9482" width="12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5.42578125" style="3" customWidth="1"/>
    <col min="9732" max="9732" width="14.28515625" style="3" customWidth="1"/>
    <col min="9733" max="9733" width="15.42578125" style="3" customWidth="1"/>
    <col min="9734" max="9734" width="10.42578125" style="3" customWidth="1"/>
    <col min="9735" max="9735" width="12.7109375" style="3" customWidth="1"/>
    <col min="9736" max="9736" width="12.28515625" style="3" customWidth="1"/>
    <col min="9737" max="9737" width="12.7109375" style="3" customWidth="1"/>
    <col min="9738" max="9738" width="12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5.42578125" style="3" customWidth="1"/>
    <col min="9988" max="9988" width="14.28515625" style="3" customWidth="1"/>
    <col min="9989" max="9989" width="15.42578125" style="3" customWidth="1"/>
    <col min="9990" max="9990" width="10.42578125" style="3" customWidth="1"/>
    <col min="9991" max="9991" width="12.7109375" style="3" customWidth="1"/>
    <col min="9992" max="9992" width="12.28515625" style="3" customWidth="1"/>
    <col min="9993" max="9993" width="12.7109375" style="3" customWidth="1"/>
    <col min="9994" max="9994" width="12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5.42578125" style="3" customWidth="1"/>
    <col min="10244" max="10244" width="14.28515625" style="3" customWidth="1"/>
    <col min="10245" max="10245" width="15.42578125" style="3" customWidth="1"/>
    <col min="10246" max="10246" width="10.42578125" style="3" customWidth="1"/>
    <col min="10247" max="10247" width="12.7109375" style="3" customWidth="1"/>
    <col min="10248" max="10248" width="12.28515625" style="3" customWidth="1"/>
    <col min="10249" max="10249" width="12.7109375" style="3" customWidth="1"/>
    <col min="10250" max="10250" width="12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5.42578125" style="3" customWidth="1"/>
    <col min="10500" max="10500" width="14.28515625" style="3" customWidth="1"/>
    <col min="10501" max="10501" width="15.42578125" style="3" customWidth="1"/>
    <col min="10502" max="10502" width="10.42578125" style="3" customWidth="1"/>
    <col min="10503" max="10503" width="12.7109375" style="3" customWidth="1"/>
    <col min="10504" max="10504" width="12.28515625" style="3" customWidth="1"/>
    <col min="10505" max="10505" width="12.7109375" style="3" customWidth="1"/>
    <col min="10506" max="10506" width="12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5.42578125" style="3" customWidth="1"/>
    <col min="10756" max="10756" width="14.28515625" style="3" customWidth="1"/>
    <col min="10757" max="10757" width="15.42578125" style="3" customWidth="1"/>
    <col min="10758" max="10758" width="10.42578125" style="3" customWidth="1"/>
    <col min="10759" max="10759" width="12.7109375" style="3" customWidth="1"/>
    <col min="10760" max="10760" width="12.28515625" style="3" customWidth="1"/>
    <col min="10761" max="10761" width="12.7109375" style="3" customWidth="1"/>
    <col min="10762" max="10762" width="12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5.42578125" style="3" customWidth="1"/>
    <col min="11012" max="11012" width="14.28515625" style="3" customWidth="1"/>
    <col min="11013" max="11013" width="15.42578125" style="3" customWidth="1"/>
    <col min="11014" max="11014" width="10.42578125" style="3" customWidth="1"/>
    <col min="11015" max="11015" width="12.7109375" style="3" customWidth="1"/>
    <col min="11016" max="11016" width="12.28515625" style="3" customWidth="1"/>
    <col min="11017" max="11017" width="12.7109375" style="3" customWidth="1"/>
    <col min="11018" max="11018" width="12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5.42578125" style="3" customWidth="1"/>
    <col min="11268" max="11268" width="14.28515625" style="3" customWidth="1"/>
    <col min="11269" max="11269" width="15.42578125" style="3" customWidth="1"/>
    <col min="11270" max="11270" width="10.42578125" style="3" customWidth="1"/>
    <col min="11271" max="11271" width="12.7109375" style="3" customWidth="1"/>
    <col min="11272" max="11272" width="12.28515625" style="3" customWidth="1"/>
    <col min="11273" max="11273" width="12.7109375" style="3" customWidth="1"/>
    <col min="11274" max="11274" width="12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5.42578125" style="3" customWidth="1"/>
    <col min="11524" max="11524" width="14.28515625" style="3" customWidth="1"/>
    <col min="11525" max="11525" width="15.42578125" style="3" customWidth="1"/>
    <col min="11526" max="11526" width="10.42578125" style="3" customWidth="1"/>
    <col min="11527" max="11527" width="12.7109375" style="3" customWidth="1"/>
    <col min="11528" max="11528" width="12.28515625" style="3" customWidth="1"/>
    <col min="11529" max="11529" width="12.7109375" style="3" customWidth="1"/>
    <col min="11530" max="11530" width="12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5.42578125" style="3" customWidth="1"/>
    <col min="11780" max="11780" width="14.28515625" style="3" customWidth="1"/>
    <col min="11781" max="11781" width="15.42578125" style="3" customWidth="1"/>
    <col min="11782" max="11782" width="10.42578125" style="3" customWidth="1"/>
    <col min="11783" max="11783" width="12.7109375" style="3" customWidth="1"/>
    <col min="11784" max="11784" width="12.28515625" style="3" customWidth="1"/>
    <col min="11785" max="11785" width="12.7109375" style="3" customWidth="1"/>
    <col min="11786" max="11786" width="12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5.42578125" style="3" customWidth="1"/>
    <col min="12036" max="12036" width="14.28515625" style="3" customWidth="1"/>
    <col min="12037" max="12037" width="15.42578125" style="3" customWidth="1"/>
    <col min="12038" max="12038" width="10.42578125" style="3" customWidth="1"/>
    <col min="12039" max="12039" width="12.7109375" style="3" customWidth="1"/>
    <col min="12040" max="12040" width="12.28515625" style="3" customWidth="1"/>
    <col min="12041" max="12041" width="12.7109375" style="3" customWidth="1"/>
    <col min="12042" max="12042" width="12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5.42578125" style="3" customWidth="1"/>
    <col min="12292" max="12292" width="14.28515625" style="3" customWidth="1"/>
    <col min="12293" max="12293" width="15.42578125" style="3" customWidth="1"/>
    <col min="12294" max="12294" width="10.42578125" style="3" customWidth="1"/>
    <col min="12295" max="12295" width="12.7109375" style="3" customWidth="1"/>
    <col min="12296" max="12296" width="12.28515625" style="3" customWidth="1"/>
    <col min="12297" max="12297" width="12.7109375" style="3" customWidth="1"/>
    <col min="12298" max="12298" width="12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5.42578125" style="3" customWidth="1"/>
    <col min="12548" max="12548" width="14.28515625" style="3" customWidth="1"/>
    <col min="12549" max="12549" width="15.42578125" style="3" customWidth="1"/>
    <col min="12550" max="12550" width="10.42578125" style="3" customWidth="1"/>
    <col min="12551" max="12551" width="12.7109375" style="3" customWidth="1"/>
    <col min="12552" max="12552" width="12.28515625" style="3" customWidth="1"/>
    <col min="12553" max="12553" width="12.7109375" style="3" customWidth="1"/>
    <col min="12554" max="12554" width="12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5.42578125" style="3" customWidth="1"/>
    <col min="12804" max="12804" width="14.28515625" style="3" customWidth="1"/>
    <col min="12805" max="12805" width="15.42578125" style="3" customWidth="1"/>
    <col min="12806" max="12806" width="10.42578125" style="3" customWidth="1"/>
    <col min="12807" max="12807" width="12.7109375" style="3" customWidth="1"/>
    <col min="12808" max="12808" width="12.28515625" style="3" customWidth="1"/>
    <col min="12809" max="12809" width="12.7109375" style="3" customWidth="1"/>
    <col min="12810" max="12810" width="12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5.42578125" style="3" customWidth="1"/>
    <col min="13060" max="13060" width="14.28515625" style="3" customWidth="1"/>
    <col min="13061" max="13061" width="15.42578125" style="3" customWidth="1"/>
    <col min="13062" max="13062" width="10.42578125" style="3" customWidth="1"/>
    <col min="13063" max="13063" width="12.7109375" style="3" customWidth="1"/>
    <col min="13064" max="13064" width="12.28515625" style="3" customWidth="1"/>
    <col min="13065" max="13065" width="12.7109375" style="3" customWidth="1"/>
    <col min="13066" max="13066" width="12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5.42578125" style="3" customWidth="1"/>
    <col min="13316" max="13316" width="14.28515625" style="3" customWidth="1"/>
    <col min="13317" max="13317" width="15.42578125" style="3" customWidth="1"/>
    <col min="13318" max="13318" width="10.42578125" style="3" customWidth="1"/>
    <col min="13319" max="13319" width="12.7109375" style="3" customWidth="1"/>
    <col min="13320" max="13320" width="12.28515625" style="3" customWidth="1"/>
    <col min="13321" max="13321" width="12.7109375" style="3" customWidth="1"/>
    <col min="13322" max="13322" width="12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5.42578125" style="3" customWidth="1"/>
    <col min="13572" max="13572" width="14.28515625" style="3" customWidth="1"/>
    <col min="13573" max="13573" width="15.42578125" style="3" customWidth="1"/>
    <col min="13574" max="13574" width="10.42578125" style="3" customWidth="1"/>
    <col min="13575" max="13575" width="12.7109375" style="3" customWidth="1"/>
    <col min="13576" max="13576" width="12.28515625" style="3" customWidth="1"/>
    <col min="13577" max="13577" width="12.7109375" style="3" customWidth="1"/>
    <col min="13578" max="13578" width="12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5.42578125" style="3" customWidth="1"/>
    <col min="13828" max="13828" width="14.28515625" style="3" customWidth="1"/>
    <col min="13829" max="13829" width="15.42578125" style="3" customWidth="1"/>
    <col min="13830" max="13830" width="10.42578125" style="3" customWidth="1"/>
    <col min="13831" max="13831" width="12.7109375" style="3" customWidth="1"/>
    <col min="13832" max="13832" width="12.28515625" style="3" customWidth="1"/>
    <col min="13833" max="13833" width="12.7109375" style="3" customWidth="1"/>
    <col min="13834" max="13834" width="12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5.42578125" style="3" customWidth="1"/>
    <col min="14084" max="14084" width="14.28515625" style="3" customWidth="1"/>
    <col min="14085" max="14085" width="15.42578125" style="3" customWidth="1"/>
    <col min="14086" max="14086" width="10.42578125" style="3" customWidth="1"/>
    <col min="14087" max="14087" width="12.7109375" style="3" customWidth="1"/>
    <col min="14088" max="14088" width="12.28515625" style="3" customWidth="1"/>
    <col min="14089" max="14089" width="12.7109375" style="3" customWidth="1"/>
    <col min="14090" max="14090" width="12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5.42578125" style="3" customWidth="1"/>
    <col min="14340" max="14340" width="14.28515625" style="3" customWidth="1"/>
    <col min="14341" max="14341" width="15.42578125" style="3" customWidth="1"/>
    <col min="14342" max="14342" width="10.42578125" style="3" customWidth="1"/>
    <col min="14343" max="14343" width="12.7109375" style="3" customWidth="1"/>
    <col min="14344" max="14344" width="12.28515625" style="3" customWidth="1"/>
    <col min="14345" max="14345" width="12.7109375" style="3" customWidth="1"/>
    <col min="14346" max="14346" width="12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5.42578125" style="3" customWidth="1"/>
    <col min="14596" max="14596" width="14.28515625" style="3" customWidth="1"/>
    <col min="14597" max="14597" width="15.42578125" style="3" customWidth="1"/>
    <col min="14598" max="14598" width="10.42578125" style="3" customWidth="1"/>
    <col min="14599" max="14599" width="12.7109375" style="3" customWidth="1"/>
    <col min="14600" max="14600" width="12.28515625" style="3" customWidth="1"/>
    <col min="14601" max="14601" width="12.7109375" style="3" customWidth="1"/>
    <col min="14602" max="14602" width="12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5.42578125" style="3" customWidth="1"/>
    <col min="14852" max="14852" width="14.28515625" style="3" customWidth="1"/>
    <col min="14853" max="14853" width="15.42578125" style="3" customWidth="1"/>
    <col min="14854" max="14854" width="10.42578125" style="3" customWidth="1"/>
    <col min="14855" max="14855" width="12.7109375" style="3" customWidth="1"/>
    <col min="14856" max="14856" width="12.28515625" style="3" customWidth="1"/>
    <col min="14857" max="14857" width="12.7109375" style="3" customWidth="1"/>
    <col min="14858" max="14858" width="12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5.42578125" style="3" customWidth="1"/>
    <col min="15108" max="15108" width="14.28515625" style="3" customWidth="1"/>
    <col min="15109" max="15109" width="15.42578125" style="3" customWidth="1"/>
    <col min="15110" max="15110" width="10.42578125" style="3" customWidth="1"/>
    <col min="15111" max="15111" width="12.7109375" style="3" customWidth="1"/>
    <col min="15112" max="15112" width="12.28515625" style="3" customWidth="1"/>
    <col min="15113" max="15113" width="12.7109375" style="3" customWidth="1"/>
    <col min="15114" max="15114" width="12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5.42578125" style="3" customWidth="1"/>
    <col min="15364" max="15364" width="14.28515625" style="3" customWidth="1"/>
    <col min="15365" max="15365" width="15.42578125" style="3" customWidth="1"/>
    <col min="15366" max="15366" width="10.42578125" style="3" customWidth="1"/>
    <col min="15367" max="15367" width="12.7109375" style="3" customWidth="1"/>
    <col min="15368" max="15368" width="12.28515625" style="3" customWidth="1"/>
    <col min="15369" max="15369" width="12.7109375" style="3" customWidth="1"/>
    <col min="15370" max="15370" width="12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5.42578125" style="3" customWidth="1"/>
    <col min="15620" max="15620" width="14.28515625" style="3" customWidth="1"/>
    <col min="15621" max="15621" width="15.42578125" style="3" customWidth="1"/>
    <col min="15622" max="15622" width="10.42578125" style="3" customWidth="1"/>
    <col min="15623" max="15623" width="12.7109375" style="3" customWidth="1"/>
    <col min="15624" max="15624" width="12.28515625" style="3" customWidth="1"/>
    <col min="15625" max="15625" width="12.7109375" style="3" customWidth="1"/>
    <col min="15626" max="15626" width="12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5.42578125" style="3" customWidth="1"/>
    <col min="15876" max="15876" width="14.28515625" style="3" customWidth="1"/>
    <col min="15877" max="15877" width="15.42578125" style="3" customWidth="1"/>
    <col min="15878" max="15878" width="10.42578125" style="3" customWidth="1"/>
    <col min="15879" max="15879" width="12.7109375" style="3" customWidth="1"/>
    <col min="15880" max="15880" width="12.28515625" style="3" customWidth="1"/>
    <col min="15881" max="15881" width="12.7109375" style="3" customWidth="1"/>
    <col min="15882" max="15882" width="12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5.42578125" style="3" customWidth="1"/>
    <col min="16132" max="16132" width="14.28515625" style="3" customWidth="1"/>
    <col min="16133" max="16133" width="15.42578125" style="3" customWidth="1"/>
    <col min="16134" max="16134" width="10.42578125" style="3" customWidth="1"/>
    <col min="16135" max="16135" width="12.7109375" style="3" customWidth="1"/>
    <col min="16136" max="16136" width="12.28515625" style="3" customWidth="1"/>
    <col min="16137" max="16137" width="12.7109375" style="3" customWidth="1"/>
    <col min="16138" max="16138" width="12" style="3" customWidth="1"/>
    <col min="16139" max="16384" width="9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48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104"/>
      <c r="D7" s="5" t="s">
        <v>7</v>
      </c>
      <c r="E7" s="5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41" t="s">
        <v>13</v>
      </c>
    </row>
    <row r="8" spans="1:10" s="7" customFormat="1" ht="45" x14ac:dyDescent="0.2">
      <c r="A8" s="89"/>
      <c r="B8" s="89"/>
      <c r="C8" s="6" t="s">
        <v>34</v>
      </c>
      <c r="D8" s="6" t="s">
        <v>14</v>
      </c>
      <c r="E8" s="6" t="s">
        <v>15</v>
      </c>
      <c r="F8" s="42" t="s">
        <v>16</v>
      </c>
      <c r="G8" s="42" t="s">
        <v>17</v>
      </c>
      <c r="H8" s="42" t="s">
        <v>18</v>
      </c>
      <c r="I8" s="42" t="s">
        <v>19</v>
      </c>
      <c r="J8" s="42" t="s">
        <v>20</v>
      </c>
    </row>
    <row r="9" spans="1:10" x14ac:dyDescent="0.3">
      <c r="A9" s="8">
        <v>1</v>
      </c>
      <c r="B9" s="9" t="s">
        <v>21</v>
      </c>
      <c r="C9" s="10">
        <f t="shared" ref="C9:C21" si="0">SUM(D9:J9)</f>
        <v>0</v>
      </c>
      <c r="D9" s="10">
        <f>[11]ตารางสำรวจอายุลูกหนี้ฯ!E11</f>
        <v>0</v>
      </c>
      <c r="E9" s="10">
        <f>[11]ตารางสำรวจอายุลูกหนี้ฯ!G11</f>
        <v>0</v>
      </c>
      <c r="F9" s="10">
        <f>[11]ตารางสำรวจอายุลูกหนี้ฯ!H11</f>
        <v>0</v>
      </c>
      <c r="G9" s="10">
        <f>[11]ตารางสำรวจอายุลูกหนี้ฯ!I11</f>
        <v>0</v>
      </c>
      <c r="H9" s="10">
        <f>[11]ตารางสำรวจอายุลูกหนี้ฯ!J11</f>
        <v>0</v>
      </c>
      <c r="I9" s="10">
        <f>[11]ตารางสำรวจอายุลูกหนี้ฯ!K11</f>
        <v>0</v>
      </c>
      <c r="J9" s="10">
        <f>[11]ตารางสำรวจอายุลูกหนี้ฯ!L11</f>
        <v>0</v>
      </c>
    </row>
    <row r="10" spans="1:10" x14ac:dyDescent="0.3">
      <c r="A10" s="8">
        <v>2</v>
      </c>
      <c r="B10" s="9" t="s">
        <v>22</v>
      </c>
      <c r="C10" s="10">
        <f t="shared" si="0"/>
        <v>102621</v>
      </c>
      <c r="D10" s="10">
        <f>[11]ตารางสำรวจอายุลูกหนี้ฯ!E26</f>
        <v>46479</v>
      </c>
      <c r="E10" s="9">
        <f>[11]ตารางสำรวจอายุลูกหนี้ฯ!G26</f>
        <v>38648</v>
      </c>
      <c r="F10" s="10">
        <f>[11]ตารางสำรวจอายุลูกหนี้ฯ!H26</f>
        <v>0</v>
      </c>
      <c r="G10" s="10">
        <f>[11]ตารางสำรวจอายุลูกหนี้ฯ!I26</f>
        <v>8492</v>
      </c>
      <c r="H10" s="10">
        <f>[11]ตารางสำรวจอายุลูกหนี้ฯ!J26</f>
        <v>0</v>
      </c>
      <c r="I10" s="10">
        <f>[11]ตารางสำรวจอายุลูกหนี้ฯ!K26</f>
        <v>9002</v>
      </c>
      <c r="J10" s="10">
        <f>[11]ตารางสำรวจอายุลูกหนี้ฯ!L26</f>
        <v>0</v>
      </c>
    </row>
    <row r="11" spans="1:10" x14ac:dyDescent="0.3">
      <c r="A11" s="8">
        <v>3</v>
      </c>
      <c r="B11" s="9" t="s">
        <v>23</v>
      </c>
      <c r="C11" s="10">
        <f t="shared" si="0"/>
        <v>265140</v>
      </c>
      <c r="D11" s="10">
        <f>[11]ตารางสำรวจอายุลูกหนี้ฯ!E39</f>
        <v>246909</v>
      </c>
      <c r="E11" s="9">
        <f>[11]ตารางสำรวจอายุลูกหนี้ฯ!G39</f>
        <v>18231</v>
      </c>
      <c r="F11" s="10">
        <f>[11]ตารางสำรวจอายุลูกหนี้ฯ!H39</f>
        <v>0</v>
      </c>
      <c r="G11" s="10">
        <f>[11]ตารางสำรวจอายุลูกหนี้ฯ!I39</f>
        <v>0</v>
      </c>
      <c r="H11" s="10">
        <f>[11]ตารางสำรวจอายุลูกหนี้ฯ!J39</f>
        <v>0</v>
      </c>
      <c r="I11" s="10">
        <f>[11]ตารางสำรวจอายุลูกหนี้ฯ!K39</f>
        <v>0</v>
      </c>
      <c r="J11" s="10">
        <f>[11]ตารางสำรวจอายุลูกหนี้ฯ!L39</f>
        <v>0</v>
      </c>
    </row>
    <row r="12" spans="1:10" x14ac:dyDescent="0.3">
      <c r="A12" s="8">
        <v>4</v>
      </c>
      <c r="B12" s="9" t="s">
        <v>24</v>
      </c>
      <c r="C12" s="10">
        <f t="shared" si="0"/>
        <v>2537058.84</v>
      </c>
      <c r="D12" s="10">
        <f>[11]ตารางสำรวจอายุลูกหนี้ฯ!E46</f>
        <v>1316886.92</v>
      </c>
      <c r="E12" s="10">
        <f>[11]ตารางสำรวจอายุลูกหนี้ฯ!G46</f>
        <v>1175336.92</v>
      </c>
      <c r="F12" s="10">
        <f>[11]ตารางสำรวจอายุลูกหนี้ฯ!H46</f>
        <v>0</v>
      </c>
      <c r="G12" s="10">
        <f>[11]ตารางสำรวจอายุลูกหนี้ฯ!I46</f>
        <v>44835</v>
      </c>
      <c r="H12" s="10">
        <f>[11]ตารางสำรวจอายุลูกหนี้ฯ!J46</f>
        <v>0</v>
      </c>
      <c r="I12" s="10">
        <f>[11]ตารางสำรวจอายุลูกหนี้ฯ!K46</f>
        <v>0</v>
      </c>
      <c r="J12" s="10">
        <f>[11]ตารางสำรวจอายุลูกหนี้ฯ!L46</f>
        <v>0</v>
      </c>
    </row>
    <row r="13" spans="1:10" x14ac:dyDescent="0.3">
      <c r="A13" s="8">
        <v>5</v>
      </c>
      <c r="B13" s="9" t="s">
        <v>25</v>
      </c>
      <c r="C13" s="10">
        <f t="shared" si="0"/>
        <v>3975</v>
      </c>
      <c r="D13" s="10">
        <f>[11]ตารางสำรวจอายุลูกหนี้ฯ!E58</f>
        <v>3975</v>
      </c>
      <c r="E13" s="10">
        <f>[11]ตารางสำรวจอายุลูกหนี้ฯ!G58</f>
        <v>0</v>
      </c>
      <c r="F13" s="10">
        <f>[11]ตารางสำรวจอายุลูกหนี้ฯ!H58</f>
        <v>0</v>
      </c>
      <c r="G13" s="10">
        <f>[11]ตารางสำรวจอายุลูกหนี้ฯ!I58</f>
        <v>0</v>
      </c>
      <c r="H13" s="10">
        <f>[11]ตารางสำรวจอายุลูกหนี้ฯ!J58</f>
        <v>0</v>
      </c>
      <c r="I13" s="10">
        <f>[11]ตารางสำรวจอายุลูกหนี้ฯ!K58</f>
        <v>0</v>
      </c>
      <c r="J13" s="10">
        <f>[11]ตารางสำรวจอายุลูกหนี้ฯ!L58</f>
        <v>0</v>
      </c>
    </row>
    <row r="14" spans="1:10" x14ac:dyDescent="0.3">
      <c r="A14" s="8">
        <v>6</v>
      </c>
      <c r="B14" s="9" t="s">
        <v>26</v>
      </c>
      <c r="C14" s="10">
        <f t="shared" si="0"/>
        <v>3069083</v>
      </c>
      <c r="D14" s="10">
        <f>[11]ตารางสำรวจอายุลูกหนี้ฯ!E65</f>
        <v>1943227</v>
      </c>
      <c r="E14" s="10">
        <f>[11]ตารางสำรวจอายุลูกหนี้ฯ!G65</f>
        <v>631195</v>
      </c>
      <c r="F14" s="10">
        <f>[11]ตารางสำรวจอายุลูกหนี้ฯ!H65</f>
        <v>0</v>
      </c>
      <c r="G14" s="10">
        <f>[11]ตารางสำรวจอายุลูกหนี้ฯ!I65</f>
        <v>494661</v>
      </c>
      <c r="H14" s="10">
        <f>[11]ตารางสำรวจอายุลูกหนี้ฯ!J65</f>
        <v>0</v>
      </c>
      <c r="I14" s="10">
        <f>[11]ตารางสำรวจอายุลูกหนี้ฯ!K65</f>
        <v>0</v>
      </c>
      <c r="J14" s="10">
        <f>[11]ตารางสำรวจอายุลูกหนี้ฯ!L65</f>
        <v>0</v>
      </c>
    </row>
    <row r="15" spans="1:10" x14ac:dyDescent="0.3">
      <c r="A15" s="8">
        <v>7</v>
      </c>
      <c r="B15" s="9" t="s">
        <v>27</v>
      </c>
      <c r="C15" s="10">
        <f t="shared" si="0"/>
        <v>80533</v>
      </c>
      <c r="D15" s="10">
        <f>[11]ตารางสำรวจอายุลูกหนี้ฯ!E69</f>
        <v>45742</v>
      </c>
      <c r="E15" s="10">
        <f>[11]ตารางสำรวจอายุลูกหนี้ฯ!G69</f>
        <v>0</v>
      </c>
      <c r="F15" s="10">
        <f>[11]ตารางสำรวจอายุลูกหนี้ฯ!H69</f>
        <v>0</v>
      </c>
      <c r="G15" s="10">
        <f>[11]ตารางสำรวจอายุลูกหนี้ฯ!I69</f>
        <v>34791</v>
      </c>
      <c r="H15" s="10">
        <f>[11]ตารางสำรวจอายุลูกหนี้ฯ!J69</f>
        <v>0</v>
      </c>
      <c r="I15" s="10">
        <f>[11]ตารางสำรวจอายุลูกหนี้ฯ!K69</f>
        <v>0</v>
      </c>
      <c r="J15" s="10">
        <f>[11]ตารางสำรวจอายุลูกหนี้ฯ!L69</f>
        <v>0</v>
      </c>
    </row>
    <row r="16" spans="1:10" ht="24" x14ac:dyDescent="0.55000000000000004">
      <c r="A16" s="8">
        <v>8</v>
      </c>
      <c r="B16" s="9" t="s">
        <v>28</v>
      </c>
      <c r="C16" s="10">
        <f t="shared" si="0"/>
        <v>99851</v>
      </c>
      <c r="D16" s="10">
        <f>[11]ตารางสำรวจอายุลูกหนี้ฯ!E76</f>
        <v>56420</v>
      </c>
      <c r="E16" s="10">
        <f>[11]ตารางสำรวจอายุลูกหนี้ฯ!G76</f>
        <v>40258</v>
      </c>
      <c r="F16" s="10">
        <f>[11]ตารางสำรวจอายุลูกหนี้ฯ!H76</f>
        <v>0</v>
      </c>
      <c r="G16" s="10">
        <f>[11]ตารางสำรวจอายุลูกหนี้ฯ!I76</f>
        <v>2385</v>
      </c>
      <c r="H16" s="10">
        <f>[11]ตารางสำรวจอายุลูกหนี้ฯ!J76</f>
        <v>0</v>
      </c>
      <c r="I16" s="10">
        <f>[11]ตารางสำรวจอายุลูกหนี้ฯ!K76</f>
        <v>788</v>
      </c>
      <c r="J16" s="10">
        <f>[11]ตารางสำรวจอายุลูกหนี้ฯ!L76</f>
        <v>0</v>
      </c>
    </row>
    <row r="17" spans="1:10" ht="24" x14ac:dyDescent="0.55000000000000004">
      <c r="A17" s="8">
        <v>9</v>
      </c>
      <c r="B17" s="9" t="s">
        <v>29</v>
      </c>
      <c r="C17" s="10">
        <f t="shared" si="0"/>
        <v>441116.72000000003</v>
      </c>
      <c r="D17" s="10">
        <f>[11]ตารางสำรวจอายุลูกหนี้ฯ!E83</f>
        <v>233821</v>
      </c>
      <c r="E17" s="10">
        <f>[11]ตารางสำรวจอายุลูกหนี้ฯ!G83</f>
        <v>202382.07</v>
      </c>
      <c r="F17" s="10">
        <f>[11]ตารางสำรวจอายุลูกหนี้ฯ!H83</f>
        <v>0</v>
      </c>
      <c r="G17" s="10">
        <f>[11]ตารางสำรวจอายุลูกหนี้ฯ!I83</f>
        <v>4913.6499999999996</v>
      </c>
      <c r="H17" s="10">
        <f>[11]ตารางสำรวจอายุลูกหนี้ฯ!J83</f>
        <v>0</v>
      </c>
      <c r="I17" s="10">
        <f>[11]ตารางสำรวจอายุลูกหนี้ฯ!K83</f>
        <v>0</v>
      </c>
      <c r="J17" s="10">
        <f>[11]ตารางสำรวจอายุลูกหนี้ฯ!L83</f>
        <v>0</v>
      </c>
    </row>
    <row r="18" spans="1:10" ht="24" x14ac:dyDescent="0.55000000000000004">
      <c r="A18" s="12">
        <v>10</v>
      </c>
      <c r="B18" s="13" t="s">
        <v>30</v>
      </c>
      <c r="C18" s="14">
        <f t="shared" si="0"/>
        <v>0</v>
      </c>
      <c r="D18" s="14">
        <f>[11]ตารางสำรวจอายุลูกหนี้ฯ!E84</f>
        <v>0</v>
      </c>
      <c r="E18" s="14">
        <f>[11]ตารางสำรวจอายุลูกหนี้ฯ!G84</f>
        <v>0</v>
      </c>
      <c r="F18" s="14">
        <f>[11]ตารางสำรวจอายุลูกหนี้ฯ!H84</f>
        <v>0</v>
      </c>
      <c r="G18" s="14">
        <f>[11]ตารางสำรวจอายุลูกหนี้ฯ!I84</f>
        <v>0</v>
      </c>
      <c r="H18" s="14">
        <f>[11]ตารางสำรวจอายุลูกหนี้ฯ!J84</f>
        <v>0</v>
      </c>
      <c r="I18" s="14">
        <f>[11]ตารางสำรวจอายุลูกหนี้ฯ!K84</f>
        <v>0</v>
      </c>
      <c r="J18" s="14">
        <f>[11]ตารางสำรวจอายุลูกหนี้ฯ!L84</f>
        <v>0</v>
      </c>
    </row>
    <row r="19" spans="1:10" ht="24" x14ac:dyDescent="0.55000000000000004">
      <c r="A19" s="12">
        <v>11</v>
      </c>
      <c r="B19" s="13" t="s">
        <v>31</v>
      </c>
      <c r="C19" s="14">
        <f t="shared" si="0"/>
        <v>0</v>
      </c>
      <c r="D19" s="14">
        <f>[11]ตารางสำรวจอายุลูกหนี้ฯ!E85</f>
        <v>0</v>
      </c>
      <c r="E19" s="14">
        <f>[11]ตารางสำรวจอายุลูกหนี้ฯ!G85</f>
        <v>0</v>
      </c>
      <c r="F19" s="14">
        <f>[11]ตารางสำรวจอายุลูกหนี้ฯ!H85</f>
        <v>0</v>
      </c>
      <c r="G19" s="14">
        <f>[11]ตารางสำรวจอายุลูกหนี้ฯ!I85</f>
        <v>0</v>
      </c>
      <c r="H19" s="14">
        <f>[11]ตารางสำรวจอายุลูกหนี้ฯ!J85</f>
        <v>0</v>
      </c>
      <c r="I19" s="14">
        <f>[11]ตารางสำรวจอายุลูกหนี้ฯ!K85</f>
        <v>0</v>
      </c>
      <c r="J19" s="14">
        <f>[11]ตารางสำรวจอายุลูกหนี้ฯ!L85</f>
        <v>0</v>
      </c>
    </row>
    <row r="20" spans="1:10" ht="24" x14ac:dyDescent="0.55000000000000004">
      <c r="A20" s="12">
        <v>12</v>
      </c>
      <c r="B20" s="13" t="s">
        <v>32</v>
      </c>
      <c r="C20" s="14">
        <f t="shared" si="0"/>
        <v>0</v>
      </c>
      <c r="D20" s="14">
        <f>[11]ตารางสำรวจอายุลูกหนี้ฯ!E86</f>
        <v>0</v>
      </c>
      <c r="E20" s="14">
        <f>[11]ตารางสำรวจอายุลูกหนี้ฯ!G86</f>
        <v>0</v>
      </c>
      <c r="F20" s="14">
        <f>[11]ตารางสำรวจอายุลูกหนี้ฯ!H86</f>
        <v>0</v>
      </c>
      <c r="G20" s="14">
        <f>[11]ตารางสำรวจอายุลูกหนี้ฯ!I86</f>
        <v>0</v>
      </c>
      <c r="H20" s="14">
        <f>[11]ตารางสำรวจอายุลูกหนี้ฯ!J86</f>
        <v>0</v>
      </c>
      <c r="I20" s="14">
        <f>[11]ตารางสำรวจอายุลูกหนี้ฯ!K86</f>
        <v>0</v>
      </c>
      <c r="J20" s="14">
        <f>[11]ตารางสำรวจอายุลูกหนี้ฯ!L86</f>
        <v>0</v>
      </c>
    </row>
    <row r="21" spans="1:10" ht="24.75" thickBot="1" x14ac:dyDescent="0.6">
      <c r="A21" s="16">
        <v>13</v>
      </c>
      <c r="B21" s="17" t="s">
        <v>33</v>
      </c>
      <c r="C21" s="18">
        <f t="shared" si="0"/>
        <v>6599378.5600000005</v>
      </c>
      <c r="D21" s="18">
        <f>[11]ตารางสำรวจอายุลูกหนี้ฯ!E87</f>
        <v>3893459.92</v>
      </c>
      <c r="E21" s="18">
        <f>[11]ตารางสำรวจอายุลูกหนี้ฯ!G87</f>
        <v>2106050.9899999998</v>
      </c>
      <c r="F21" s="18">
        <f>[11]ตารางสำรวจอายุลูกหนี้ฯ!H87</f>
        <v>0</v>
      </c>
      <c r="G21" s="18">
        <f>[11]ตารางสำรวจอายุลูกหนี้ฯ!I87</f>
        <v>590077.65</v>
      </c>
      <c r="H21" s="18">
        <f>[11]ตารางสำรวจอายุลูกหนี้ฯ!J87</f>
        <v>0</v>
      </c>
      <c r="I21" s="18">
        <f>[11]ตารางสำรวจอายุลูกหนี้ฯ!K87</f>
        <v>9790</v>
      </c>
      <c r="J21" s="18">
        <f>[11]ตารางสำรวจอายุลูกหนี้ฯ!L87</f>
        <v>0</v>
      </c>
    </row>
    <row r="22" spans="1:10" ht="24.75" thickTop="1" x14ac:dyDescent="0.55000000000000004"/>
    <row r="24" spans="1:10" ht="24" x14ac:dyDescent="0.55000000000000004">
      <c r="G24" s="49"/>
      <c r="H24" s="98"/>
      <c r="I24" s="98"/>
      <c r="J24" s="98"/>
    </row>
    <row r="25" spans="1:10" ht="24" x14ac:dyDescent="0.55000000000000004">
      <c r="G25" s="49"/>
      <c r="H25" s="98"/>
      <c r="I25" s="98"/>
      <c r="J25" s="9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2824-AFFA-4046-8849-C9A42B4B495D}">
  <dimension ref="A1:J25"/>
  <sheetViews>
    <sheetView topLeftCell="A13" workbookViewId="0">
      <selection activeCell="C24" sqref="C24"/>
    </sheetView>
  </sheetViews>
  <sheetFormatPr defaultColWidth="9" defaultRowHeight="20.25" x14ac:dyDescent="0.3"/>
  <cols>
    <col min="1" max="1" width="6.140625" style="22" customWidth="1"/>
    <col min="2" max="2" width="44.140625" style="3" customWidth="1"/>
    <col min="3" max="3" width="21.140625" style="40" customWidth="1"/>
    <col min="4" max="4" width="15.28515625" style="40" customWidth="1"/>
    <col min="5" max="5" width="15.85546875" style="40" customWidth="1"/>
    <col min="6" max="6" width="14.5703125" style="40" customWidth="1"/>
    <col min="7" max="10" width="12.5703125" style="40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5.5703125" style="3" customWidth="1"/>
    <col min="260" max="260" width="15.28515625" style="3" customWidth="1"/>
    <col min="261" max="261" width="15.85546875" style="3" customWidth="1"/>
    <col min="262" max="262" width="14.5703125" style="3" customWidth="1"/>
    <col min="263" max="266" width="12.570312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5.5703125" style="3" customWidth="1"/>
    <col min="516" max="516" width="15.28515625" style="3" customWidth="1"/>
    <col min="517" max="517" width="15.85546875" style="3" customWidth="1"/>
    <col min="518" max="518" width="14.5703125" style="3" customWidth="1"/>
    <col min="519" max="522" width="12.570312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5.5703125" style="3" customWidth="1"/>
    <col min="772" max="772" width="15.28515625" style="3" customWidth="1"/>
    <col min="773" max="773" width="15.85546875" style="3" customWidth="1"/>
    <col min="774" max="774" width="14.5703125" style="3" customWidth="1"/>
    <col min="775" max="778" width="12.570312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5.5703125" style="3" customWidth="1"/>
    <col min="1028" max="1028" width="15.28515625" style="3" customWidth="1"/>
    <col min="1029" max="1029" width="15.85546875" style="3" customWidth="1"/>
    <col min="1030" max="1030" width="14.5703125" style="3" customWidth="1"/>
    <col min="1031" max="1034" width="12.570312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5.5703125" style="3" customWidth="1"/>
    <col min="1284" max="1284" width="15.28515625" style="3" customWidth="1"/>
    <col min="1285" max="1285" width="15.85546875" style="3" customWidth="1"/>
    <col min="1286" max="1286" width="14.5703125" style="3" customWidth="1"/>
    <col min="1287" max="1290" width="12.570312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5.5703125" style="3" customWidth="1"/>
    <col min="1540" max="1540" width="15.28515625" style="3" customWidth="1"/>
    <col min="1541" max="1541" width="15.85546875" style="3" customWidth="1"/>
    <col min="1542" max="1542" width="14.5703125" style="3" customWidth="1"/>
    <col min="1543" max="1546" width="12.570312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5.5703125" style="3" customWidth="1"/>
    <col min="1796" max="1796" width="15.28515625" style="3" customWidth="1"/>
    <col min="1797" max="1797" width="15.85546875" style="3" customWidth="1"/>
    <col min="1798" max="1798" width="14.5703125" style="3" customWidth="1"/>
    <col min="1799" max="1802" width="12.570312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5.5703125" style="3" customWidth="1"/>
    <col min="2052" max="2052" width="15.28515625" style="3" customWidth="1"/>
    <col min="2053" max="2053" width="15.85546875" style="3" customWidth="1"/>
    <col min="2054" max="2054" width="14.5703125" style="3" customWidth="1"/>
    <col min="2055" max="2058" width="12.570312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5.5703125" style="3" customWidth="1"/>
    <col min="2308" max="2308" width="15.28515625" style="3" customWidth="1"/>
    <col min="2309" max="2309" width="15.85546875" style="3" customWidth="1"/>
    <col min="2310" max="2310" width="14.5703125" style="3" customWidth="1"/>
    <col min="2311" max="2314" width="12.570312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5.5703125" style="3" customWidth="1"/>
    <col min="2564" max="2564" width="15.28515625" style="3" customWidth="1"/>
    <col min="2565" max="2565" width="15.85546875" style="3" customWidth="1"/>
    <col min="2566" max="2566" width="14.5703125" style="3" customWidth="1"/>
    <col min="2567" max="2570" width="12.570312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5.5703125" style="3" customWidth="1"/>
    <col min="2820" max="2820" width="15.28515625" style="3" customWidth="1"/>
    <col min="2821" max="2821" width="15.85546875" style="3" customWidth="1"/>
    <col min="2822" max="2822" width="14.5703125" style="3" customWidth="1"/>
    <col min="2823" max="2826" width="12.570312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5.5703125" style="3" customWidth="1"/>
    <col min="3076" max="3076" width="15.28515625" style="3" customWidth="1"/>
    <col min="3077" max="3077" width="15.85546875" style="3" customWidth="1"/>
    <col min="3078" max="3078" width="14.5703125" style="3" customWidth="1"/>
    <col min="3079" max="3082" width="12.570312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5.5703125" style="3" customWidth="1"/>
    <col min="3332" max="3332" width="15.28515625" style="3" customWidth="1"/>
    <col min="3333" max="3333" width="15.85546875" style="3" customWidth="1"/>
    <col min="3334" max="3334" width="14.5703125" style="3" customWidth="1"/>
    <col min="3335" max="3338" width="12.570312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5.5703125" style="3" customWidth="1"/>
    <col min="3588" max="3588" width="15.28515625" style="3" customWidth="1"/>
    <col min="3589" max="3589" width="15.85546875" style="3" customWidth="1"/>
    <col min="3590" max="3590" width="14.5703125" style="3" customWidth="1"/>
    <col min="3591" max="3594" width="12.570312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5.5703125" style="3" customWidth="1"/>
    <col min="3844" max="3844" width="15.28515625" style="3" customWidth="1"/>
    <col min="3845" max="3845" width="15.85546875" style="3" customWidth="1"/>
    <col min="3846" max="3846" width="14.5703125" style="3" customWidth="1"/>
    <col min="3847" max="3850" width="12.570312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5.5703125" style="3" customWidth="1"/>
    <col min="4100" max="4100" width="15.28515625" style="3" customWidth="1"/>
    <col min="4101" max="4101" width="15.85546875" style="3" customWidth="1"/>
    <col min="4102" max="4102" width="14.5703125" style="3" customWidth="1"/>
    <col min="4103" max="4106" width="12.570312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5.5703125" style="3" customWidth="1"/>
    <col min="4356" max="4356" width="15.28515625" style="3" customWidth="1"/>
    <col min="4357" max="4357" width="15.85546875" style="3" customWidth="1"/>
    <col min="4358" max="4358" width="14.5703125" style="3" customWidth="1"/>
    <col min="4359" max="4362" width="12.570312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5.5703125" style="3" customWidth="1"/>
    <col min="4612" max="4612" width="15.28515625" style="3" customWidth="1"/>
    <col min="4613" max="4613" width="15.85546875" style="3" customWidth="1"/>
    <col min="4614" max="4614" width="14.5703125" style="3" customWidth="1"/>
    <col min="4615" max="4618" width="12.570312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5.5703125" style="3" customWidth="1"/>
    <col min="4868" max="4868" width="15.28515625" style="3" customWidth="1"/>
    <col min="4869" max="4869" width="15.85546875" style="3" customWidth="1"/>
    <col min="4870" max="4870" width="14.5703125" style="3" customWidth="1"/>
    <col min="4871" max="4874" width="12.570312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5.5703125" style="3" customWidth="1"/>
    <col min="5124" max="5124" width="15.28515625" style="3" customWidth="1"/>
    <col min="5125" max="5125" width="15.85546875" style="3" customWidth="1"/>
    <col min="5126" max="5126" width="14.5703125" style="3" customWidth="1"/>
    <col min="5127" max="5130" width="12.570312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5.5703125" style="3" customWidth="1"/>
    <col min="5380" max="5380" width="15.28515625" style="3" customWidth="1"/>
    <col min="5381" max="5381" width="15.85546875" style="3" customWidth="1"/>
    <col min="5382" max="5382" width="14.5703125" style="3" customWidth="1"/>
    <col min="5383" max="5386" width="12.570312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5.5703125" style="3" customWidth="1"/>
    <col min="5636" max="5636" width="15.28515625" style="3" customWidth="1"/>
    <col min="5637" max="5637" width="15.85546875" style="3" customWidth="1"/>
    <col min="5638" max="5638" width="14.5703125" style="3" customWidth="1"/>
    <col min="5639" max="5642" width="12.570312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5.5703125" style="3" customWidth="1"/>
    <col min="5892" max="5892" width="15.28515625" style="3" customWidth="1"/>
    <col min="5893" max="5893" width="15.85546875" style="3" customWidth="1"/>
    <col min="5894" max="5894" width="14.5703125" style="3" customWidth="1"/>
    <col min="5895" max="5898" width="12.570312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5.5703125" style="3" customWidth="1"/>
    <col min="6148" max="6148" width="15.28515625" style="3" customWidth="1"/>
    <col min="6149" max="6149" width="15.85546875" style="3" customWidth="1"/>
    <col min="6150" max="6150" width="14.5703125" style="3" customWidth="1"/>
    <col min="6151" max="6154" width="12.570312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5.5703125" style="3" customWidth="1"/>
    <col min="6404" max="6404" width="15.28515625" style="3" customWidth="1"/>
    <col min="6405" max="6405" width="15.85546875" style="3" customWidth="1"/>
    <col min="6406" max="6406" width="14.5703125" style="3" customWidth="1"/>
    <col min="6407" max="6410" width="12.570312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5.5703125" style="3" customWidth="1"/>
    <col min="6660" max="6660" width="15.28515625" style="3" customWidth="1"/>
    <col min="6661" max="6661" width="15.85546875" style="3" customWidth="1"/>
    <col min="6662" max="6662" width="14.5703125" style="3" customWidth="1"/>
    <col min="6663" max="6666" width="12.570312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5.5703125" style="3" customWidth="1"/>
    <col min="6916" max="6916" width="15.28515625" style="3" customWidth="1"/>
    <col min="6917" max="6917" width="15.85546875" style="3" customWidth="1"/>
    <col min="6918" max="6918" width="14.5703125" style="3" customWidth="1"/>
    <col min="6919" max="6922" width="12.570312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5.5703125" style="3" customWidth="1"/>
    <col min="7172" max="7172" width="15.28515625" style="3" customWidth="1"/>
    <col min="7173" max="7173" width="15.85546875" style="3" customWidth="1"/>
    <col min="7174" max="7174" width="14.5703125" style="3" customWidth="1"/>
    <col min="7175" max="7178" width="12.570312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5.5703125" style="3" customWidth="1"/>
    <col min="7428" max="7428" width="15.28515625" style="3" customWidth="1"/>
    <col min="7429" max="7429" width="15.85546875" style="3" customWidth="1"/>
    <col min="7430" max="7430" width="14.5703125" style="3" customWidth="1"/>
    <col min="7431" max="7434" width="12.570312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5.5703125" style="3" customWidth="1"/>
    <col min="7684" max="7684" width="15.28515625" style="3" customWidth="1"/>
    <col min="7685" max="7685" width="15.85546875" style="3" customWidth="1"/>
    <col min="7686" max="7686" width="14.5703125" style="3" customWidth="1"/>
    <col min="7687" max="7690" width="12.570312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5.5703125" style="3" customWidth="1"/>
    <col min="7940" max="7940" width="15.28515625" style="3" customWidth="1"/>
    <col min="7941" max="7941" width="15.85546875" style="3" customWidth="1"/>
    <col min="7942" max="7942" width="14.5703125" style="3" customWidth="1"/>
    <col min="7943" max="7946" width="12.570312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5.5703125" style="3" customWidth="1"/>
    <col min="8196" max="8196" width="15.28515625" style="3" customWidth="1"/>
    <col min="8197" max="8197" width="15.85546875" style="3" customWidth="1"/>
    <col min="8198" max="8198" width="14.5703125" style="3" customWidth="1"/>
    <col min="8199" max="8202" width="12.570312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5.5703125" style="3" customWidth="1"/>
    <col min="8452" max="8452" width="15.28515625" style="3" customWidth="1"/>
    <col min="8453" max="8453" width="15.85546875" style="3" customWidth="1"/>
    <col min="8454" max="8454" width="14.5703125" style="3" customWidth="1"/>
    <col min="8455" max="8458" width="12.570312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5.5703125" style="3" customWidth="1"/>
    <col min="8708" max="8708" width="15.28515625" style="3" customWidth="1"/>
    <col min="8709" max="8709" width="15.85546875" style="3" customWidth="1"/>
    <col min="8710" max="8710" width="14.5703125" style="3" customWidth="1"/>
    <col min="8711" max="8714" width="12.570312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5.5703125" style="3" customWidth="1"/>
    <col min="8964" max="8964" width="15.28515625" style="3" customWidth="1"/>
    <col min="8965" max="8965" width="15.85546875" style="3" customWidth="1"/>
    <col min="8966" max="8966" width="14.5703125" style="3" customWidth="1"/>
    <col min="8967" max="8970" width="12.570312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5.5703125" style="3" customWidth="1"/>
    <col min="9220" max="9220" width="15.28515625" style="3" customWidth="1"/>
    <col min="9221" max="9221" width="15.85546875" style="3" customWidth="1"/>
    <col min="9222" max="9222" width="14.5703125" style="3" customWidth="1"/>
    <col min="9223" max="9226" width="12.570312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5.5703125" style="3" customWidth="1"/>
    <col min="9476" max="9476" width="15.28515625" style="3" customWidth="1"/>
    <col min="9477" max="9477" width="15.85546875" style="3" customWidth="1"/>
    <col min="9478" max="9478" width="14.5703125" style="3" customWidth="1"/>
    <col min="9479" max="9482" width="12.570312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5.5703125" style="3" customWidth="1"/>
    <col min="9732" max="9732" width="15.28515625" style="3" customWidth="1"/>
    <col min="9733" max="9733" width="15.85546875" style="3" customWidth="1"/>
    <col min="9734" max="9734" width="14.5703125" style="3" customWidth="1"/>
    <col min="9735" max="9738" width="12.570312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5.5703125" style="3" customWidth="1"/>
    <col min="9988" max="9988" width="15.28515625" style="3" customWidth="1"/>
    <col min="9989" max="9989" width="15.85546875" style="3" customWidth="1"/>
    <col min="9990" max="9990" width="14.5703125" style="3" customWidth="1"/>
    <col min="9991" max="9994" width="12.570312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5.5703125" style="3" customWidth="1"/>
    <col min="10244" max="10244" width="15.28515625" style="3" customWidth="1"/>
    <col min="10245" max="10245" width="15.85546875" style="3" customWidth="1"/>
    <col min="10246" max="10246" width="14.5703125" style="3" customWidth="1"/>
    <col min="10247" max="10250" width="12.570312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5.5703125" style="3" customWidth="1"/>
    <col min="10500" max="10500" width="15.28515625" style="3" customWidth="1"/>
    <col min="10501" max="10501" width="15.85546875" style="3" customWidth="1"/>
    <col min="10502" max="10502" width="14.5703125" style="3" customWidth="1"/>
    <col min="10503" max="10506" width="12.570312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5.5703125" style="3" customWidth="1"/>
    <col min="10756" max="10756" width="15.28515625" style="3" customWidth="1"/>
    <col min="10757" max="10757" width="15.85546875" style="3" customWidth="1"/>
    <col min="10758" max="10758" width="14.5703125" style="3" customWidth="1"/>
    <col min="10759" max="10762" width="12.570312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5.5703125" style="3" customWidth="1"/>
    <col min="11012" max="11012" width="15.28515625" style="3" customWidth="1"/>
    <col min="11013" max="11013" width="15.85546875" style="3" customWidth="1"/>
    <col min="11014" max="11014" width="14.5703125" style="3" customWidth="1"/>
    <col min="11015" max="11018" width="12.570312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5.5703125" style="3" customWidth="1"/>
    <col min="11268" max="11268" width="15.28515625" style="3" customWidth="1"/>
    <col min="11269" max="11269" width="15.85546875" style="3" customWidth="1"/>
    <col min="11270" max="11270" width="14.5703125" style="3" customWidth="1"/>
    <col min="11271" max="11274" width="12.570312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5.5703125" style="3" customWidth="1"/>
    <col min="11524" max="11524" width="15.28515625" style="3" customWidth="1"/>
    <col min="11525" max="11525" width="15.85546875" style="3" customWidth="1"/>
    <col min="11526" max="11526" width="14.5703125" style="3" customWidth="1"/>
    <col min="11527" max="11530" width="12.570312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5.5703125" style="3" customWidth="1"/>
    <col min="11780" max="11780" width="15.28515625" style="3" customWidth="1"/>
    <col min="11781" max="11781" width="15.85546875" style="3" customWidth="1"/>
    <col min="11782" max="11782" width="14.5703125" style="3" customWidth="1"/>
    <col min="11783" max="11786" width="12.570312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5.5703125" style="3" customWidth="1"/>
    <col min="12036" max="12036" width="15.28515625" style="3" customWidth="1"/>
    <col min="12037" max="12037" width="15.85546875" style="3" customWidth="1"/>
    <col min="12038" max="12038" width="14.5703125" style="3" customWidth="1"/>
    <col min="12039" max="12042" width="12.570312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5.5703125" style="3" customWidth="1"/>
    <col min="12292" max="12292" width="15.28515625" style="3" customWidth="1"/>
    <col min="12293" max="12293" width="15.85546875" style="3" customWidth="1"/>
    <col min="12294" max="12294" width="14.5703125" style="3" customWidth="1"/>
    <col min="12295" max="12298" width="12.570312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5.5703125" style="3" customWidth="1"/>
    <col min="12548" max="12548" width="15.28515625" style="3" customWidth="1"/>
    <col min="12549" max="12549" width="15.85546875" style="3" customWidth="1"/>
    <col min="12550" max="12550" width="14.5703125" style="3" customWidth="1"/>
    <col min="12551" max="12554" width="12.570312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5.5703125" style="3" customWidth="1"/>
    <col min="12804" max="12804" width="15.28515625" style="3" customWidth="1"/>
    <col min="12805" max="12805" width="15.85546875" style="3" customWidth="1"/>
    <col min="12806" max="12806" width="14.5703125" style="3" customWidth="1"/>
    <col min="12807" max="12810" width="12.570312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5.5703125" style="3" customWidth="1"/>
    <col min="13060" max="13060" width="15.28515625" style="3" customWidth="1"/>
    <col min="13061" max="13061" width="15.85546875" style="3" customWidth="1"/>
    <col min="13062" max="13062" width="14.5703125" style="3" customWidth="1"/>
    <col min="13063" max="13066" width="12.570312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5.5703125" style="3" customWidth="1"/>
    <col min="13316" max="13316" width="15.28515625" style="3" customWidth="1"/>
    <col min="13317" max="13317" width="15.85546875" style="3" customWidth="1"/>
    <col min="13318" max="13318" width="14.5703125" style="3" customWidth="1"/>
    <col min="13319" max="13322" width="12.570312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5.5703125" style="3" customWidth="1"/>
    <col min="13572" max="13572" width="15.28515625" style="3" customWidth="1"/>
    <col min="13573" max="13573" width="15.85546875" style="3" customWidth="1"/>
    <col min="13574" max="13574" width="14.5703125" style="3" customWidth="1"/>
    <col min="13575" max="13578" width="12.570312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5.5703125" style="3" customWidth="1"/>
    <col min="13828" max="13828" width="15.28515625" style="3" customWidth="1"/>
    <col min="13829" max="13829" width="15.85546875" style="3" customWidth="1"/>
    <col min="13830" max="13830" width="14.5703125" style="3" customWidth="1"/>
    <col min="13831" max="13834" width="12.570312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5.5703125" style="3" customWidth="1"/>
    <col min="14084" max="14084" width="15.28515625" style="3" customWidth="1"/>
    <col min="14085" max="14085" width="15.85546875" style="3" customWidth="1"/>
    <col min="14086" max="14086" width="14.5703125" style="3" customWidth="1"/>
    <col min="14087" max="14090" width="12.570312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5.5703125" style="3" customWidth="1"/>
    <col min="14340" max="14340" width="15.28515625" style="3" customWidth="1"/>
    <col min="14341" max="14341" width="15.85546875" style="3" customWidth="1"/>
    <col min="14342" max="14342" width="14.5703125" style="3" customWidth="1"/>
    <col min="14343" max="14346" width="12.570312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5.5703125" style="3" customWidth="1"/>
    <col min="14596" max="14596" width="15.28515625" style="3" customWidth="1"/>
    <col min="14597" max="14597" width="15.85546875" style="3" customWidth="1"/>
    <col min="14598" max="14598" width="14.5703125" style="3" customWidth="1"/>
    <col min="14599" max="14602" width="12.570312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5.5703125" style="3" customWidth="1"/>
    <col min="14852" max="14852" width="15.28515625" style="3" customWidth="1"/>
    <col min="14853" max="14853" width="15.85546875" style="3" customWidth="1"/>
    <col min="14854" max="14854" width="14.5703125" style="3" customWidth="1"/>
    <col min="14855" max="14858" width="12.570312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5.5703125" style="3" customWidth="1"/>
    <col min="15108" max="15108" width="15.28515625" style="3" customWidth="1"/>
    <col min="15109" max="15109" width="15.85546875" style="3" customWidth="1"/>
    <col min="15110" max="15110" width="14.5703125" style="3" customWidth="1"/>
    <col min="15111" max="15114" width="12.570312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5.5703125" style="3" customWidth="1"/>
    <col min="15364" max="15364" width="15.28515625" style="3" customWidth="1"/>
    <col min="15365" max="15365" width="15.85546875" style="3" customWidth="1"/>
    <col min="15366" max="15366" width="14.5703125" style="3" customWidth="1"/>
    <col min="15367" max="15370" width="12.570312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5.5703125" style="3" customWidth="1"/>
    <col min="15620" max="15620" width="15.28515625" style="3" customWidth="1"/>
    <col min="15621" max="15621" width="15.85546875" style="3" customWidth="1"/>
    <col min="15622" max="15622" width="14.5703125" style="3" customWidth="1"/>
    <col min="15623" max="15626" width="12.570312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5.5703125" style="3" customWidth="1"/>
    <col min="15876" max="15876" width="15.28515625" style="3" customWidth="1"/>
    <col min="15877" max="15877" width="15.85546875" style="3" customWidth="1"/>
    <col min="15878" max="15878" width="14.5703125" style="3" customWidth="1"/>
    <col min="15879" max="15882" width="12.570312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5.5703125" style="3" customWidth="1"/>
    <col min="16132" max="16132" width="15.28515625" style="3" customWidth="1"/>
    <col min="16133" max="16133" width="15.85546875" style="3" customWidth="1"/>
    <col min="16134" max="16134" width="14.5703125" style="3" customWidth="1"/>
    <col min="16135" max="16138" width="12.5703125" style="3" customWidth="1"/>
    <col min="16139" max="16384" width="9" style="3"/>
  </cols>
  <sheetData>
    <row r="1" spans="1:10" x14ac:dyDescent="0.3">
      <c r="I1" s="96"/>
      <c r="J1" s="96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49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104"/>
      <c r="D7" s="41" t="s">
        <v>7</v>
      </c>
      <c r="E7" s="41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41" t="s">
        <v>13</v>
      </c>
    </row>
    <row r="8" spans="1:10" s="7" customFormat="1" ht="17.25" x14ac:dyDescent="0.4">
      <c r="A8" s="89"/>
      <c r="B8" s="89"/>
      <c r="C8" s="6" t="s">
        <v>52</v>
      </c>
      <c r="D8" s="42" t="s">
        <v>14</v>
      </c>
      <c r="E8" s="42" t="s">
        <v>15</v>
      </c>
      <c r="F8" s="42" t="s">
        <v>16</v>
      </c>
      <c r="G8" s="42" t="s">
        <v>17</v>
      </c>
      <c r="H8" s="42" t="s">
        <v>18</v>
      </c>
      <c r="I8" s="42" t="s">
        <v>19</v>
      </c>
      <c r="J8" s="42" t="s">
        <v>20</v>
      </c>
    </row>
    <row r="9" spans="1:10" x14ac:dyDescent="0.3">
      <c r="A9" s="8">
        <v>1</v>
      </c>
      <c r="B9" s="9" t="s">
        <v>21</v>
      </c>
      <c r="C9" s="10">
        <f t="shared" ref="C9:C21" si="0">SUM(D9:J9)</f>
        <v>0</v>
      </c>
      <c r="D9" s="10">
        <f>[12]ตารางสำรวจอายุลูกหนี้ฯ!E11</f>
        <v>0</v>
      </c>
      <c r="E9" s="10">
        <f>[12]ตารางสำรวจอายุลูกหนี้ฯ!G11</f>
        <v>0</v>
      </c>
      <c r="F9" s="10">
        <f>[12]ตารางสำรวจอายุลูกหนี้ฯ!I11</f>
        <v>0</v>
      </c>
      <c r="G9" s="10">
        <f>[12]ตารางสำรวจอายุลูกหนี้ฯ!K11</f>
        <v>0</v>
      </c>
      <c r="H9" s="10">
        <f>[12]ตารางสำรวจอายุลูกหนี้ฯ!M11</f>
        <v>0</v>
      </c>
      <c r="I9" s="10">
        <f>[12]ตารางสำรวจอายุลูกหนี้ฯ!O11</f>
        <v>0</v>
      </c>
      <c r="J9" s="10">
        <f>[12]ตารางสำรวจอายุลูกหนี้ฯ!Q11</f>
        <v>0</v>
      </c>
    </row>
    <row r="10" spans="1:10" x14ac:dyDescent="0.3">
      <c r="A10" s="8">
        <v>2</v>
      </c>
      <c r="B10" s="9" t="s">
        <v>22</v>
      </c>
      <c r="C10" s="10">
        <f t="shared" si="0"/>
        <v>435964</v>
      </c>
      <c r="D10" s="10">
        <f>[12]ตารางสำรวจอายุลูกหนี้ฯ!E23</f>
        <v>346710.25</v>
      </c>
      <c r="E10" s="10">
        <f>[12]ตารางสำรวจอายุลูกหนี้ฯ!G23</f>
        <v>53105.75</v>
      </c>
      <c r="F10" s="10">
        <f>[12]ตารางสำรวจอายุลูกหนี้ฯ!I23</f>
        <v>6911</v>
      </c>
      <c r="G10" s="10">
        <f>[12]ตารางสำรวจอายุลูกหนี้ฯ!K23</f>
        <v>4747</v>
      </c>
      <c r="H10" s="10">
        <f>[12]ตารางสำรวจอายุลูกหนี้ฯ!M23</f>
        <v>20568</v>
      </c>
      <c r="I10" s="10">
        <f>[12]ตารางสำรวจอายุลูกหนี้ฯ!O23</f>
        <v>3922</v>
      </c>
      <c r="J10" s="10">
        <f>[12]ตารางสำรวจอายุลูกหนี้ฯ!Q23</f>
        <v>0</v>
      </c>
    </row>
    <row r="11" spans="1:10" x14ac:dyDescent="0.3">
      <c r="A11" s="8">
        <v>3</v>
      </c>
      <c r="B11" s="9" t="s">
        <v>23</v>
      </c>
      <c r="C11" s="10">
        <f t="shared" si="0"/>
        <v>375076.5</v>
      </c>
      <c r="D11" s="10">
        <f>[12]ตารางสำรวจอายุลูกหนี้ฯ!E34</f>
        <v>319788</v>
      </c>
      <c r="E11" s="10">
        <f>[12]ตารางสำรวจอายุลูกหนี้ฯ!G34</f>
        <v>22450</v>
      </c>
      <c r="F11" s="10">
        <f>[12]ตารางสำรวจอายุลูกหนี้ฯ!I34</f>
        <v>5370.5</v>
      </c>
      <c r="G11" s="10">
        <f>[12]ตารางสำรวจอายุลูกหนี้ฯ!K34</f>
        <v>16420</v>
      </c>
      <c r="H11" s="10">
        <f>[12]ตารางสำรวจอายุลูกหนี้ฯ!M34</f>
        <v>5370</v>
      </c>
      <c r="I11" s="10">
        <f>[12]ตารางสำรวจอายุลูกหนี้ฯ!O34</f>
        <v>2170</v>
      </c>
      <c r="J11" s="10">
        <f>[12]ตารางสำรวจอายุลูกหนี้ฯ!Q34</f>
        <v>3508</v>
      </c>
    </row>
    <row r="12" spans="1:10" x14ac:dyDescent="0.3">
      <c r="A12" s="8">
        <v>4</v>
      </c>
      <c r="B12" s="9" t="s">
        <v>24</v>
      </c>
      <c r="C12" s="10">
        <f t="shared" si="0"/>
        <v>217019.25</v>
      </c>
      <c r="D12" s="10">
        <f>[12]ตารางสำรวจอายุลูกหนี้ฯ!E39</f>
        <v>154397.5</v>
      </c>
      <c r="E12" s="10">
        <f>[12]ตารางสำรวจอายุลูกหนี้ฯ!G39</f>
        <v>22310</v>
      </c>
      <c r="F12" s="10">
        <f>[12]ตารางสำรวจอายุลูกหนี้ฯ!I39</f>
        <v>32206</v>
      </c>
      <c r="G12" s="10">
        <f>[12]ตารางสำรวจอายุลูกหนี้ฯ!K39</f>
        <v>8105.75</v>
      </c>
      <c r="H12" s="10">
        <f>[12]ตารางสำรวจอายุลูกหนี้ฯ!M39</f>
        <v>0</v>
      </c>
      <c r="I12" s="10">
        <f>[12]ตารางสำรวจอายุลูกหนี้ฯ!O39</f>
        <v>0</v>
      </c>
      <c r="J12" s="10">
        <f>[12]ตารางสำรวจอายุลูกหนี้ฯ!Q39</f>
        <v>0</v>
      </c>
    </row>
    <row r="13" spans="1:10" x14ac:dyDescent="0.3">
      <c r="A13" s="8">
        <v>5</v>
      </c>
      <c r="B13" s="9" t="s">
        <v>25</v>
      </c>
      <c r="C13" s="10">
        <f t="shared" si="0"/>
        <v>51366.25</v>
      </c>
      <c r="D13" s="10">
        <f>[12]ตารางสำรวจอายุลูกหนี้ฯ!E50</f>
        <v>26974.25</v>
      </c>
      <c r="E13" s="10">
        <f>[12]ตารางสำรวจอายุลูกหนี้ฯ!G50</f>
        <v>13328</v>
      </c>
      <c r="F13" s="10">
        <f>[12]ตารางสำรวจอายุลูกหนี้ฯ!I50</f>
        <v>6228</v>
      </c>
      <c r="G13" s="10">
        <f>[12]ตารางสำรวจอายุลูกหนี้ฯ!K50</f>
        <v>4836</v>
      </c>
      <c r="H13" s="10">
        <f>[12]ตารางสำรวจอายุลูกหนี้ฯ!M50</f>
        <v>0</v>
      </c>
      <c r="I13" s="10">
        <f>[12]ตารางสำรวจอายุลูกหนี้ฯ!O50</f>
        <v>0</v>
      </c>
      <c r="J13" s="10">
        <f>[12]ตารางสำรวจอายุลูกหนี้ฯ!Q50</f>
        <v>0</v>
      </c>
    </row>
    <row r="14" spans="1:10" x14ac:dyDescent="0.3">
      <c r="A14" s="8">
        <v>6</v>
      </c>
      <c r="B14" s="9" t="s">
        <v>26</v>
      </c>
      <c r="C14" s="10">
        <f t="shared" si="0"/>
        <v>3317737</v>
      </c>
      <c r="D14" s="10">
        <f>[12]ตารางสำรวจอายุลูกหนี้ฯ!E53</f>
        <v>1251601</v>
      </c>
      <c r="E14" s="10">
        <f>[12]ตารางสำรวจอายุลูกหนี้ฯ!G53</f>
        <v>841486</v>
      </c>
      <c r="F14" s="10">
        <f>[12]ตารางสำรวจอายุลูกหนี้ฯ!I53</f>
        <v>905547</v>
      </c>
      <c r="G14" s="10">
        <f>[12]ตารางสำรวจอายุลูกหนี้ฯ!K53</f>
        <v>319103</v>
      </c>
      <c r="H14" s="10">
        <f>[12]ตารางสำรวจอายุลูกหนี้ฯ!M53</f>
        <v>0</v>
      </c>
      <c r="I14" s="10">
        <f>[12]ตารางสำรวจอายุลูกหนี้ฯ!O53</f>
        <v>0</v>
      </c>
      <c r="J14" s="10">
        <f>[12]ตารางสำรวจอายุลูกหนี้ฯ!Q53</f>
        <v>0</v>
      </c>
    </row>
    <row r="15" spans="1:10" x14ac:dyDescent="0.3">
      <c r="A15" s="8">
        <v>7</v>
      </c>
      <c r="B15" s="9" t="s">
        <v>27</v>
      </c>
      <c r="C15" s="10">
        <f t="shared" si="0"/>
        <v>0</v>
      </c>
      <c r="D15" s="10">
        <f>[12]ตารางสำรวจอายุลูกหนี้ฯ!E56</f>
        <v>0</v>
      </c>
      <c r="E15" s="10">
        <f>[12]ตารางสำรวจอายุลูกหนี้ฯ!G56</f>
        <v>0</v>
      </c>
      <c r="F15" s="10">
        <f>[12]ตารางสำรวจอายุลูกหนี้ฯ!I56</f>
        <v>0</v>
      </c>
      <c r="G15" s="10">
        <f>[12]ตารางสำรวจอายุลูกหนี้ฯ!K56</f>
        <v>0</v>
      </c>
      <c r="H15" s="10">
        <f>[12]ตารางสำรวจอายุลูกหนี้ฯ!M56</f>
        <v>0</v>
      </c>
      <c r="I15" s="10">
        <f>[12]ตารางสำรวจอายุลูกหนี้ฯ!O56</f>
        <v>0</v>
      </c>
      <c r="J15" s="10">
        <f>[12]ตารางสำรวจอายุลูกหนี้ฯ!Q56</f>
        <v>0</v>
      </c>
    </row>
    <row r="16" spans="1:10" ht="24" x14ac:dyDescent="0.55000000000000004">
      <c r="A16" s="8">
        <v>8</v>
      </c>
      <c r="B16" s="9" t="s">
        <v>28</v>
      </c>
      <c r="C16" s="10">
        <f t="shared" si="0"/>
        <v>357618</v>
      </c>
      <c r="D16" s="10">
        <f>[12]ตารางสำรวจอายุลูกหนี้ฯ!E59</f>
        <v>169729</v>
      </c>
      <c r="E16" s="10">
        <f>[12]ตารางสำรวจอายุลูกหนี้ฯ!G59</f>
        <v>53343</v>
      </c>
      <c r="F16" s="10">
        <f>[12]ตารางสำรวจอายุลูกหนี้ฯ!I59</f>
        <v>63484</v>
      </c>
      <c r="G16" s="10">
        <f>[12]ตารางสำรวจอายุลูกหนี้ฯ!K59</f>
        <v>28568</v>
      </c>
      <c r="H16" s="10">
        <f>[12]ตารางสำรวจอายุลูกหนี้ฯ!M59</f>
        <v>13483</v>
      </c>
      <c r="I16" s="10">
        <f>[12]ตารางสำรวจอายุลูกหนี้ฯ!O59</f>
        <v>28506</v>
      </c>
      <c r="J16" s="10">
        <f>[12]ตารางสำรวจอายุลูกหนี้ฯ!Q59</f>
        <v>505</v>
      </c>
    </row>
    <row r="17" spans="1:10" ht="24" x14ac:dyDescent="0.55000000000000004">
      <c r="A17" s="8">
        <v>9</v>
      </c>
      <c r="B17" s="9" t="s">
        <v>29</v>
      </c>
      <c r="C17" s="10">
        <f t="shared" si="0"/>
        <v>67697.5</v>
      </c>
      <c r="D17" s="10">
        <f>[12]ตารางสำรวจอายุลูกหนี้ฯ!E64</f>
        <v>31505</v>
      </c>
      <c r="E17" s="10">
        <f>[12]ตารางสำรวจอายุลูกหนี้ฯ!G64</f>
        <v>3776.5</v>
      </c>
      <c r="F17" s="10">
        <f>[12]ตารางสำรวจอายุลูกหนี้ฯ!I64</f>
        <v>21133</v>
      </c>
      <c r="G17" s="10">
        <f>[12]ตารางสำรวจอายุลูกหนี้ฯ!K64</f>
        <v>11283</v>
      </c>
      <c r="H17" s="10">
        <f>[12]ตารางสำรวจอายุลูกหนี้ฯ!M64</f>
        <v>0</v>
      </c>
      <c r="I17" s="10">
        <f>[12]ตารางสำรวจอายุลูกหนี้ฯ!O64</f>
        <v>0</v>
      </c>
      <c r="J17" s="10">
        <f>[12]ตารางสำรวจอายุลูกหนี้ฯ!Q64</f>
        <v>0</v>
      </c>
    </row>
    <row r="18" spans="1:10" s="106" customFormat="1" ht="24" x14ac:dyDescent="0.55000000000000004">
      <c r="A18" s="12">
        <v>10</v>
      </c>
      <c r="B18" s="13" t="s">
        <v>30</v>
      </c>
      <c r="C18" s="14">
        <f t="shared" si="0"/>
        <v>0</v>
      </c>
      <c r="D18" s="14">
        <f>[12]ตารางสำรวจอายุลูกหนี้ฯ!E65</f>
        <v>0</v>
      </c>
      <c r="E18" s="14">
        <f>[12]ตารางสำรวจอายุลูกหนี้ฯ!G65</f>
        <v>0</v>
      </c>
      <c r="F18" s="14">
        <f>[12]ตารางสำรวจอายุลูกหนี้ฯ!I65</f>
        <v>0</v>
      </c>
      <c r="G18" s="14">
        <f>[12]ตารางสำรวจอายุลูกหนี้ฯ!K65</f>
        <v>0</v>
      </c>
      <c r="H18" s="14">
        <f>[12]ตารางสำรวจอายุลูกหนี้ฯ!M65</f>
        <v>0</v>
      </c>
      <c r="I18" s="14">
        <f>[12]ตารางสำรวจอายุลูกหนี้ฯ!O65</f>
        <v>0</v>
      </c>
      <c r="J18" s="14">
        <f>[12]ตารางสำรวจอายุลูกหนี้ฯ!Q65</f>
        <v>0</v>
      </c>
    </row>
    <row r="19" spans="1:10" s="106" customFormat="1" ht="24" x14ac:dyDescent="0.55000000000000004">
      <c r="A19" s="12">
        <v>11</v>
      </c>
      <c r="B19" s="13" t="s">
        <v>31</v>
      </c>
      <c r="C19" s="14">
        <f t="shared" si="0"/>
        <v>74070</v>
      </c>
      <c r="D19" s="14">
        <f>[12]ตารางสำรวจอายุลูกหนี้ฯ!E66</f>
        <v>0</v>
      </c>
      <c r="E19" s="14">
        <f>[12]ตารางสำรวจอายุลูกหนี้ฯ!G66</f>
        <v>24650</v>
      </c>
      <c r="F19" s="14">
        <f>[12]ตารางสำรวจอายุลูกหนี้ฯ!I66</f>
        <v>0</v>
      </c>
      <c r="G19" s="14">
        <f>[12]ตารางสำรวจอายุลูกหนี้ฯ!K66</f>
        <v>17730</v>
      </c>
      <c r="H19" s="14">
        <f>[12]ตารางสำรวจอายุลูกหนี้ฯ!M66</f>
        <v>31690</v>
      </c>
      <c r="I19" s="14">
        <f>[12]ตารางสำรวจอายุลูกหนี้ฯ!O66</f>
        <v>0</v>
      </c>
      <c r="J19" s="14">
        <f>[12]ตารางสำรวจอายุลูกหนี้ฯ!Q66</f>
        <v>0</v>
      </c>
    </row>
    <row r="20" spans="1:10" s="106" customFormat="1" ht="24" x14ac:dyDescent="0.55000000000000004">
      <c r="A20" s="12">
        <v>12</v>
      </c>
      <c r="B20" s="13" t="s">
        <v>32</v>
      </c>
      <c r="C20" s="14">
        <f t="shared" si="0"/>
        <v>0</v>
      </c>
      <c r="D20" s="14">
        <f>[12]ตารางสำรวจอายุลูกหนี้ฯ!E67</f>
        <v>0</v>
      </c>
      <c r="E20" s="14">
        <f>[12]ตารางสำรวจอายุลูกหนี้ฯ!G67</f>
        <v>0</v>
      </c>
      <c r="F20" s="14">
        <f>[12]ตารางสำรวจอายุลูกหนี้ฯ!I67</f>
        <v>0</v>
      </c>
      <c r="G20" s="14">
        <f>[12]ตารางสำรวจอายุลูกหนี้ฯ!K67</f>
        <v>0</v>
      </c>
      <c r="H20" s="14">
        <f>[12]ตารางสำรวจอายุลูกหนี้ฯ!M67</f>
        <v>0</v>
      </c>
      <c r="I20" s="14">
        <f>[12]ตารางสำรวจอายุลูกหนี้ฯ!O67</f>
        <v>0</v>
      </c>
      <c r="J20" s="14">
        <f>[12]ตารางสำรวจอายุลูกหนี้ฯ!Q67</f>
        <v>0</v>
      </c>
    </row>
    <row r="21" spans="1:10" ht="24.75" thickBot="1" x14ac:dyDescent="0.6">
      <c r="A21" s="16"/>
      <c r="B21" s="17" t="s">
        <v>33</v>
      </c>
      <c r="C21" s="18">
        <f>SUM(D21:J21)</f>
        <v>4896548.5</v>
      </c>
      <c r="D21" s="18">
        <f>[12]ตารางสำรวจอายุลูกหนี้ฯ!E68</f>
        <v>2300705</v>
      </c>
      <c r="E21" s="18">
        <f>[12]ตารางสำรวจอายุลูกหนี้ฯ!G68</f>
        <v>1034449.25</v>
      </c>
      <c r="F21" s="18">
        <f>[12]ตารางสำรวจอายุลูกหนี้ฯ!I68</f>
        <v>1040879.5</v>
      </c>
      <c r="G21" s="18">
        <f>[12]ตารางสำรวจอายุลูกหนี้ฯ!K68</f>
        <v>410792.75</v>
      </c>
      <c r="H21" s="18">
        <f>[12]ตารางสำรวจอายุลูกหนี้ฯ!M68</f>
        <v>71111</v>
      </c>
      <c r="I21" s="18">
        <f>[12]ตารางสำรวจอายุลูกหนี้ฯ!O68</f>
        <v>34598</v>
      </c>
      <c r="J21" s="18">
        <f>[12]ตารางสำรวจอายุลูกหนี้ฯ!Q68</f>
        <v>4013</v>
      </c>
    </row>
    <row r="22" spans="1:10" ht="24.75" thickTop="1" x14ac:dyDescent="0.55000000000000004"/>
    <row r="24" spans="1:10" ht="24" x14ac:dyDescent="0.55000000000000004">
      <c r="G24" s="49"/>
      <c r="H24" s="97"/>
      <c r="I24" s="97"/>
      <c r="J24" s="97"/>
    </row>
    <row r="25" spans="1:10" ht="24" x14ac:dyDescent="0.55000000000000004">
      <c r="G25" s="49"/>
      <c r="H25" s="97"/>
      <c r="I25" s="97"/>
      <c r="J25" s="97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70B0-C328-45C4-85F0-6CF666F6AF7C}">
  <dimension ref="A1:J25"/>
  <sheetViews>
    <sheetView topLeftCell="A10" workbookViewId="0">
      <selection activeCell="D22" sqref="D22"/>
    </sheetView>
  </sheetViews>
  <sheetFormatPr defaultColWidth="16.7109375" defaultRowHeight="20.25" x14ac:dyDescent="0.3"/>
  <cols>
    <col min="1" max="1" width="6.28515625" style="22" customWidth="1"/>
    <col min="2" max="2" width="43.7109375" style="3" customWidth="1"/>
    <col min="3" max="3" width="21.5703125" style="3" customWidth="1"/>
    <col min="4" max="255" width="16.7109375" style="3"/>
    <col min="256" max="256" width="6.28515625" style="3" customWidth="1"/>
    <col min="257" max="257" width="37.28515625" style="3" customWidth="1"/>
    <col min="258" max="511" width="16.7109375" style="3"/>
    <col min="512" max="512" width="6.28515625" style="3" customWidth="1"/>
    <col min="513" max="513" width="37.28515625" style="3" customWidth="1"/>
    <col min="514" max="767" width="16.7109375" style="3"/>
    <col min="768" max="768" width="6.28515625" style="3" customWidth="1"/>
    <col min="769" max="769" width="37.28515625" style="3" customWidth="1"/>
    <col min="770" max="1023" width="16.7109375" style="3"/>
    <col min="1024" max="1024" width="6.28515625" style="3" customWidth="1"/>
    <col min="1025" max="1025" width="37.28515625" style="3" customWidth="1"/>
    <col min="1026" max="1279" width="16.7109375" style="3"/>
    <col min="1280" max="1280" width="6.28515625" style="3" customWidth="1"/>
    <col min="1281" max="1281" width="37.28515625" style="3" customWidth="1"/>
    <col min="1282" max="1535" width="16.7109375" style="3"/>
    <col min="1536" max="1536" width="6.28515625" style="3" customWidth="1"/>
    <col min="1537" max="1537" width="37.28515625" style="3" customWidth="1"/>
    <col min="1538" max="1791" width="16.7109375" style="3"/>
    <col min="1792" max="1792" width="6.28515625" style="3" customWidth="1"/>
    <col min="1793" max="1793" width="37.28515625" style="3" customWidth="1"/>
    <col min="1794" max="2047" width="16.7109375" style="3"/>
    <col min="2048" max="2048" width="6.28515625" style="3" customWidth="1"/>
    <col min="2049" max="2049" width="37.28515625" style="3" customWidth="1"/>
    <col min="2050" max="2303" width="16.7109375" style="3"/>
    <col min="2304" max="2304" width="6.28515625" style="3" customWidth="1"/>
    <col min="2305" max="2305" width="37.28515625" style="3" customWidth="1"/>
    <col min="2306" max="2559" width="16.7109375" style="3"/>
    <col min="2560" max="2560" width="6.28515625" style="3" customWidth="1"/>
    <col min="2561" max="2561" width="37.28515625" style="3" customWidth="1"/>
    <col min="2562" max="2815" width="16.7109375" style="3"/>
    <col min="2816" max="2816" width="6.28515625" style="3" customWidth="1"/>
    <col min="2817" max="2817" width="37.28515625" style="3" customWidth="1"/>
    <col min="2818" max="3071" width="16.7109375" style="3"/>
    <col min="3072" max="3072" width="6.28515625" style="3" customWidth="1"/>
    <col min="3073" max="3073" width="37.28515625" style="3" customWidth="1"/>
    <col min="3074" max="3327" width="16.7109375" style="3"/>
    <col min="3328" max="3328" width="6.28515625" style="3" customWidth="1"/>
    <col min="3329" max="3329" width="37.28515625" style="3" customWidth="1"/>
    <col min="3330" max="3583" width="16.7109375" style="3"/>
    <col min="3584" max="3584" width="6.28515625" style="3" customWidth="1"/>
    <col min="3585" max="3585" width="37.28515625" style="3" customWidth="1"/>
    <col min="3586" max="3839" width="16.7109375" style="3"/>
    <col min="3840" max="3840" width="6.28515625" style="3" customWidth="1"/>
    <col min="3841" max="3841" width="37.28515625" style="3" customWidth="1"/>
    <col min="3842" max="4095" width="16.7109375" style="3"/>
    <col min="4096" max="4096" width="6.28515625" style="3" customWidth="1"/>
    <col min="4097" max="4097" width="37.28515625" style="3" customWidth="1"/>
    <col min="4098" max="4351" width="16.7109375" style="3"/>
    <col min="4352" max="4352" width="6.28515625" style="3" customWidth="1"/>
    <col min="4353" max="4353" width="37.28515625" style="3" customWidth="1"/>
    <col min="4354" max="4607" width="16.7109375" style="3"/>
    <col min="4608" max="4608" width="6.28515625" style="3" customWidth="1"/>
    <col min="4609" max="4609" width="37.28515625" style="3" customWidth="1"/>
    <col min="4610" max="4863" width="16.7109375" style="3"/>
    <col min="4864" max="4864" width="6.28515625" style="3" customWidth="1"/>
    <col min="4865" max="4865" width="37.28515625" style="3" customWidth="1"/>
    <col min="4866" max="5119" width="16.7109375" style="3"/>
    <col min="5120" max="5120" width="6.28515625" style="3" customWidth="1"/>
    <col min="5121" max="5121" width="37.28515625" style="3" customWidth="1"/>
    <col min="5122" max="5375" width="16.7109375" style="3"/>
    <col min="5376" max="5376" width="6.28515625" style="3" customWidth="1"/>
    <col min="5377" max="5377" width="37.28515625" style="3" customWidth="1"/>
    <col min="5378" max="5631" width="16.7109375" style="3"/>
    <col min="5632" max="5632" width="6.28515625" style="3" customWidth="1"/>
    <col min="5633" max="5633" width="37.28515625" style="3" customWidth="1"/>
    <col min="5634" max="5887" width="16.7109375" style="3"/>
    <col min="5888" max="5888" width="6.28515625" style="3" customWidth="1"/>
    <col min="5889" max="5889" width="37.28515625" style="3" customWidth="1"/>
    <col min="5890" max="6143" width="16.7109375" style="3"/>
    <col min="6144" max="6144" width="6.28515625" style="3" customWidth="1"/>
    <col min="6145" max="6145" width="37.28515625" style="3" customWidth="1"/>
    <col min="6146" max="6399" width="16.7109375" style="3"/>
    <col min="6400" max="6400" width="6.28515625" style="3" customWidth="1"/>
    <col min="6401" max="6401" width="37.28515625" style="3" customWidth="1"/>
    <col min="6402" max="6655" width="16.7109375" style="3"/>
    <col min="6656" max="6656" width="6.28515625" style="3" customWidth="1"/>
    <col min="6657" max="6657" width="37.28515625" style="3" customWidth="1"/>
    <col min="6658" max="6911" width="16.7109375" style="3"/>
    <col min="6912" max="6912" width="6.28515625" style="3" customWidth="1"/>
    <col min="6913" max="6913" width="37.28515625" style="3" customWidth="1"/>
    <col min="6914" max="7167" width="16.7109375" style="3"/>
    <col min="7168" max="7168" width="6.28515625" style="3" customWidth="1"/>
    <col min="7169" max="7169" width="37.28515625" style="3" customWidth="1"/>
    <col min="7170" max="7423" width="16.7109375" style="3"/>
    <col min="7424" max="7424" width="6.28515625" style="3" customWidth="1"/>
    <col min="7425" max="7425" width="37.28515625" style="3" customWidth="1"/>
    <col min="7426" max="7679" width="16.7109375" style="3"/>
    <col min="7680" max="7680" width="6.28515625" style="3" customWidth="1"/>
    <col min="7681" max="7681" width="37.28515625" style="3" customWidth="1"/>
    <col min="7682" max="7935" width="16.7109375" style="3"/>
    <col min="7936" max="7936" width="6.28515625" style="3" customWidth="1"/>
    <col min="7937" max="7937" width="37.28515625" style="3" customWidth="1"/>
    <col min="7938" max="8191" width="16.7109375" style="3"/>
    <col min="8192" max="8192" width="6.28515625" style="3" customWidth="1"/>
    <col min="8193" max="8193" width="37.28515625" style="3" customWidth="1"/>
    <col min="8194" max="8447" width="16.7109375" style="3"/>
    <col min="8448" max="8448" width="6.28515625" style="3" customWidth="1"/>
    <col min="8449" max="8449" width="37.28515625" style="3" customWidth="1"/>
    <col min="8450" max="8703" width="16.7109375" style="3"/>
    <col min="8704" max="8704" width="6.28515625" style="3" customWidth="1"/>
    <col min="8705" max="8705" width="37.28515625" style="3" customWidth="1"/>
    <col min="8706" max="8959" width="16.7109375" style="3"/>
    <col min="8960" max="8960" width="6.28515625" style="3" customWidth="1"/>
    <col min="8961" max="8961" width="37.28515625" style="3" customWidth="1"/>
    <col min="8962" max="9215" width="16.7109375" style="3"/>
    <col min="9216" max="9216" width="6.28515625" style="3" customWidth="1"/>
    <col min="9217" max="9217" width="37.28515625" style="3" customWidth="1"/>
    <col min="9218" max="9471" width="16.7109375" style="3"/>
    <col min="9472" max="9472" width="6.28515625" style="3" customWidth="1"/>
    <col min="9473" max="9473" width="37.28515625" style="3" customWidth="1"/>
    <col min="9474" max="9727" width="16.7109375" style="3"/>
    <col min="9728" max="9728" width="6.28515625" style="3" customWidth="1"/>
    <col min="9729" max="9729" width="37.28515625" style="3" customWidth="1"/>
    <col min="9730" max="9983" width="16.7109375" style="3"/>
    <col min="9984" max="9984" width="6.28515625" style="3" customWidth="1"/>
    <col min="9985" max="9985" width="37.28515625" style="3" customWidth="1"/>
    <col min="9986" max="10239" width="16.7109375" style="3"/>
    <col min="10240" max="10240" width="6.28515625" style="3" customWidth="1"/>
    <col min="10241" max="10241" width="37.28515625" style="3" customWidth="1"/>
    <col min="10242" max="10495" width="16.7109375" style="3"/>
    <col min="10496" max="10496" width="6.28515625" style="3" customWidth="1"/>
    <col min="10497" max="10497" width="37.28515625" style="3" customWidth="1"/>
    <col min="10498" max="10751" width="16.7109375" style="3"/>
    <col min="10752" max="10752" width="6.28515625" style="3" customWidth="1"/>
    <col min="10753" max="10753" width="37.28515625" style="3" customWidth="1"/>
    <col min="10754" max="11007" width="16.7109375" style="3"/>
    <col min="11008" max="11008" width="6.28515625" style="3" customWidth="1"/>
    <col min="11009" max="11009" width="37.28515625" style="3" customWidth="1"/>
    <col min="11010" max="11263" width="16.7109375" style="3"/>
    <col min="11264" max="11264" width="6.28515625" style="3" customWidth="1"/>
    <col min="11265" max="11265" width="37.28515625" style="3" customWidth="1"/>
    <col min="11266" max="11519" width="16.7109375" style="3"/>
    <col min="11520" max="11520" width="6.28515625" style="3" customWidth="1"/>
    <col min="11521" max="11521" width="37.28515625" style="3" customWidth="1"/>
    <col min="11522" max="11775" width="16.7109375" style="3"/>
    <col min="11776" max="11776" width="6.28515625" style="3" customWidth="1"/>
    <col min="11777" max="11777" width="37.28515625" style="3" customWidth="1"/>
    <col min="11778" max="12031" width="16.7109375" style="3"/>
    <col min="12032" max="12032" width="6.28515625" style="3" customWidth="1"/>
    <col min="12033" max="12033" width="37.28515625" style="3" customWidth="1"/>
    <col min="12034" max="12287" width="16.7109375" style="3"/>
    <col min="12288" max="12288" width="6.28515625" style="3" customWidth="1"/>
    <col min="12289" max="12289" width="37.28515625" style="3" customWidth="1"/>
    <col min="12290" max="12543" width="16.7109375" style="3"/>
    <col min="12544" max="12544" width="6.28515625" style="3" customWidth="1"/>
    <col min="12545" max="12545" width="37.28515625" style="3" customWidth="1"/>
    <col min="12546" max="12799" width="16.7109375" style="3"/>
    <col min="12800" max="12800" width="6.28515625" style="3" customWidth="1"/>
    <col min="12801" max="12801" width="37.28515625" style="3" customWidth="1"/>
    <col min="12802" max="13055" width="16.7109375" style="3"/>
    <col min="13056" max="13056" width="6.28515625" style="3" customWidth="1"/>
    <col min="13057" max="13057" width="37.28515625" style="3" customWidth="1"/>
    <col min="13058" max="13311" width="16.7109375" style="3"/>
    <col min="13312" max="13312" width="6.28515625" style="3" customWidth="1"/>
    <col min="13313" max="13313" width="37.28515625" style="3" customWidth="1"/>
    <col min="13314" max="13567" width="16.7109375" style="3"/>
    <col min="13568" max="13568" width="6.28515625" style="3" customWidth="1"/>
    <col min="13569" max="13569" width="37.28515625" style="3" customWidth="1"/>
    <col min="13570" max="13823" width="16.7109375" style="3"/>
    <col min="13824" max="13824" width="6.28515625" style="3" customWidth="1"/>
    <col min="13825" max="13825" width="37.28515625" style="3" customWidth="1"/>
    <col min="13826" max="14079" width="16.7109375" style="3"/>
    <col min="14080" max="14080" width="6.28515625" style="3" customWidth="1"/>
    <col min="14081" max="14081" width="37.28515625" style="3" customWidth="1"/>
    <col min="14082" max="14335" width="16.7109375" style="3"/>
    <col min="14336" max="14336" width="6.28515625" style="3" customWidth="1"/>
    <col min="14337" max="14337" width="37.28515625" style="3" customWidth="1"/>
    <col min="14338" max="14591" width="16.7109375" style="3"/>
    <col min="14592" max="14592" width="6.28515625" style="3" customWidth="1"/>
    <col min="14593" max="14593" width="37.28515625" style="3" customWidth="1"/>
    <col min="14594" max="14847" width="16.7109375" style="3"/>
    <col min="14848" max="14848" width="6.28515625" style="3" customWidth="1"/>
    <col min="14849" max="14849" width="37.28515625" style="3" customWidth="1"/>
    <col min="14850" max="15103" width="16.7109375" style="3"/>
    <col min="15104" max="15104" width="6.28515625" style="3" customWidth="1"/>
    <col min="15105" max="15105" width="37.28515625" style="3" customWidth="1"/>
    <col min="15106" max="15359" width="16.7109375" style="3"/>
    <col min="15360" max="15360" width="6.28515625" style="3" customWidth="1"/>
    <col min="15361" max="15361" width="37.28515625" style="3" customWidth="1"/>
    <col min="15362" max="15615" width="16.7109375" style="3"/>
    <col min="15616" max="15616" width="6.28515625" style="3" customWidth="1"/>
    <col min="15617" max="15617" width="37.28515625" style="3" customWidth="1"/>
    <col min="15618" max="15871" width="16.7109375" style="3"/>
    <col min="15872" max="15872" width="6.28515625" style="3" customWidth="1"/>
    <col min="15873" max="15873" width="37.28515625" style="3" customWidth="1"/>
    <col min="15874" max="16127" width="16.7109375" style="3"/>
    <col min="16128" max="16128" width="6.28515625" style="3" customWidth="1"/>
    <col min="16129" max="16129" width="37.28515625" style="3" customWidth="1"/>
    <col min="16130" max="16384" width="16.7109375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50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104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17.25" x14ac:dyDescent="0.4">
      <c r="A8" s="89"/>
      <c r="B8" s="89"/>
      <c r="C8" s="6" t="s">
        <v>52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3">
      <c r="A9" s="69">
        <v>1</v>
      </c>
      <c r="B9" s="70" t="s">
        <v>21</v>
      </c>
      <c r="C9" s="10">
        <f t="shared" ref="C9:C21" si="0">SUM(D9:J9)</f>
        <v>0</v>
      </c>
      <c r="D9" s="10">
        <f>[13]ตารางสำรวจอายุลูกหนี้ฯ!E11</f>
        <v>0</v>
      </c>
      <c r="E9" s="10">
        <f>[13]ตารางสำรวจอายุลูกหนี้ฯ!G11</f>
        <v>0</v>
      </c>
      <c r="F9" s="10">
        <f>[13]ตารางสำรวจอายุลูกหนี้ฯ!H11</f>
        <v>0</v>
      </c>
      <c r="G9" s="10">
        <f>[13]ตารางสำรวจอายุลูกหนี้ฯ!I11</f>
        <v>0</v>
      </c>
      <c r="H9" s="10">
        <f>[13]ตารางสำรวจอายุลูกหนี้ฯ!J11</f>
        <v>0</v>
      </c>
      <c r="I9" s="10">
        <f>[13]ตารางสำรวจอายุลูกหนี้ฯ!K11</f>
        <v>0</v>
      </c>
      <c r="J9" s="10">
        <f>[13]ตารางสำรวจอายุลูกหนี้ฯ!L11</f>
        <v>0</v>
      </c>
    </row>
    <row r="10" spans="1:10" x14ac:dyDescent="0.3">
      <c r="A10" s="69">
        <v>2</v>
      </c>
      <c r="B10" s="70" t="s">
        <v>22</v>
      </c>
      <c r="C10" s="71">
        <f t="shared" si="0"/>
        <v>3016949.4</v>
      </c>
      <c r="D10" s="71">
        <f>[13]ตารางสำรวจอายุลูกหนี้ฯ!E23</f>
        <v>1627732.42</v>
      </c>
      <c r="E10" s="71">
        <f>[13]ตารางสำรวจอายุลูกหนี้ฯ!G23</f>
        <v>895519.98</v>
      </c>
      <c r="F10" s="71">
        <f>[13]ตารางสำรวจอายุลูกหนี้ฯ!I23</f>
        <v>204426</v>
      </c>
      <c r="G10" s="71">
        <f>[13]ตารางสำรวจอายุลูกหนี้ฯ!K23</f>
        <v>34620</v>
      </c>
      <c r="H10" s="71">
        <f>[13]ตารางสำรวจอายุลูกหนี้ฯ!M23</f>
        <v>17293</v>
      </c>
      <c r="I10" s="71">
        <f>[13]ตารางสำรวจอายุลูกหนี้ฯ!O23</f>
        <v>168297</v>
      </c>
      <c r="J10" s="71">
        <f>[13]ตารางสำรวจอายุลูกหนี้ฯ!Q23</f>
        <v>69061</v>
      </c>
    </row>
    <row r="11" spans="1:10" x14ac:dyDescent="0.3">
      <c r="A11" s="69">
        <v>3</v>
      </c>
      <c r="B11" s="70" t="s">
        <v>23</v>
      </c>
      <c r="C11" s="71">
        <f t="shared" si="0"/>
        <v>3522394</v>
      </c>
      <c r="D11" s="71">
        <f>[13]ตารางสำรวจอายุลูกหนี้ฯ!E34</f>
        <v>3146143</v>
      </c>
      <c r="E11" s="71">
        <f>[13]ตารางสำรวจอายุลูกหนี้ฯ!G34</f>
        <v>162886</v>
      </c>
      <c r="F11" s="71">
        <f>[13]ตารางสำรวจอายุลูกหนี้ฯ!I34</f>
        <v>208595</v>
      </c>
      <c r="G11" s="71">
        <f>[13]ตารางสำรวจอายุลูกหนี้ฯ!K34</f>
        <v>1069</v>
      </c>
      <c r="H11" s="71">
        <f>[13]ตารางสำรวจอายุลูกหนี้ฯ!M34</f>
        <v>3701</v>
      </c>
      <c r="I11" s="71">
        <f>[13]ตารางสำรวจอายุลูกหนี้ฯ!O34</f>
        <v>0</v>
      </c>
      <c r="J11" s="71">
        <f>[13]ตารางสำรวจอายุลูกหนี้ฯ!Q34</f>
        <v>0</v>
      </c>
    </row>
    <row r="12" spans="1:10" x14ac:dyDescent="0.3">
      <c r="A12" s="69">
        <v>4</v>
      </c>
      <c r="B12" s="70" t="s">
        <v>24</v>
      </c>
      <c r="C12" s="71">
        <f t="shared" si="0"/>
        <v>1533995.4</v>
      </c>
      <c r="D12" s="71">
        <f>[13]ตารางสำรวจอายุลูกหนี้ฯ!E39</f>
        <v>1364121</v>
      </c>
      <c r="E12" s="71">
        <f>[13]ตารางสำรวจอายุลูกหนี้ฯ!G39</f>
        <v>113850.64</v>
      </c>
      <c r="F12" s="71">
        <f>[13]ตารางสำรวจอายุลูกหนี้ฯ!I39</f>
        <v>56023.76</v>
      </c>
      <c r="G12" s="71">
        <f>[13]ตารางสำรวจอายุลูกหนี้ฯ!K39</f>
        <v>0</v>
      </c>
      <c r="H12" s="71">
        <f>[13]ตารางสำรวจอายุลูกหนี้ฯ!J39</f>
        <v>0</v>
      </c>
      <c r="I12" s="71">
        <f>[13]ตารางสำรวจอายุลูกหนี้ฯ!K39</f>
        <v>0</v>
      </c>
      <c r="J12" s="71">
        <f>[13]ตารางสำรวจอายุลูกหนี้ฯ!L39</f>
        <v>0</v>
      </c>
    </row>
    <row r="13" spans="1:10" x14ac:dyDescent="0.3">
      <c r="A13" s="69">
        <v>5</v>
      </c>
      <c r="B13" s="70" t="s">
        <v>25</v>
      </c>
      <c r="C13" s="71">
        <f t="shared" si="0"/>
        <v>14086</v>
      </c>
      <c r="D13" s="71">
        <f>[13]ตารางสำรวจอายุลูกหนี้ฯ!E50</f>
        <v>6053</v>
      </c>
      <c r="E13" s="71">
        <f>[13]ตารางสำรวจอายุลูกหนี้ฯ!G50</f>
        <v>3367</v>
      </c>
      <c r="F13" s="71">
        <f>[13]ตารางสำรวจอายุลูกหนี้ฯ!H50</f>
        <v>0</v>
      </c>
      <c r="G13" s="71">
        <f>[13]ตารางสำรวจอายุลูกหนี้ฯ!I50</f>
        <v>4666</v>
      </c>
      <c r="H13" s="71">
        <f>[13]ตารางสำรวจอายุลูกหนี้ฯ!J50</f>
        <v>0</v>
      </c>
      <c r="I13" s="71">
        <f>[13]ตารางสำรวจอายุลูกหนี้ฯ!K50</f>
        <v>0</v>
      </c>
      <c r="J13" s="71">
        <f>[13]ตารางสำรวจอายุลูกหนี้ฯ!L50</f>
        <v>0</v>
      </c>
    </row>
    <row r="14" spans="1:10" x14ac:dyDescent="0.3">
      <c r="A14" s="69">
        <v>6</v>
      </c>
      <c r="B14" s="70" t="s">
        <v>26</v>
      </c>
      <c r="C14" s="71">
        <f t="shared" si="0"/>
        <v>3022405</v>
      </c>
      <c r="D14" s="71">
        <f>[13]ตารางสำรวจอายุลูกหนี้ฯ!E53</f>
        <v>1536244</v>
      </c>
      <c r="E14" s="71">
        <f>[13]ตารางสำรวจอายุลูกหนี้ฯ!G53</f>
        <v>784718</v>
      </c>
      <c r="F14" s="71">
        <f>[13]ตารางสำรวจอายุลูกหนี้ฯ!I53</f>
        <v>701443</v>
      </c>
      <c r="G14" s="71">
        <f>[13]ตารางสำรวจอายุลูกหนี้ฯ!K53</f>
        <v>0</v>
      </c>
      <c r="H14" s="71">
        <f>[13]ตารางสำรวจอายุลูกหนี้ฯ!J53</f>
        <v>0</v>
      </c>
      <c r="I14" s="71">
        <f>[13]ตารางสำรวจอายุลูกหนี้ฯ!K53</f>
        <v>0</v>
      </c>
      <c r="J14" s="71">
        <f>[13]ตารางสำรวจอายุลูกหนี้ฯ!L53</f>
        <v>0</v>
      </c>
    </row>
    <row r="15" spans="1:10" x14ac:dyDescent="0.3">
      <c r="A15" s="69">
        <v>7</v>
      </c>
      <c r="B15" s="70" t="s">
        <v>27</v>
      </c>
      <c r="C15" s="71">
        <f t="shared" si="0"/>
        <v>95561</v>
      </c>
      <c r="D15" s="71">
        <f>[13]ตารางสำรวจอายุลูกหนี้ฯ!E56</f>
        <v>48627</v>
      </c>
      <c r="E15" s="71">
        <f>[13]ตารางสำรวจอายุลูกหนี้ฯ!G56</f>
        <v>46934</v>
      </c>
      <c r="F15" s="71">
        <f>[13]ตารางสำรวจอายุลูกหนี้ฯ!H56</f>
        <v>0</v>
      </c>
      <c r="G15" s="71">
        <f>[13]ตารางสำรวจอายุลูกหนี้ฯ!I56</f>
        <v>0</v>
      </c>
      <c r="H15" s="71">
        <f>[13]ตารางสำรวจอายุลูกหนี้ฯ!J56</f>
        <v>0</v>
      </c>
      <c r="I15" s="71">
        <f>[13]ตารางสำรวจอายุลูกหนี้ฯ!K56</f>
        <v>0</v>
      </c>
      <c r="J15" s="71">
        <f>[13]ตารางสำรวจอายุลูกหนี้ฯ!L56</f>
        <v>0</v>
      </c>
    </row>
    <row r="16" spans="1:10" x14ac:dyDescent="0.3">
      <c r="A16" s="69">
        <v>8</v>
      </c>
      <c r="B16" s="70" t="s">
        <v>28</v>
      </c>
      <c r="C16" s="71">
        <f t="shared" si="0"/>
        <v>162930</v>
      </c>
      <c r="D16" s="71">
        <f>[13]ตารางสำรวจอายุลูกหนี้ฯ!E59</f>
        <v>68569</v>
      </c>
      <c r="E16" s="71">
        <f>[13]ตารางสำรวจอายุลูกหนี้ฯ!G59</f>
        <v>39346</v>
      </c>
      <c r="F16" s="71">
        <f>[13]ตารางสำรวจอายุลูกหนี้ฯ!I59</f>
        <v>12333</v>
      </c>
      <c r="G16" s="71">
        <f>[13]ตารางสำรวจอายุลูกหนี้ฯ!K59</f>
        <v>27947</v>
      </c>
      <c r="H16" s="71">
        <f>[13]ตารางสำรวจอายุลูกหนี้ฯ!M59</f>
        <v>14735</v>
      </c>
      <c r="I16" s="71">
        <f>[13]ตารางสำรวจอายุลูกหนี้ฯ!O59</f>
        <v>0</v>
      </c>
      <c r="J16" s="71">
        <f>[13]ตารางสำรวจอายุลูกหนี้ฯ!L59</f>
        <v>0</v>
      </c>
    </row>
    <row r="17" spans="1:10" x14ac:dyDescent="0.3">
      <c r="A17" s="69">
        <v>9</v>
      </c>
      <c r="B17" s="70" t="s">
        <v>29</v>
      </c>
      <c r="C17" s="71">
        <f t="shared" si="0"/>
        <v>175677.6</v>
      </c>
      <c r="D17" s="71">
        <f>[13]ตารางสำรวจอายุลูกหนี้ฯ!E64</f>
        <v>117045</v>
      </c>
      <c r="E17" s="71">
        <f>[13]ตารางสำรวจอายุลูกหนี้ฯ!G64</f>
        <v>38429.599999999999</v>
      </c>
      <c r="F17" s="71">
        <f>[13]ตารางสำรวจอายุลูกหนี้ฯ!I64</f>
        <v>4002</v>
      </c>
      <c r="G17" s="71">
        <f>[13]ตารางสำรวจอายุลูกหนี้ฯ!K64</f>
        <v>16201</v>
      </c>
      <c r="H17" s="71">
        <f>[13]ตารางสำรวจอายุลูกหนี้ฯ!M64</f>
        <v>0</v>
      </c>
      <c r="I17" s="71">
        <f>[13]ตารางสำรวจอายุลูกหนี้ฯ!O59</f>
        <v>0</v>
      </c>
      <c r="J17" s="71">
        <f>[13]ตารางสำรวจอายุลูกหนี้ฯ!L64</f>
        <v>0</v>
      </c>
    </row>
    <row r="18" spans="1:10" x14ac:dyDescent="0.3">
      <c r="A18" s="72">
        <v>10</v>
      </c>
      <c r="B18" s="73" t="s">
        <v>30</v>
      </c>
      <c r="C18" s="74">
        <f t="shared" si="0"/>
        <v>0</v>
      </c>
      <c r="D18" s="74">
        <f>[13]ตารางสำรวจอายุลูกหนี้ฯ!E65</f>
        <v>0</v>
      </c>
      <c r="E18" s="74">
        <f>[13]ตารางสำรวจอายุลูกหนี้ฯ!G65</f>
        <v>0</v>
      </c>
      <c r="F18" s="74">
        <f>[13]ตารางสำรวจอายุลูกหนี้ฯ!H65</f>
        <v>0</v>
      </c>
      <c r="G18" s="74">
        <f>[13]ตารางสำรวจอายุลูกหนี้ฯ!I65</f>
        <v>0</v>
      </c>
      <c r="H18" s="74">
        <f>[13]ตารางสำรวจอายุลูกหนี้ฯ!J65</f>
        <v>0</v>
      </c>
      <c r="I18" s="74">
        <f>[13]ตารางสำรวจอายุลูกหนี้ฯ!K65</f>
        <v>0</v>
      </c>
      <c r="J18" s="74">
        <f>[13]ตารางสำรวจอายุลูกหนี้ฯ!L65</f>
        <v>0</v>
      </c>
    </row>
    <row r="19" spans="1:10" ht="24" x14ac:dyDescent="0.55000000000000004">
      <c r="A19" s="72">
        <v>11</v>
      </c>
      <c r="B19" s="73" t="s">
        <v>31</v>
      </c>
      <c r="C19" s="74">
        <f t="shared" si="0"/>
        <v>3320</v>
      </c>
      <c r="D19" s="74">
        <f>[13]ตารางสำรวจอายุลูกหนี้ฯ!E66</f>
        <v>1100</v>
      </c>
      <c r="E19" s="74">
        <f>[13]ตารางสำรวจอายุลูกหนี้ฯ!G66</f>
        <v>0</v>
      </c>
      <c r="F19" s="74">
        <f>[13]ตารางสำรวจอายุลูกหนี้ฯ!H66</f>
        <v>0</v>
      </c>
      <c r="G19" s="74">
        <f>[13]ตารางสำรวจอายุลูกหนี้ฯ!I66</f>
        <v>2220</v>
      </c>
      <c r="H19" s="74"/>
      <c r="I19" s="74">
        <f>[13]ตารางสำรวจอายุลูกหนี้ฯ!K66</f>
        <v>0</v>
      </c>
      <c r="J19" s="74">
        <f>[13]ตารางสำรวจอายุลูกหนี้ฯ!L66</f>
        <v>0</v>
      </c>
    </row>
    <row r="20" spans="1:10" ht="24" x14ac:dyDescent="0.55000000000000004">
      <c r="A20" s="72">
        <v>12</v>
      </c>
      <c r="B20" s="73" t="s">
        <v>32</v>
      </c>
      <c r="C20" s="74">
        <f t="shared" si="0"/>
        <v>0</v>
      </c>
      <c r="D20" s="74">
        <f>[13]ตารางสำรวจอายุลูกหนี้ฯ!E67</f>
        <v>0</v>
      </c>
      <c r="E20" s="74">
        <f>[13]ตารางสำรวจอายุลูกหนี้ฯ!G67</f>
        <v>0</v>
      </c>
      <c r="F20" s="74">
        <f>[13]ตารางสำรวจอายุลูกหนี้ฯ!H67</f>
        <v>0</v>
      </c>
      <c r="G20" s="74">
        <f>[13]ตารางสำรวจอายุลูกหนี้ฯ!I67</f>
        <v>0</v>
      </c>
      <c r="H20" s="74">
        <f>[13]ตารางสำรวจอายุลูกหนี้ฯ!J67</f>
        <v>0</v>
      </c>
      <c r="I20" s="74">
        <f>[13]ตารางสำรวจอายุลูกหนี้ฯ!K67</f>
        <v>0</v>
      </c>
      <c r="J20" s="74">
        <f>[13]ตารางสำรวจอายุลูกหนี้ฯ!L67</f>
        <v>0</v>
      </c>
    </row>
    <row r="21" spans="1:10" ht="24.75" thickBot="1" x14ac:dyDescent="0.6">
      <c r="A21" s="16">
        <v>13</v>
      </c>
      <c r="B21" s="17" t="s">
        <v>33</v>
      </c>
      <c r="C21" s="75">
        <f t="shared" si="0"/>
        <v>11547318.4</v>
      </c>
      <c r="D21" s="75">
        <f>SUM(D9:D20)</f>
        <v>7915634.4199999999</v>
      </c>
      <c r="E21" s="75">
        <f>SUM(E9:E20)</f>
        <v>2085051.22</v>
      </c>
      <c r="F21" s="75">
        <f t="shared" ref="D21:J21" si="1">SUM(F9:F20)</f>
        <v>1186822.76</v>
      </c>
      <c r="G21" s="75">
        <f t="shared" si="1"/>
        <v>86723</v>
      </c>
      <c r="H21" s="75">
        <f t="shared" si="1"/>
        <v>35729</v>
      </c>
      <c r="I21" s="75">
        <f t="shared" si="1"/>
        <v>168297</v>
      </c>
      <c r="J21" s="75">
        <f t="shared" si="1"/>
        <v>69061</v>
      </c>
    </row>
    <row r="22" spans="1:10" ht="24.75" thickTop="1" x14ac:dyDescent="0.55000000000000004"/>
    <row r="24" spans="1:10" ht="24" x14ac:dyDescent="0.55000000000000004">
      <c r="G24" s="21"/>
      <c r="H24" s="98"/>
      <c r="I24" s="98"/>
      <c r="J24" s="98"/>
    </row>
    <row r="25" spans="1:10" ht="24" x14ac:dyDescent="0.55000000000000004">
      <c r="G25" s="21"/>
      <c r="H25" s="98"/>
      <c r="I25" s="98"/>
      <c r="J25" s="9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A86D-F068-42F6-8AE3-805215965EA0}">
  <dimension ref="A1:J29"/>
  <sheetViews>
    <sheetView topLeftCell="A14" workbookViewId="0">
      <selection activeCell="D25" sqref="D25"/>
    </sheetView>
  </sheetViews>
  <sheetFormatPr defaultColWidth="9" defaultRowHeight="20.25" x14ac:dyDescent="0.3"/>
  <cols>
    <col min="1" max="1" width="5.140625" style="22" customWidth="1"/>
    <col min="2" max="2" width="36.28515625" style="3" customWidth="1"/>
    <col min="3" max="3" width="22.85546875" style="3" customWidth="1"/>
    <col min="4" max="4" width="15.5703125" style="3" customWidth="1"/>
    <col min="5" max="5" width="14.7109375" style="3" customWidth="1"/>
    <col min="6" max="6" width="12.7109375" style="3" customWidth="1"/>
    <col min="7" max="7" width="13" style="3" customWidth="1"/>
    <col min="8" max="8" width="11.85546875" style="3" customWidth="1"/>
    <col min="9" max="9" width="12.42578125" style="3" customWidth="1"/>
    <col min="10" max="10" width="13" style="3" customWidth="1"/>
    <col min="11" max="255" width="9" style="3"/>
    <col min="256" max="256" width="5.140625" style="3" customWidth="1"/>
    <col min="257" max="257" width="36.28515625" style="3" customWidth="1"/>
    <col min="258" max="259" width="16.85546875" style="3" customWidth="1"/>
    <col min="260" max="260" width="15.5703125" style="3" customWidth="1"/>
    <col min="261" max="261" width="14.7109375" style="3" customWidth="1"/>
    <col min="262" max="262" width="12.7109375" style="3" customWidth="1"/>
    <col min="263" max="263" width="13" style="3" customWidth="1"/>
    <col min="264" max="264" width="11.85546875" style="3" customWidth="1"/>
    <col min="265" max="266" width="7.85546875" style="3" customWidth="1"/>
    <col min="267" max="511" width="9" style="3"/>
    <col min="512" max="512" width="5.140625" style="3" customWidth="1"/>
    <col min="513" max="513" width="36.28515625" style="3" customWidth="1"/>
    <col min="514" max="515" width="16.85546875" style="3" customWidth="1"/>
    <col min="516" max="516" width="15.5703125" style="3" customWidth="1"/>
    <col min="517" max="517" width="14.7109375" style="3" customWidth="1"/>
    <col min="518" max="518" width="12.7109375" style="3" customWidth="1"/>
    <col min="519" max="519" width="13" style="3" customWidth="1"/>
    <col min="520" max="520" width="11.85546875" style="3" customWidth="1"/>
    <col min="521" max="522" width="7.85546875" style="3" customWidth="1"/>
    <col min="523" max="767" width="9" style="3"/>
    <col min="768" max="768" width="5.140625" style="3" customWidth="1"/>
    <col min="769" max="769" width="36.28515625" style="3" customWidth="1"/>
    <col min="770" max="771" width="16.85546875" style="3" customWidth="1"/>
    <col min="772" max="772" width="15.5703125" style="3" customWidth="1"/>
    <col min="773" max="773" width="14.7109375" style="3" customWidth="1"/>
    <col min="774" max="774" width="12.7109375" style="3" customWidth="1"/>
    <col min="775" max="775" width="13" style="3" customWidth="1"/>
    <col min="776" max="776" width="11.85546875" style="3" customWidth="1"/>
    <col min="777" max="778" width="7.85546875" style="3" customWidth="1"/>
    <col min="779" max="1023" width="9" style="3"/>
    <col min="1024" max="1024" width="5.140625" style="3" customWidth="1"/>
    <col min="1025" max="1025" width="36.28515625" style="3" customWidth="1"/>
    <col min="1026" max="1027" width="16.85546875" style="3" customWidth="1"/>
    <col min="1028" max="1028" width="15.5703125" style="3" customWidth="1"/>
    <col min="1029" max="1029" width="14.7109375" style="3" customWidth="1"/>
    <col min="1030" max="1030" width="12.7109375" style="3" customWidth="1"/>
    <col min="1031" max="1031" width="13" style="3" customWidth="1"/>
    <col min="1032" max="1032" width="11.85546875" style="3" customWidth="1"/>
    <col min="1033" max="1034" width="7.85546875" style="3" customWidth="1"/>
    <col min="1035" max="1279" width="9" style="3"/>
    <col min="1280" max="1280" width="5.140625" style="3" customWidth="1"/>
    <col min="1281" max="1281" width="36.28515625" style="3" customWidth="1"/>
    <col min="1282" max="1283" width="16.85546875" style="3" customWidth="1"/>
    <col min="1284" max="1284" width="15.5703125" style="3" customWidth="1"/>
    <col min="1285" max="1285" width="14.7109375" style="3" customWidth="1"/>
    <col min="1286" max="1286" width="12.7109375" style="3" customWidth="1"/>
    <col min="1287" max="1287" width="13" style="3" customWidth="1"/>
    <col min="1288" max="1288" width="11.85546875" style="3" customWidth="1"/>
    <col min="1289" max="1290" width="7.85546875" style="3" customWidth="1"/>
    <col min="1291" max="1535" width="9" style="3"/>
    <col min="1536" max="1536" width="5.140625" style="3" customWidth="1"/>
    <col min="1537" max="1537" width="36.28515625" style="3" customWidth="1"/>
    <col min="1538" max="1539" width="16.85546875" style="3" customWidth="1"/>
    <col min="1540" max="1540" width="15.5703125" style="3" customWidth="1"/>
    <col min="1541" max="1541" width="14.7109375" style="3" customWidth="1"/>
    <col min="1542" max="1542" width="12.7109375" style="3" customWidth="1"/>
    <col min="1543" max="1543" width="13" style="3" customWidth="1"/>
    <col min="1544" max="1544" width="11.85546875" style="3" customWidth="1"/>
    <col min="1545" max="1546" width="7.85546875" style="3" customWidth="1"/>
    <col min="1547" max="1791" width="9" style="3"/>
    <col min="1792" max="1792" width="5.140625" style="3" customWidth="1"/>
    <col min="1793" max="1793" width="36.28515625" style="3" customWidth="1"/>
    <col min="1794" max="1795" width="16.85546875" style="3" customWidth="1"/>
    <col min="1796" max="1796" width="15.5703125" style="3" customWidth="1"/>
    <col min="1797" max="1797" width="14.7109375" style="3" customWidth="1"/>
    <col min="1798" max="1798" width="12.7109375" style="3" customWidth="1"/>
    <col min="1799" max="1799" width="13" style="3" customWidth="1"/>
    <col min="1800" max="1800" width="11.85546875" style="3" customWidth="1"/>
    <col min="1801" max="1802" width="7.85546875" style="3" customWidth="1"/>
    <col min="1803" max="2047" width="9" style="3"/>
    <col min="2048" max="2048" width="5.140625" style="3" customWidth="1"/>
    <col min="2049" max="2049" width="36.28515625" style="3" customWidth="1"/>
    <col min="2050" max="2051" width="16.85546875" style="3" customWidth="1"/>
    <col min="2052" max="2052" width="15.5703125" style="3" customWidth="1"/>
    <col min="2053" max="2053" width="14.7109375" style="3" customWidth="1"/>
    <col min="2054" max="2054" width="12.7109375" style="3" customWidth="1"/>
    <col min="2055" max="2055" width="13" style="3" customWidth="1"/>
    <col min="2056" max="2056" width="11.85546875" style="3" customWidth="1"/>
    <col min="2057" max="2058" width="7.85546875" style="3" customWidth="1"/>
    <col min="2059" max="2303" width="9" style="3"/>
    <col min="2304" max="2304" width="5.140625" style="3" customWidth="1"/>
    <col min="2305" max="2305" width="36.28515625" style="3" customWidth="1"/>
    <col min="2306" max="2307" width="16.85546875" style="3" customWidth="1"/>
    <col min="2308" max="2308" width="15.5703125" style="3" customWidth="1"/>
    <col min="2309" max="2309" width="14.7109375" style="3" customWidth="1"/>
    <col min="2310" max="2310" width="12.7109375" style="3" customWidth="1"/>
    <col min="2311" max="2311" width="13" style="3" customWidth="1"/>
    <col min="2312" max="2312" width="11.85546875" style="3" customWidth="1"/>
    <col min="2313" max="2314" width="7.85546875" style="3" customWidth="1"/>
    <col min="2315" max="2559" width="9" style="3"/>
    <col min="2560" max="2560" width="5.140625" style="3" customWidth="1"/>
    <col min="2561" max="2561" width="36.28515625" style="3" customWidth="1"/>
    <col min="2562" max="2563" width="16.85546875" style="3" customWidth="1"/>
    <col min="2564" max="2564" width="15.5703125" style="3" customWidth="1"/>
    <col min="2565" max="2565" width="14.7109375" style="3" customWidth="1"/>
    <col min="2566" max="2566" width="12.7109375" style="3" customWidth="1"/>
    <col min="2567" max="2567" width="13" style="3" customWidth="1"/>
    <col min="2568" max="2568" width="11.85546875" style="3" customWidth="1"/>
    <col min="2569" max="2570" width="7.85546875" style="3" customWidth="1"/>
    <col min="2571" max="2815" width="9" style="3"/>
    <col min="2816" max="2816" width="5.140625" style="3" customWidth="1"/>
    <col min="2817" max="2817" width="36.28515625" style="3" customWidth="1"/>
    <col min="2818" max="2819" width="16.85546875" style="3" customWidth="1"/>
    <col min="2820" max="2820" width="15.5703125" style="3" customWidth="1"/>
    <col min="2821" max="2821" width="14.7109375" style="3" customWidth="1"/>
    <col min="2822" max="2822" width="12.7109375" style="3" customWidth="1"/>
    <col min="2823" max="2823" width="13" style="3" customWidth="1"/>
    <col min="2824" max="2824" width="11.85546875" style="3" customWidth="1"/>
    <col min="2825" max="2826" width="7.85546875" style="3" customWidth="1"/>
    <col min="2827" max="3071" width="9" style="3"/>
    <col min="3072" max="3072" width="5.140625" style="3" customWidth="1"/>
    <col min="3073" max="3073" width="36.28515625" style="3" customWidth="1"/>
    <col min="3074" max="3075" width="16.85546875" style="3" customWidth="1"/>
    <col min="3076" max="3076" width="15.5703125" style="3" customWidth="1"/>
    <col min="3077" max="3077" width="14.7109375" style="3" customWidth="1"/>
    <col min="3078" max="3078" width="12.7109375" style="3" customWidth="1"/>
    <col min="3079" max="3079" width="13" style="3" customWidth="1"/>
    <col min="3080" max="3080" width="11.85546875" style="3" customWidth="1"/>
    <col min="3081" max="3082" width="7.85546875" style="3" customWidth="1"/>
    <col min="3083" max="3327" width="9" style="3"/>
    <col min="3328" max="3328" width="5.140625" style="3" customWidth="1"/>
    <col min="3329" max="3329" width="36.28515625" style="3" customWidth="1"/>
    <col min="3330" max="3331" width="16.85546875" style="3" customWidth="1"/>
    <col min="3332" max="3332" width="15.5703125" style="3" customWidth="1"/>
    <col min="3333" max="3333" width="14.7109375" style="3" customWidth="1"/>
    <col min="3334" max="3334" width="12.7109375" style="3" customWidth="1"/>
    <col min="3335" max="3335" width="13" style="3" customWidth="1"/>
    <col min="3336" max="3336" width="11.85546875" style="3" customWidth="1"/>
    <col min="3337" max="3338" width="7.85546875" style="3" customWidth="1"/>
    <col min="3339" max="3583" width="9" style="3"/>
    <col min="3584" max="3584" width="5.140625" style="3" customWidth="1"/>
    <col min="3585" max="3585" width="36.28515625" style="3" customWidth="1"/>
    <col min="3586" max="3587" width="16.85546875" style="3" customWidth="1"/>
    <col min="3588" max="3588" width="15.5703125" style="3" customWidth="1"/>
    <col min="3589" max="3589" width="14.7109375" style="3" customWidth="1"/>
    <col min="3590" max="3590" width="12.7109375" style="3" customWidth="1"/>
    <col min="3591" max="3591" width="13" style="3" customWidth="1"/>
    <col min="3592" max="3592" width="11.85546875" style="3" customWidth="1"/>
    <col min="3593" max="3594" width="7.85546875" style="3" customWidth="1"/>
    <col min="3595" max="3839" width="9" style="3"/>
    <col min="3840" max="3840" width="5.140625" style="3" customWidth="1"/>
    <col min="3841" max="3841" width="36.28515625" style="3" customWidth="1"/>
    <col min="3842" max="3843" width="16.85546875" style="3" customWidth="1"/>
    <col min="3844" max="3844" width="15.5703125" style="3" customWidth="1"/>
    <col min="3845" max="3845" width="14.7109375" style="3" customWidth="1"/>
    <col min="3846" max="3846" width="12.7109375" style="3" customWidth="1"/>
    <col min="3847" max="3847" width="13" style="3" customWidth="1"/>
    <col min="3848" max="3848" width="11.85546875" style="3" customWidth="1"/>
    <col min="3849" max="3850" width="7.85546875" style="3" customWidth="1"/>
    <col min="3851" max="4095" width="9" style="3"/>
    <col min="4096" max="4096" width="5.140625" style="3" customWidth="1"/>
    <col min="4097" max="4097" width="36.28515625" style="3" customWidth="1"/>
    <col min="4098" max="4099" width="16.85546875" style="3" customWidth="1"/>
    <col min="4100" max="4100" width="15.5703125" style="3" customWidth="1"/>
    <col min="4101" max="4101" width="14.7109375" style="3" customWidth="1"/>
    <col min="4102" max="4102" width="12.7109375" style="3" customWidth="1"/>
    <col min="4103" max="4103" width="13" style="3" customWidth="1"/>
    <col min="4104" max="4104" width="11.85546875" style="3" customWidth="1"/>
    <col min="4105" max="4106" width="7.85546875" style="3" customWidth="1"/>
    <col min="4107" max="4351" width="9" style="3"/>
    <col min="4352" max="4352" width="5.140625" style="3" customWidth="1"/>
    <col min="4353" max="4353" width="36.28515625" style="3" customWidth="1"/>
    <col min="4354" max="4355" width="16.85546875" style="3" customWidth="1"/>
    <col min="4356" max="4356" width="15.5703125" style="3" customWidth="1"/>
    <col min="4357" max="4357" width="14.7109375" style="3" customWidth="1"/>
    <col min="4358" max="4358" width="12.7109375" style="3" customWidth="1"/>
    <col min="4359" max="4359" width="13" style="3" customWidth="1"/>
    <col min="4360" max="4360" width="11.85546875" style="3" customWidth="1"/>
    <col min="4361" max="4362" width="7.85546875" style="3" customWidth="1"/>
    <col min="4363" max="4607" width="9" style="3"/>
    <col min="4608" max="4608" width="5.140625" style="3" customWidth="1"/>
    <col min="4609" max="4609" width="36.28515625" style="3" customWidth="1"/>
    <col min="4610" max="4611" width="16.85546875" style="3" customWidth="1"/>
    <col min="4612" max="4612" width="15.5703125" style="3" customWidth="1"/>
    <col min="4613" max="4613" width="14.7109375" style="3" customWidth="1"/>
    <col min="4614" max="4614" width="12.7109375" style="3" customWidth="1"/>
    <col min="4615" max="4615" width="13" style="3" customWidth="1"/>
    <col min="4616" max="4616" width="11.85546875" style="3" customWidth="1"/>
    <col min="4617" max="4618" width="7.85546875" style="3" customWidth="1"/>
    <col min="4619" max="4863" width="9" style="3"/>
    <col min="4864" max="4864" width="5.140625" style="3" customWidth="1"/>
    <col min="4865" max="4865" width="36.28515625" style="3" customWidth="1"/>
    <col min="4866" max="4867" width="16.85546875" style="3" customWidth="1"/>
    <col min="4868" max="4868" width="15.5703125" style="3" customWidth="1"/>
    <col min="4869" max="4869" width="14.7109375" style="3" customWidth="1"/>
    <col min="4870" max="4870" width="12.7109375" style="3" customWidth="1"/>
    <col min="4871" max="4871" width="13" style="3" customWidth="1"/>
    <col min="4872" max="4872" width="11.85546875" style="3" customWidth="1"/>
    <col min="4873" max="4874" width="7.85546875" style="3" customWidth="1"/>
    <col min="4875" max="5119" width="9" style="3"/>
    <col min="5120" max="5120" width="5.140625" style="3" customWidth="1"/>
    <col min="5121" max="5121" width="36.28515625" style="3" customWidth="1"/>
    <col min="5122" max="5123" width="16.85546875" style="3" customWidth="1"/>
    <col min="5124" max="5124" width="15.5703125" style="3" customWidth="1"/>
    <col min="5125" max="5125" width="14.7109375" style="3" customWidth="1"/>
    <col min="5126" max="5126" width="12.7109375" style="3" customWidth="1"/>
    <col min="5127" max="5127" width="13" style="3" customWidth="1"/>
    <col min="5128" max="5128" width="11.85546875" style="3" customWidth="1"/>
    <col min="5129" max="5130" width="7.85546875" style="3" customWidth="1"/>
    <col min="5131" max="5375" width="9" style="3"/>
    <col min="5376" max="5376" width="5.140625" style="3" customWidth="1"/>
    <col min="5377" max="5377" width="36.28515625" style="3" customWidth="1"/>
    <col min="5378" max="5379" width="16.85546875" style="3" customWidth="1"/>
    <col min="5380" max="5380" width="15.5703125" style="3" customWidth="1"/>
    <col min="5381" max="5381" width="14.7109375" style="3" customWidth="1"/>
    <col min="5382" max="5382" width="12.7109375" style="3" customWidth="1"/>
    <col min="5383" max="5383" width="13" style="3" customWidth="1"/>
    <col min="5384" max="5384" width="11.85546875" style="3" customWidth="1"/>
    <col min="5385" max="5386" width="7.85546875" style="3" customWidth="1"/>
    <col min="5387" max="5631" width="9" style="3"/>
    <col min="5632" max="5632" width="5.140625" style="3" customWidth="1"/>
    <col min="5633" max="5633" width="36.28515625" style="3" customWidth="1"/>
    <col min="5634" max="5635" width="16.85546875" style="3" customWidth="1"/>
    <col min="5636" max="5636" width="15.5703125" style="3" customWidth="1"/>
    <col min="5637" max="5637" width="14.7109375" style="3" customWidth="1"/>
    <col min="5638" max="5638" width="12.7109375" style="3" customWidth="1"/>
    <col min="5639" max="5639" width="13" style="3" customWidth="1"/>
    <col min="5640" max="5640" width="11.85546875" style="3" customWidth="1"/>
    <col min="5641" max="5642" width="7.85546875" style="3" customWidth="1"/>
    <col min="5643" max="5887" width="9" style="3"/>
    <col min="5888" max="5888" width="5.140625" style="3" customWidth="1"/>
    <col min="5889" max="5889" width="36.28515625" style="3" customWidth="1"/>
    <col min="5890" max="5891" width="16.85546875" style="3" customWidth="1"/>
    <col min="5892" max="5892" width="15.5703125" style="3" customWidth="1"/>
    <col min="5893" max="5893" width="14.7109375" style="3" customWidth="1"/>
    <col min="5894" max="5894" width="12.7109375" style="3" customWidth="1"/>
    <col min="5895" max="5895" width="13" style="3" customWidth="1"/>
    <col min="5896" max="5896" width="11.85546875" style="3" customWidth="1"/>
    <col min="5897" max="5898" width="7.85546875" style="3" customWidth="1"/>
    <col min="5899" max="6143" width="9" style="3"/>
    <col min="6144" max="6144" width="5.140625" style="3" customWidth="1"/>
    <col min="6145" max="6145" width="36.28515625" style="3" customWidth="1"/>
    <col min="6146" max="6147" width="16.85546875" style="3" customWidth="1"/>
    <col min="6148" max="6148" width="15.5703125" style="3" customWidth="1"/>
    <col min="6149" max="6149" width="14.7109375" style="3" customWidth="1"/>
    <col min="6150" max="6150" width="12.7109375" style="3" customWidth="1"/>
    <col min="6151" max="6151" width="13" style="3" customWidth="1"/>
    <col min="6152" max="6152" width="11.85546875" style="3" customWidth="1"/>
    <col min="6153" max="6154" width="7.85546875" style="3" customWidth="1"/>
    <col min="6155" max="6399" width="9" style="3"/>
    <col min="6400" max="6400" width="5.140625" style="3" customWidth="1"/>
    <col min="6401" max="6401" width="36.28515625" style="3" customWidth="1"/>
    <col min="6402" max="6403" width="16.85546875" style="3" customWidth="1"/>
    <col min="6404" max="6404" width="15.5703125" style="3" customWidth="1"/>
    <col min="6405" max="6405" width="14.7109375" style="3" customWidth="1"/>
    <col min="6406" max="6406" width="12.7109375" style="3" customWidth="1"/>
    <col min="6407" max="6407" width="13" style="3" customWidth="1"/>
    <col min="6408" max="6408" width="11.85546875" style="3" customWidth="1"/>
    <col min="6409" max="6410" width="7.85546875" style="3" customWidth="1"/>
    <col min="6411" max="6655" width="9" style="3"/>
    <col min="6656" max="6656" width="5.140625" style="3" customWidth="1"/>
    <col min="6657" max="6657" width="36.28515625" style="3" customWidth="1"/>
    <col min="6658" max="6659" width="16.85546875" style="3" customWidth="1"/>
    <col min="6660" max="6660" width="15.5703125" style="3" customWidth="1"/>
    <col min="6661" max="6661" width="14.7109375" style="3" customWidth="1"/>
    <col min="6662" max="6662" width="12.7109375" style="3" customWidth="1"/>
    <col min="6663" max="6663" width="13" style="3" customWidth="1"/>
    <col min="6664" max="6664" width="11.85546875" style="3" customWidth="1"/>
    <col min="6665" max="6666" width="7.85546875" style="3" customWidth="1"/>
    <col min="6667" max="6911" width="9" style="3"/>
    <col min="6912" max="6912" width="5.140625" style="3" customWidth="1"/>
    <col min="6913" max="6913" width="36.28515625" style="3" customWidth="1"/>
    <col min="6914" max="6915" width="16.85546875" style="3" customWidth="1"/>
    <col min="6916" max="6916" width="15.5703125" style="3" customWidth="1"/>
    <col min="6917" max="6917" width="14.7109375" style="3" customWidth="1"/>
    <col min="6918" max="6918" width="12.7109375" style="3" customWidth="1"/>
    <col min="6919" max="6919" width="13" style="3" customWidth="1"/>
    <col min="6920" max="6920" width="11.85546875" style="3" customWidth="1"/>
    <col min="6921" max="6922" width="7.85546875" style="3" customWidth="1"/>
    <col min="6923" max="7167" width="9" style="3"/>
    <col min="7168" max="7168" width="5.140625" style="3" customWidth="1"/>
    <col min="7169" max="7169" width="36.28515625" style="3" customWidth="1"/>
    <col min="7170" max="7171" width="16.85546875" style="3" customWidth="1"/>
    <col min="7172" max="7172" width="15.5703125" style="3" customWidth="1"/>
    <col min="7173" max="7173" width="14.7109375" style="3" customWidth="1"/>
    <col min="7174" max="7174" width="12.7109375" style="3" customWidth="1"/>
    <col min="7175" max="7175" width="13" style="3" customWidth="1"/>
    <col min="7176" max="7176" width="11.85546875" style="3" customWidth="1"/>
    <col min="7177" max="7178" width="7.85546875" style="3" customWidth="1"/>
    <col min="7179" max="7423" width="9" style="3"/>
    <col min="7424" max="7424" width="5.140625" style="3" customWidth="1"/>
    <col min="7425" max="7425" width="36.28515625" style="3" customWidth="1"/>
    <col min="7426" max="7427" width="16.85546875" style="3" customWidth="1"/>
    <col min="7428" max="7428" width="15.5703125" style="3" customWidth="1"/>
    <col min="7429" max="7429" width="14.7109375" style="3" customWidth="1"/>
    <col min="7430" max="7430" width="12.7109375" style="3" customWidth="1"/>
    <col min="7431" max="7431" width="13" style="3" customWidth="1"/>
    <col min="7432" max="7432" width="11.85546875" style="3" customWidth="1"/>
    <col min="7433" max="7434" width="7.85546875" style="3" customWidth="1"/>
    <col min="7435" max="7679" width="9" style="3"/>
    <col min="7680" max="7680" width="5.140625" style="3" customWidth="1"/>
    <col min="7681" max="7681" width="36.28515625" style="3" customWidth="1"/>
    <col min="7682" max="7683" width="16.85546875" style="3" customWidth="1"/>
    <col min="7684" max="7684" width="15.5703125" style="3" customWidth="1"/>
    <col min="7685" max="7685" width="14.7109375" style="3" customWidth="1"/>
    <col min="7686" max="7686" width="12.7109375" style="3" customWidth="1"/>
    <col min="7687" max="7687" width="13" style="3" customWidth="1"/>
    <col min="7688" max="7688" width="11.85546875" style="3" customWidth="1"/>
    <col min="7689" max="7690" width="7.85546875" style="3" customWidth="1"/>
    <col min="7691" max="7935" width="9" style="3"/>
    <col min="7936" max="7936" width="5.140625" style="3" customWidth="1"/>
    <col min="7937" max="7937" width="36.28515625" style="3" customWidth="1"/>
    <col min="7938" max="7939" width="16.85546875" style="3" customWidth="1"/>
    <col min="7940" max="7940" width="15.5703125" style="3" customWidth="1"/>
    <col min="7941" max="7941" width="14.7109375" style="3" customWidth="1"/>
    <col min="7942" max="7942" width="12.7109375" style="3" customWidth="1"/>
    <col min="7943" max="7943" width="13" style="3" customWidth="1"/>
    <col min="7944" max="7944" width="11.85546875" style="3" customWidth="1"/>
    <col min="7945" max="7946" width="7.85546875" style="3" customWidth="1"/>
    <col min="7947" max="8191" width="9" style="3"/>
    <col min="8192" max="8192" width="5.140625" style="3" customWidth="1"/>
    <col min="8193" max="8193" width="36.28515625" style="3" customWidth="1"/>
    <col min="8194" max="8195" width="16.85546875" style="3" customWidth="1"/>
    <col min="8196" max="8196" width="15.5703125" style="3" customWidth="1"/>
    <col min="8197" max="8197" width="14.7109375" style="3" customWidth="1"/>
    <col min="8198" max="8198" width="12.7109375" style="3" customWidth="1"/>
    <col min="8199" max="8199" width="13" style="3" customWidth="1"/>
    <col min="8200" max="8200" width="11.85546875" style="3" customWidth="1"/>
    <col min="8201" max="8202" width="7.85546875" style="3" customWidth="1"/>
    <col min="8203" max="8447" width="9" style="3"/>
    <col min="8448" max="8448" width="5.140625" style="3" customWidth="1"/>
    <col min="8449" max="8449" width="36.28515625" style="3" customWidth="1"/>
    <col min="8450" max="8451" width="16.85546875" style="3" customWidth="1"/>
    <col min="8452" max="8452" width="15.5703125" style="3" customWidth="1"/>
    <col min="8453" max="8453" width="14.7109375" style="3" customWidth="1"/>
    <col min="8454" max="8454" width="12.7109375" style="3" customWidth="1"/>
    <col min="8455" max="8455" width="13" style="3" customWidth="1"/>
    <col min="8456" max="8456" width="11.85546875" style="3" customWidth="1"/>
    <col min="8457" max="8458" width="7.85546875" style="3" customWidth="1"/>
    <col min="8459" max="8703" width="9" style="3"/>
    <col min="8704" max="8704" width="5.140625" style="3" customWidth="1"/>
    <col min="8705" max="8705" width="36.28515625" style="3" customWidth="1"/>
    <col min="8706" max="8707" width="16.85546875" style="3" customWidth="1"/>
    <col min="8708" max="8708" width="15.5703125" style="3" customWidth="1"/>
    <col min="8709" max="8709" width="14.7109375" style="3" customWidth="1"/>
    <col min="8710" max="8710" width="12.7109375" style="3" customWidth="1"/>
    <col min="8711" max="8711" width="13" style="3" customWidth="1"/>
    <col min="8712" max="8712" width="11.85546875" style="3" customWidth="1"/>
    <col min="8713" max="8714" width="7.85546875" style="3" customWidth="1"/>
    <col min="8715" max="8959" width="9" style="3"/>
    <col min="8960" max="8960" width="5.140625" style="3" customWidth="1"/>
    <col min="8961" max="8961" width="36.28515625" style="3" customWidth="1"/>
    <col min="8962" max="8963" width="16.85546875" style="3" customWidth="1"/>
    <col min="8964" max="8964" width="15.5703125" style="3" customWidth="1"/>
    <col min="8965" max="8965" width="14.7109375" style="3" customWidth="1"/>
    <col min="8966" max="8966" width="12.7109375" style="3" customWidth="1"/>
    <col min="8967" max="8967" width="13" style="3" customWidth="1"/>
    <col min="8968" max="8968" width="11.85546875" style="3" customWidth="1"/>
    <col min="8969" max="8970" width="7.85546875" style="3" customWidth="1"/>
    <col min="8971" max="9215" width="9" style="3"/>
    <col min="9216" max="9216" width="5.140625" style="3" customWidth="1"/>
    <col min="9217" max="9217" width="36.28515625" style="3" customWidth="1"/>
    <col min="9218" max="9219" width="16.85546875" style="3" customWidth="1"/>
    <col min="9220" max="9220" width="15.5703125" style="3" customWidth="1"/>
    <col min="9221" max="9221" width="14.7109375" style="3" customWidth="1"/>
    <col min="9222" max="9222" width="12.7109375" style="3" customWidth="1"/>
    <col min="9223" max="9223" width="13" style="3" customWidth="1"/>
    <col min="9224" max="9224" width="11.85546875" style="3" customWidth="1"/>
    <col min="9225" max="9226" width="7.85546875" style="3" customWidth="1"/>
    <col min="9227" max="9471" width="9" style="3"/>
    <col min="9472" max="9472" width="5.140625" style="3" customWidth="1"/>
    <col min="9473" max="9473" width="36.28515625" style="3" customWidth="1"/>
    <col min="9474" max="9475" width="16.85546875" style="3" customWidth="1"/>
    <col min="9476" max="9476" width="15.5703125" style="3" customWidth="1"/>
    <col min="9477" max="9477" width="14.7109375" style="3" customWidth="1"/>
    <col min="9478" max="9478" width="12.7109375" style="3" customWidth="1"/>
    <col min="9479" max="9479" width="13" style="3" customWidth="1"/>
    <col min="9480" max="9480" width="11.85546875" style="3" customWidth="1"/>
    <col min="9481" max="9482" width="7.85546875" style="3" customWidth="1"/>
    <col min="9483" max="9727" width="9" style="3"/>
    <col min="9728" max="9728" width="5.140625" style="3" customWidth="1"/>
    <col min="9729" max="9729" width="36.28515625" style="3" customWidth="1"/>
    <col min="9730" max="9731" width="16.85546875" style="3" customWidth="1"/>
    <col min="9732" max="9732" width="15.5703125" style="3" customWidth="1"/>
    <col min="9733" max="9733" width="14.7109375" style="3" customWidth="1"/>
    <col min="9734" max="9734" width="12.7109375" style="3" customWidth="1"/>
    <col min="9735" max="9735" width="13" style="3" customWidth="1"/>
    <col min="9736" max="9736" width="11.85546875" style="3" customWidth="1"/>
    <col min="9737" max="9738" width="7.85546875" style="3" customWidth="1"/>
    <col min="9739" max="9983" width="9" style="3"/>
    <col min="9984" max="9984" width="5.140625" style="3" customWidth="1"/>
    <col min="9985" max="9985" width="36.28515625" style="3" customWidth="1"/>
    <col min="9986" max="9987" width="16.85546875" style="3" customWidth="1"/>
    <col min="9988" max="9988" width="15.5703125" style="3" customWidth="1"/>
    <col min="9989" max="9989" width="14.7109375" style="3" customWidth="1"/>
    <col min="9990" max="9990" width="12.7109375" style="3" customWidth="1"/>
    <col min="9991" max="9991" width="13" style="3" customWidth="1"/>
    <col min="9992" max="9992" width="11.85546875" style="3" customWidth="1"/>
    <col min="9993" max="9994" width="7.85546875" style="3" customWidth="1"/>
    <col min="9995" max="10239" width="9" style="3"/>
    <col min="10240" max="10240" width="5.140625" style="3" customWidth="1"/>
    <col min="10241" max="10241" width="36.28515625" style="3" customWidth="1"/>
    <col min="10242" max="10243" width="16.85546875" style="3" customWidth="1"/>
    <col min="10244" max="10244" width="15.5703125" style="3" customWidth="1"/>
    <col min="10245" max="10245" width="14.7109375" style="3" customWidth="1"/>
    <col min="10246" max="10246" width="12.7109375" style="3" customWidth="1"/>
    <col min="10247" max="10247" width="13" style="3" customWidth="1"/>
    <col min="10248" max="10248" width="11.85546875" style="3" customWidth="1"/>
    <col min="10249" max="10250" width="7.85546875" style="3" customWidth="1"/>
    <col min="10251" max="10495" width="9" style="3"/>
    <col min="10496" max="10496" width="5.140625" style="3" customWidth="1"/>
    <col min="10497" max="10497" width="36.28515625" style="3" customWidth="1"/>
    <col min="10498" max="10499" width="16.85546875" style="3" customWidth="1"/>
    <col min="10500" max="10500" width="15.5703125" style="3" customWidth="1"/>
    <col min="10501" max="10501" width="14.7109375" style="3" customWidth="1"/>
    <col min="10502" max="10502" width="12.7109375" style="3" customWidth="1"/>
    <col min="10503" max="10503" width="13" style="3" customWidth="1"/>
    <col min="10504" max="10504" width="11.85546875" style="3" customWidth="1"/>
    <col min="10505" max="10506" width="7.85546875" style="3" customWidth="1"/>
    <col min="10507" max="10751" width="9" style="3"/>
    <col min="10752" max="10752" width="5.140625" style="3" customWidth="1"/>
    <col min="10753" max="10753" width="36.28515625" style="3" customWidth="1"/>
    <col min="10754" max="10755" width="16.85546875" style="3" customWidth="1"/>
    <col min="10756" max="10756" width="15.5703125" style="3" customWidth="1"/>
    <col min="10757" max="10757" width="14.7109375" style="3" customWidth="1"/>
    <col min="10758" max="10758" width="12.7109375" style="3" customWidth="1"/>
    <col min="10759" max="10759" width="13" style="3" customWidth="1"/>
    <col min="10760" max="10760" width="11.85546875" style="3" customWidth="1"/>
    <col min="10761" max="10762" width="7.85546875" style="3" customWidth="1"/>
    <col min="10763" max="11007" width="9" style="3"/>
    <col min="11008" max="11008" width="5.140625" style="3" customWidth="1"/>
    <col min="11009" max="11009" width="36.28515625" style="3" customWidth="1"/>
    <col min="11010" max="11011" width="16.85546875" style="3" customWidth="1"/>
    <col min="11012" max="11012" width="15.5703125" style="3" customWidth="1"/>
    <col min="11013" max="11013" width="14.7109375" style="3" customWidth="1"/>
    <col min="11014" max="11014" width="12.7109375" style="3" customWidth="1"/>
    <col min="11015" max="11015" width="13" style="3" customWidth="1"/>
    <col min="11016" max="11016" width="11.85546875" style="3" customWidth="1"/>
    <col min="11017" max="11018" width="7.85546875" style="3" customWidth="1"/>
    <col min="11019" max="11263" width="9" style="3"/>
    <col min="11264" max="11264" width="5.140625" style="3" customWidth="1"/>
    <col min="11265" max="11265" width="36.28515625" style="3" customWidth="1"/>
    <col min="11266" max="11267" width="16.85546875" style="3" customWidth="1"/>
    <col min="11268" max="11268" width="15.5703125" style="3" customWidth="1"/>
    <col min="11269" max="11269" width="14.7109375" style="3" customWidth="1"/>
    <col min="11270" max="11270" width="12.7109375" style="3" customWidth="1"/>
    <col min="11271" max="11271" width="13" style="3" customWidth="1"/>
    <col min="11272" max="11272" width="11.85546875" style="3" customWidth="1"/>
    <col min="11273" max="11274" width="7.85546875" style="3" customWidth="1"/>
    <col min="11275" max="11519" width="9" style="3"/>
    <col min="11520" max="11520" width="5.140625" style="3" customWidth="1"/>
    <col min="11521" max="11521" width="36.28515625" style="3" customWidth="1"/>
    <col min="11522" max="11523" width="16.85546875" style="3" customWidth="1"/>
    <col min="11524" max="11524" width="15.5703125" style="3" customWidth="1"/>
    <col min="11525" max="11525" width="14.7109375" style="3" customWidth="1"/>
    <col min="11526" max="11526" width="12.7109375" style="3" customWidth="1"/>
    <col min="11527" max="11527" width="13" style="3" customWidth="1"/>
    <col min="11528" max="11528" width="11.85546875" style="3" customWidth="1"/>
    <col min="11529" max="11530" width="7.85546875" style="3" customWidth="1"/>
    <col min="11531" max="11775" width="9" style="3"/>
    <col min="11776" max="11776" width="5.140625" style="3" customWidth="1"/>
    <col min="11777" max="11777" width="36.28515625" style="3" customWidth="1"/>
    <col min="11778" max="11779" width="16.85546875" style="3" customWidth="1"/>
    <col min="11780" max="11780" width="15.5703125" style="3" customWidth="1"/>
    <col min="11781" max="11781" width="14.7109375" style="3" customWidth="1"/>
    <col min="11782" max="11782" width="12.7109375" style="3" customWidth="1"/>
    <col min="11783" max="11783" width="13" style="3" customWidth="1"/>
    <col min="11784" max="11784" width="11.85546875" style="3" customWidth="1"/>
    <col min="11785" max="11786" width="7.85546875" style="3" customWidth="1"/>
    <col min="11787" max="12031" width="9" style="3"/>
    <col min="12032" max="12032" width="5.140625" style="3" customWidth="1"/>
    <col min="12033" max="12033" width="36.28515625" style="3" customWidth="1"/>
    <col min="12034" max="12035" width="16.85546875" style="3" customWidth="1"/>
    <col min="12036" max="12036" width="15.5703125" style="3" customWidth="1"/>
    <col min="12037" max="12037" width="14.7109375" style="3" customWidth="1"/>
    <col min="12038" max="12038" width="12.7109375" style="3" customWidth="1"/>
    <col min="12039" max="12039" width="13" style="3" customWidth="1"/>
    <col min="12040" max="12040" width="11.85546875" style="3" customWidth="1"/>
    <col min="12041" max="12042" width="7.85546875" style="3" customWidth="1"/>
    <col min="12043" max="12287" width="9" style="3"/>
    <col min="12288" max="12288" width="5.140625" style="3" customWidth="1"/>
    <col min="12289" max="12289" width="36.28515625" style="3" customWidth="1"/>
    <col min="12290" max="12291" width="16.85546875" style="3" customWidth="1"/>
    <col min="12292" max="12292" width="15.5703125" style="3" customWidth="1"/>
    <col min="12293" max="12293" width="14.7109375" style="3" customWidth="1"/>
    <col min="12294" max="12294" width="12.7109375" style="3" customWidth="1"/>
    <col min="12295" max="12295" width="13" style="3" customWidth="1"/>
    <col min="12296" max="12296" width="11.85546875" style="3" customWidth="1"/>
    <col min="12297" max="12298" width="7.85546875" style="3" customWidth="1"/>
    <col min="12299" max="12543" width="9" style="3"/>
    <col min="12544" max="12544" width="5.140625" style="3" customWidth="1"/>
    <col min="12545" max="12545" width="36.28515625" style="3" customWidth="1"/>
    <col min="12546" max="12547" width="16.85546875" style="3" customWidth="1"/>
    <col min="12548" max="12548" width="15.5703125" style="3" customWidth="1"/>
    <col min="12549" max="12549" width="14.7109375" style="3" customWidth="1"/>
    <col min="12550" max="12550" width="12.7109375" style="3" customWidth="1"/>
    <col min="12551" max="12551" width="13" style="3" customWidth="1"/>
    <col min="12552" max="12552" width="11.85546875" style="3" customWidth="1"/>
    <col min="12553" max="12554" width="7.85546875" style="3" customWidth="1"/>
    <col min="12555" max="12799" width="9" style="3"/>
    <col min="12800" max="12800" width="5.140625" style="3" customWidth="1"/>
    <col min="12801" max="12801" width="36.28515625" style="3" customWidth="1"/>
    <col min="12802" max="12803" width="16.85546875" style="3" customWidth="1"/>
    <col min="12804" max="12804" width="15.5703125" style="3" customWidth="1"/>
    <col min="12805" max="12805" width="14.7109375" style="3" customWidth="1"/>
    <col min="12806" max="12806" width="12.7109375" style="3" customWidth="1"/>
    <col min="12807" max="12807" width="13" style="3" customWidth="1"/>
    <col min="12808" max="12808" width="11.85546875" style="3" customWidth="1"/>
    <col min="12809" max="12810" width="7.85546875" style="3" customWidth="1"/>
    <col min="12811" max="13055" width="9" style="3"/>
    <col min="13056" max="13056" width="5.140625" style="3" customWidth="1"/>
    <col min="13057" max="13057" width="36.28515625" style="3" customWidth="1"/>
    <col min="13058" max="13059" width="16.85546875" style="3" customWidth="1"/>
    <col min="13060" max="13060" width="15.5703125" style="3" customWidth="1"/>
    <col min="13061" max="13061" width="14.7109375" style="3" customWidth="1"/>
    <col min="13062" max="13062" width="12.7109375" style="3" customWidth="1"/>
    <col min="13063" max="13063" width="13" style="3" customWidth="1"/>
    <col min="13064" max="13064" width="11.85546875" style="3" customWidth="1"/>
    <col min="13065" max="13066" width="7.85546875" style="3" customWidth="1"/>
    <col min="13067" max="13311" width="9" style="3"/>
    <col min="13312" max="13312" width="5.140625" style="3" customWidth="1"/>
    <col min="13313" max="13313" width="36.28515625" style="3" customWidth="1"/>
    <col min="13314" max="13315" width="16.85546875" style="3" customWidth="1"/>
    <col min="13316" max="13316" width="15.5703125" style="3" customWidth="1"/>
    <col min="13317" max="13317" width="14.7109375" style="3" customWidth="1"/>
    <col min="13318" max="13318" width="12.7109375" style="3" customWidth="1"/>
    <col min="13319" max="13319" width="13" style="3" customWidth="1"/>
    <col min="13320" max="13320" width="11.85546875" style="3" customWidth="1"/>
    <col min="13321" max="13322" width="7.85546875" style="3" customWidth="1"/>
    <col min="13323" max="13567" width="9" style="3"/>
    <col min="13568" max="13568" width="5.140625" style="3" customWidth="1"/>
    <col min="13569" max="13569" width="36.28515625" style="3" customWidth="1"/>
    <col min="13570" max="13571" width="16.85546875" style="3" customWidth="1"/>
    <col min="13572" max="13572" width="15.5703125" style="3" customWidth="1"/>
    <col min="13573" max="13573" width="14.7109375" style="3" customWidth="1"/>
    <col min="13574" max="13574" width="12.7109375" style="3" customWidth="1"/>
    <col min="13575" max="13575" width="13" style="3" customWidth="1"/>
    <col min="13576" max="13576" width="11.85546875" style="3" customWidth="1"/>
    <col min="13577" max="13578" width="7.85546875" style="3" customWidth="1"/>
    <col min="13579" max="13823" width="9" style="3"/>
    <col min="13824" max="13824" width="5.140625" style="3" customWidth="1"/>
    <col min="13825" max="13825" width="36.28515625" style="3" customWidth="1"/>
    <col min="13826" max="13827" width="16.85546875" style="3" customWidth="1"/>
    <col min="13828" max="13828" width="15.5703125" style="3" customWidth="1"/>
    <col min="13829" max="13829" width="14.7109375" style="3" customWidth="1"/>
    <col min="13830" max="13830" width="12.7109375" style="3" customWidth="1"/>
    <col min="13831" max="13831" width="13" style="3" customWidth="1"/>
    <col min="13832" max="13832" width="11.85546875" style="3" customWidth="1"/>
    <col min="13833" max="13834" width="7.85546875" style="3" customWidth="1"/>
    <col min="13835" max="14079" width="9" style="3"/>
    <col min="14080" max="14080" width="5.140625" style="3" customWidth="1"/>
    <col min="14081" max="14081" width="36.28515625" style="3" customWidth="1"/>
    <col min="14082" max="14083" width="16.85546875" style="3" customWidth="1"/>
    <col min="14084" max="14084" width="15.5703125" style="3" customWidth="1"/>
    <col min="14085" max="14085" width="14.7109375" style="3" customWidth="1"/>
    <col min="14086" max="14086" width="12.7109375" style="3" customWidth="1"/>
    <col min="14087" max="14087" width="13" style="3" customWidth="1"/>
    <col min="14088" max="14088" width="11.85546875" style="3" customWidth="1"/>
    <col min="14089" max="14090" width="7.85546875" style="3" customWidth="1"/>
    <col min="14091" max="14335" width="9" style="3"/>
    <col min="14336" max="14336" width="5.140625" style="3" customWidth="1"/>
    <col min="14337" max="14337" width="36.28515625" style="3" customWidth="1"/>
    <col min="14338" max="14339" width="16.85546875" style="3" customWidth="1"/>
    <col min="14340" max="14340" width="15.5703125" style="3" customWidth="1"/>
    <col min="14341" max="14341" width="14.7109375" style="3" customWidth="1"/>
    <col min="14342" max="14342" width="12.7109375" style="3" customWidth="1"/>
    <col min="14343" max="14343" width="13" style="3" customWidth="1"/>
    <col min="14344" max="14344" width="11.85546875" style="3" customWidth="1"/>
    <col min="14345" max="14346" width="7.85546875" style="3" customWidth="1"/>
    <col min="14347" max="14591" width="9" style="3"/>
    <col min="14592" max="14592" width="5.140625" style="3" customWidth="1"/>
    <col min="14593" max="14593" width="36.28515625" style="3" customWidth="1"/>
    <col min="14594" max="14595" width="16.85546875" style="3" customWidth="1"/>
    <col min="14596" max="14596" width="15.5703125" style="3" customWidth="1"/>
    <col min="14597" max="14597" width="14.7109375" style="3" customWidth="1"/>
    <col min="14598" max="14598" width="12.7109375" style="3" customWidth="1"/>
    <col min="14599" max="14599" width="13" style="3" customWidth="1"/>
    <col min="14600" max="14600" width="11.85546875" style="3" customWidth="1"/>
    <col min="14601" max="14602" width="7.85546875" style="3" customWidth="1"/>
    <col min="14603" max="14847" width="9" style="3"/>
    <col min="14848" max="14848" width="5.140625" style="3" customWidth="1"/>
    <col min="14849" max="14849" width="36.28515625" style="3" customWidth="1"/>
    <col min="14850" max="14851" width="16.85546875" style="3" customWidth="1"/>
    <col min="14852" max="14852" width="15.5703125" style="3" customWidth="1"/>
    <col min="14853" max="14853" width="14.7109375" style="3" customWidth="1"/>
    <col min="14854" max="14854" width="12.7109375" style="3" customWidth="1"/>
    <col min="14855" max="14855" width="13" style="3" customWidth="1"/>
    <col min="14856" max="14856" width="11.85546875" style="3" customWidth="1"/>
    <col min="14857" max="14858" width="7.85546875" style="3" customWidth="1"/>
    <col min="14859" max="15103" width="9" style="3"/>
    <col min="15104" max="15104" width="5.140625" style="3" customWidth="1"/>
    <col min="15105" max="15105" width="36.28515625" style="3" customWidth="1"/>
    <col min="15106" max="15107" width="16.85546875" style="3" customWidth="1"/>
    <col min="15108" max="15108" width="15.5703125" style="3" customWidth="1"/>
    <col min="15109" max="15109" width="14.7109375" style="3" customWidth="1"/>
    <col min="15110" max="15110" width="12.7109375" style="3" customWidth="1"/>
    <col min="15111" max="15111" width="13" style="3" customWidth="1"/>
    <col min="15112" max="15112" width="11.85546875" style="3" customWidth="1"/>
    <col min="15113" max="15114" width="7.85546875" style="3" customWidth="1"/>
    <col min="15115" max="15359" width="9" style="3"/>
    <col min="15360" max="15360" width="5.140625" style="3" customWidth="1"/>
    <col min="15361" max="15361" width="36.28515625" style="3" customWidth="1"/>
    <col min="15362" max="15363" width="16.85546875" style="3" customWidth="1"/>
    <col min="15364" max="15364" width="15.5703125" style="3" customWidth="1"/>
    <col min="15365" max="15365" width="14.7109375" style="3" customWidth="1"/>
    <col min="15366" max="15366" width="12.7109375" style="3" customWidth="1"/>
    <col min="15367" max="15367" width="13" style="3" customWidth="1"/>
    <col min="15368" max="15368" width="11.85546875" style="3" customWidth="1"/>
    <col min="15369" max="15370" width="7.85546875" style="3" customWidth="1"/>
    <col min="15371" max="15615" width="9" style="3"/>
    <col min="15616" max="15616" width="5.140625" style="3" customWidth="1"/>
    <col min="15617" max="15617" width="36.28515625" style="3" customWidth="1"/>
    <col min="15618" max="15619" width="16.85546875" style="3" customWidth="1"/>
    <col min="15620" max="15620" width="15.5703125" style="3" customWidth="1"/>
    <col min="15621" max="15621" width="14.7109375" style="3" customWidth="1"/>
    <col min="15622" max="15622" width="12.7109375" style="3" customWidth="1"/>
    <col min="15623" max="15623" width="13" style="3" customWidth="1"/>
    <col min="15624" max="15624" width="11.85546875" style="3" customWidth="1"/>
    <col min="15625" max="15626" width="7.85546875" style="3" customWidth="1"/>
    <col min="15627" max="15871" width="9" style="3"/>
    <col min="15872" max="15872" width="5.140625" style="3" customWidth="1"/>
    <col min="15873" max="15873" width="36.28515625" style="3" customWidth="1"/>
    <col min="15874" max="15875" width="16.85546875" style="3" customWidth="1"/>
    <col min="15876" max="15876" width="15.5703125" style="3" customWidth="1"/>
    <col min="15877" max="15877" width="14.7109375" style="3" customWidth="1"/>
    <col min="15878" max="15878" width="12.7109375" style="3" customWidth="1"/>
    <col min="15879" max="15879" width="13" style="3" customWidth="1"/>
    <col min="15880" max="15880" width="11.85546875" style="3" customWidth="1"/>
    <col min="15881" max="15882" width="7.85546875" style="3" customWidth="1"/>
    <col min="15883" max="16127" width="9" style="3"/>
    <col min="16128" max="16128" width="5.140625" style="3" customWidth="1"/>
    <col min="16129" max="16129" width="36.28515625" style="3" customWidth="1"/>
    <col min="16130" max="16131" width="16.85546875" style="3" customWidth="1"/>
    <col min="16132" max="16132" width="15.5703125" style="3" customWidth="1"/>
    <col min="16133" max="16133" width="14.7109375" style="3" customWidth="1"/>
    <col min="16134" max="16134" width="12.7109375" style="3" customWidth="1"/>
    <col min="16135" max="16135" width="13" style="3" customWidth="1"/>
    <col min="16136" max="16136" width="11.85546875" style="3" customWidth="1"/>
    <col min="16137" max="16138" width="7.85546875" style="3" customWidth="1"/>
    <col min="16139" max="16384" width="9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51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105" t="s">
        <v>4</v>
      </c>
      <c r="B6" s="105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72" customHeight="1" x14ac:dyDescent="0.3">
      <c r="A7" s="105"/>
      <c r="B7" s="105"/>
      <c r="C7" s="104"/>
      <c r="D7" s="76" t="s">
        <v>7</v>
      </c>
      <c r="E7" s="76" t="s">
        <v>8</v>
      </c>
      <c r="F7" s="76" t="s">
        <v>9</v>
      </c>
      <c r="G7" s="76" t="s">
        <v>10</v>
      </c>
      <c r="H7" s="76" t="s">
        <v>11</v>
      </c>
      <c r="I7" s="76" t="s">
        <v>12</v>
      </c>
      <c r="J7" s="76" t="s">
        <v>13</v>
      </c>
    </row>
    <row r="8" spans="1:10" s="22" customFormat="1" ht="30" x14ac:dyDescent="0.3">
      <c r="A8" s="105"/>
      <c r="B8" s="105"/>
      <c r="C8" s="6" t="s">
        <v>52</v>
      </c>
      <c r="D8" s="77" t="s">
        <v>14</v>
      </c>
      <c r="E8" s="77" t="s">
        <v>15</v>
      </c>
      <c r="F8" s="77" t="s">
        <v>16</v>
      </c>
      <c r="G8" s="77" t="s">
        <v>17</v>
      </c>
      <c r="H8" s="77" t="s">
        <v>18</v>
      </c>
      <c r="I8" s="77" t="s">
        <v>19</v>
      </c>
      <c r="J8" s="77" t="s">
        <v>20</v>
      </c>
    </row>
    <row r="9" spans="1:10" x14ac:dyDescent="0.3">
      <c r="A9" s="8">
        <v>1</v>
      </c>
      <c r="B9" s="9" t="s">
        <v>21</v>
      </c>
      <c r="C9" s="78">
        <f t="shared" ref="C9:C21" si="0">SUM(D9:J9)</f>
        <v>0</v>
      </c>
      <c r="D9" s="78">
        <f>[14]ตารางสำรวจอายุลูกหนี้ฯ!F12</f>
        <v>0</v>
      </c>
      <c r="E9" s="78">
        <f>[14]ตารางสำรวจอายุลูกหนี้ฯ!H12</f>
        <v>0</v>
      </c>
      <c r="F9" s="78">
        <f>[14]ตารางสำรวจอายุลูกหนี้ฯ!I12</f>
        <v>0</v>
      </c>
      <c r="G9" s="78">
        <f>[14]ตารางสำรวจอายุลูกหนี้ฯ!J12</f>
        <v>0</v>
      </c>
      <c r="H9" s="78">
        <f>[14]ตารางสำรวจอายุลูกหนี้ฯ!K12</f>
        <v>0</v>
      </c>
      <c r="I9" s="78">
        <f>[14]ตารางสำรวจอายุลูกหนี้ฯ!L12</f>
        <v>0</v>
      </c>
      <c r="J9" s="78">
        <f>[14]ตารางสำรวจอายุลูกหนี้ฯ!M12</f>
        <v>0</v>
      </c>
    </row>
    <row r="10" spans="1:10" x14ac:dyDescent="0.3">
      <c r="A10" s="8">
        <v>2</v>
      </c>
      <c r="B10" s="9" t="s">
        <v>22</v>
      </c>
      <c r="C10" s="78">
        <f t="shared" si="0"/>
        <v>1186864.51</v>
      </c>
      <c r="D10" s="78">
        <f>[14]ตารางสำรวจอายุลูกหนี้ฯ!F24</f>
        <v>628509</v>
      </c>
      <c r="E10" s="78">
        <f>[14]ตารางสำรวจอายุลูกหนี้ฯ!H24</f>
        <v>540771.51</v>
      </c>
      <c r="F10" s="78">
        <f>+[14]ตารางสำรวจอายุลูกหนี้ฯ!J24</f>
        <v>8736</v>
      </c>
      <c r="G10" s="78">
        <f>+[14]ตารางสำรวจอายุลูกหนี้ฯ!L24</f>
        <v>7482</v>
      </c>
      <c r="H10" s="78">
        <f>+[14]ตารางสำรวจอายุลูกหนี้ฯ!N24</f>
        <v>1366</v>
      </c>
      <c r="I10" s="78">
        <f>+[14]ตารางสำรวจอายุลูกหนี้ฯ!P24</f>
        <v>0</v>
      </c>
      <c r="J10" s="78">
        <f>[14]ตารางสำรวจอายุลูกหนี้ฯ!M24</f>
        <v>0</v>
      </c>
    </row>
    <row r="11" spans="1:10" x14ac:dyDescent="0.3">
      <c r="A11" s="8">
        <v>3</v>
      </c>
      <c r="B11" s="9" t="s">
        <v>23</v>
      </c>
      <c r="C11" s="78">
        <f t="shared" si="0"/>
        <v>130195.5</v>
      </c>
      <c r="D11" s="78">
        <f>+[14]ตารางสำรวจอายุลูกหนี้ฯ!F35</f>
        <v>114169.5</v>
      </c>
      <c r="E11" s="78">
        <f>[14]ตารางสำรวจอายุลูกหนี้ฯ!H35</f>
        <v>4890</v>
      </c>
      <c r="F11" s="78">
        <f>+[14]ตารางสำรวจอายุลูกหนี้ฯ!J35</f>
        <v>11136</v>
      </c>
      <c r="G11" s="78">
        <f>+[14]ตารางสำรวจอายุลูกหนี้ฯ!L35</f>
        <v>0</v>
      </c>
      <c r="H11" s="78">
        <f>[14]ตารางสำรวจอายุลูกหนี้ฯ!K35</f>
        <v>0</v>
      </c>
      <c r="I11" s="78">
        <f>[14]ตารางสำรวจอายุลูกหนี้ฯ!L35</f>
        <v>0</v>
      </c>
      <c r="J11" s="78">
        <f>[14]ตารางสำรวจอายุลูกหนี้ฯ!M35</f>
        <v>0</v>
      </c>
    </row>
    <row r="12" spans="1:10" x14ac:dyDescent="0.3">
      <c r="A12" s="8">
        <v>4</v>
      </c>
      <c r="B12" s="9" t="s">
        <v>24</v>
      </c>
      <c r="C12" s="78">
        <f t="shared" si="0"/>
        <v>3216</v>
      </c>
      <c r="D12" s="78">
        <f>+[14]ตารางสำรวจอายุลูกหนี้ฯ!F40</f>
        <v>3216</v>
      </c>
      <c r="E12" s="78">
        <f>[14]ตารางสำรวจอายุลูกหนี้ฯ!H40</f>
        <v>0</v>
      </c>
      <c r="F12" s="78">
        <f>[14]ตารางสำรวจอายุลูกหนี้ฯ!I40</f>
        <v>0</v>
      </c>
      <c r="G12" s="78">
        <f>[14]ตารางสำรวจอายุลูกหนี้ฯ!J40</f>
        <v>0</v>
      </c>
      <c r="H12" s="78">
        <f>[14]ตารางสำรวจอายุลูกหนี้ฯ!K40</f>
        <v>0</v>
      </c>
      <c r="I12" s="78">
        <f>[14]ตารางสำรวจอายุลูกหนี้ฯ!L40</f>
        <v>0</v>
      </c>
      <c r="J12" s="78">
        <f>[14]ตารางสำรวจอายุลูกหนี้ฯ!M40</f>
        <v>0</v>
      </c>
    </row>
    <row r="13" spans="1:10" x14ac:dyDescent="0.3">
      <c r="A13" s="8">
        <v>5</v>
      </c>
      <c r="B13" s="9" t="s">
        <v>25</v>
      </c>
      <c r="C13" s="78">
        <f t="shared" si="0"/>
        <v>0</v>
      </c>
      <c r="D13" s="78">
        <f>[14]ตารางสำรวจอายุลูกหนี้ฯ!F51</f>
        <v>0</v>
      </c>
      <c r="E13" s="78">
        <f>[14]ตารางสำรวจอายุลูกหนี้ฯ!H51</f>
        <v>0</v>
      </c>
      <c r="F13" s="78">
        <f>[14]ตารางสำรวจอายุลูกหนี้ฯ!I51</f>
        <v>0</v>
      </c>
      <c r="G13" s="78">
        <f>[14]ตารางสำรวจอายุลูกหนี้ฯ!J51</f>
        <v>0</v>
      </c>
      <c r="H13" s="78">
        <f>[14]ตารางสำรวจอายุลูกหนี้ฯ!K51</f>
        <v>0</v>
      </c>
      <c r="I13" s="78">
        <f>[14]ตารางสำรวจอายุลูกหนี้ฯ!L51</f>
        <v>0</v>
      </c>
      <c r="J13" s="78">
        <f>[14]ตารางสำรวจอายุลูกหนี้ฯ!M51</f>
        <v>0</v>
      </c>
    </row>
    <row r="14" spans="1:10" x14ac:dyDescent="0.3">
      <c r="A14" s="8">
        <v>6</v>
      </c>
      <c r="B14" s="9" t="s">
        <v>26</v>
      </c>
      <c r="C14" s="78">
        <f t="shared" si="0"/>
        <v>1910593</v>
      </c>
      <c r="D14" s="78">
        <f>[14]ตารางสำรวจอายุลูกหนี้ฯ!F54</f>
        <v>916361</v>
      </c>
      <c r="E14" s="78">
        <f>[14]ตารางสำรวจอายุลูกหนี้ฯ!H54</f>
        <v>602492</v>
      </c>
      <c r="F14" s="78">
        <f>+[14]ตารางสำรวจอายุลูกหนี้ฯ!J54</f>
        <v>391740</v>
      </c>
      <c r="G14" s="78">
        <f>+[14]ตารางสำรวจอายุลูกหนี้ฯ!L54</f>
        <v>0</v>
      </c>
      <c r="H14" s="78">
        <f>[14]ตารางสำรวจอายุลูกหนี้ฯ!K54</f>
        <v>0</v>
      </c>
      <c r="I14" s="78">
        <f>[14]ตารางสำรวจอายุลูกหนี้ฯ!L54</f>
        <v>0</v>
      </c>
      <c r="J14" s="78">
        <f>[14]ตารางสำรวจอายุลูกหนี้ฯ!M54</f>
        <v>0</v>
      </c>
    </row>
    <row r="15" spans="1:10" ht="24" x14ac:dyDescent="0.55000000000000004">
      <c r="A15" s="8">
        <v>7</v>
      </c>
      <c r="B15" s="9" t="s">
        <v>27</v>
      </c>
      <c r="C15" s="78">
        <f t="shared" si="0"/>
        <v>57693</v>
      </c>
      <c r="D15" s="78">
        <f>+[14]ตารางสำรวจอายุลูกหนี้ฯ!F57</f>
        <v>57693</v>
      </c>
      <c r="E15" s="79"/>
      <c r="F15" s="78">
        <f>[14]ตารางสำรวจอายุลูกหนี้ฯ!I57</f>
        <v>0</v>
      </c>
      <c r="G15" s="78">
        <f>[14]ตารางสำรวจอายุลูกหนี้ฯ!J57</f>
        <v>0</v>
      </c>
      <c r="H15" s="78">
        <f>[14]ตารางสำรวจอายุลูกหนี้ฯ!K57</f>
        <v>0</v>
      </c>
      <c r="I15" s="78">
        <f>[14]ตารางสำรวจอายุลูกหนี้ฯ!L57</f>
        <v>0</v>
      </c>
      <c r="J15" s="78">
        <f>[14]ตารางสำรวจอายุลูกหนี้ฯ!M57</f>
        <v>0</v>
      </c>
    </row>
    <row r="16" spans="1:10" ht="24" x14ac:dyDescent="0.55000000000000004">
      <c r="A16" s="8">
        <v>8</v>
      </c>
      <c r="B16" s="9" t="s">
        <v>28</v>
      </c>
      <c r="C16" s="78">
        <f t="shared" si="0"/>
        <v>7274</v>
      </c>
      <c r="D16" s="78">
        <f>[14]ตารางสำรวจอายุลูกหนี้ฯ!F60</f>
        <v>7274</v>
      </c>
      <c r="E16" s="78">
        <f>[14]ตารางสำรวจอายุลูกหนี้ฯ!H60</f>
        <v>0</v>
      </c>
      <c r="F16" s="78">
        <f>[14]ตารางสำรวจอายุลูกหนี้ฯ!I60</f>
        <v>0</v>
      </c>
      <c r="G16" s="78">
        <f>[14]ตารางสำรวจอายุลูกหนี้ฯ!J60</f>
        <v>0</v>
      </c>
      <c r="H16" s="78">
        <f>[14]ตารางสำรวจอายุลูกหนี้ฯ!K60</f>
        <v>0</v>
      </c>
      <c r="I16" s="78">
        <f>[14]ตารางสำรวจอายุลูกหนี้ฯ!L60</f>
        <v>0</v>
      </c>
      <c r="J16" s="78">
        <f>[14]ตารางสำรวจอายุลูกหนี้ฯ!M60</f>
        <v>0</v>
      </c>
    </row>
    <row r="17" spans="1:10" ht="24" x14ac:dyDescent="0.55000000000000004">
      <c r="A17" s="8">
        <v>9</v>
      </c>
      <c r="B17" s="9" t="s">
        <v>29</v>
      </c>
      <c r="C17" s="78">
        <f t="shared" si="0"/>
        <v>709.5</v>
      </c>
      <c r="D17" s="78">
        <f>[14]ตารางสำรวจอายุลูกหนี้ฯ!F65</f>
        <v>709.5</v>
      </c>
      <c r="E17" s="78">
        <f>[14]ตารางสำรวจอายุลูกหนี้ฯ!H65</f>
        <v>0</v>
      </c>
      <c r="F17" s="78">
        <f>[14]ตารางสำรวจอายุลูกหนี้ฯ!I65</f>
        <v>0</v>
      </c>
      <c r="G17" s="78">
        <f>[14]ตารางสำรวจอายุลูกหนี้ฯ!J65</f>
        <v>0</v>
      </c>
      <c r="H17" s="78">
        <f>[14]ตารางสำรวจอายุลูกหนี้ฯ!K65</f>
        <v>0</v>
      </c>
      <c r="I17" s="78">
        <f>[14]ตารางสำรวจอายุลูกหนี้ฯ!L65</f>
        <v>0</v>
      </c>
      <c r="J17" s="78">
        <f>[14]ตารางสำรวจอายุลูกหนี้ฯ!M65</f>
        <v>0</v>
      </c>
    </row>
    <row r="18" spans="1:10" s="106" customFormat="1" ht="24" x14ac:dyDescent="0.55000000000000004">
      <c r="A18" s="12">
        <v>10</v>
      </c>
      <c r="B18" s="13" t="s">
        <v>30</v>
      </c>
      <c r="C18" s="107">
        <f t="shared" si="0"/>
        <v>0</v>
      </c>
      <c r="D18" s="107">
        <f>[14]ตารางสำรวจอายุลูกหนี้ฯ!F66</f>
        <v>0</v>
      </c>
      <c r="E18" s="107">
        <f>[14]ตารางสำรวจอายุลูกหนี้ฯ!H66</f>
        <v>0</v>
      </c>
      <c r="F18" s="107">
        <f>[14]ตารางสำรวจอายุลูกหนี้ฯ!I66</f>
        <v>0</v>
      </c>
      <c r="G18" s="107">
        <f>[14]ตารางสำรวจอายุลูกหนี้ฯ!J66</f>
        <v>0</v>
      </c>
      <c r="H18" s="107">
        <f>[14]ตารางสำรวจอายุลูกหนี้ฯ!K66</f>
        <v>0</v>
      </c>
      <c r="I18" s="107">
        <f>[14]ตารางสำรวจอายุลูกหนี้ฯ!L66</f>
        <v>0</v>
      </c>
      <c r="J18" s="107">
        <f>[14]ตารางสำรวจอายุลูกหนี้ฯ!M66</f>
        <v>0</v>
      </c>
    </row>
    <row r="19" spans="1:10" s="106" customFormat="1" ht="24" x14ac:dyDescent="0.55000000000000004">
      <c r="A19" s="12">
        <v>11</v>
      </c>
      <c r="B19" s="13" t="s">
        <v>31</v>
      </c>
      <c r="C19" s="107">
        <f t="shared" si="0"/>
        <v>3520</v>
      </c>
      <c r="D19" s="107">
        <f>[14]ตารางสำรวจอายุลูกหนี้ฯ!F67</f>
        <v>3520</v>
      </c>
      <c r="E19" s="107">
        <f>[14]ตารางสำรวจอายุลูกหนี้ฯ!H67</f>
        <v>0</v>
      </c>
      <c r="F19" s="107">
        <f>[14]ตารางสำรวจอายุลูกหนี้ฯ!I67</f>
        <v>0</v>
      </c>
      <c r="G19" s="107">
        <f>[14]ตารางสำรวจอายุลูกหนี้ฯ!J67</f>
        <v>0</v>
      </c>
      <c r="H19" s="107">
        <f>[14]ตารางสำรวจอายุลูกหนี้ฯ!K67</f>
        <v>0</v>
      </c>
      <c r="I19" s="107">
        <f>[14]ตารางสำรวจอายุลูกหนี้ฯ!L67</f>
        <v>0</v>
      </c>
      <c r="J19" s="107">
        <f>[14]ตารางสำรวจอายุลูกหนี้ฯ!M67</f>
        <v>0</v>
      </c>
    </row>
    <row r="20" spans="1:10" s="106" customFormat="1" ht="24" x14ac:dyDescent="0.55000000000000004">
      <c r="A20" s="12">
        <v>12</v>
      </c>
      <c r="B20" s="13" t="s">
        <v>32</v>
      </c>
      <c r="C20" s="107">
        <f t="shared" si="0"/>
        <v>0</v>
      </c>
      <c r="D20" s="107">
        <f>[14]ตารางสำรวจอายุลูกหนี้ฯ!F68</f>
        <v>0</v>
      </c>
      <c r="E20" s="107">
        <f>[14]ตารางสำรวจอายุลูกหนี้ฯ!H68</f>
        <v>0</v>
      </c>
      <c r="F20" s="107">
        <f>[14]ตารางสำรวจอายุลูกหนี้ฯ!I68</f>
        <v>0</v>
      </c>
      <c r="G20" s="107">
        <f>[14]ตารางสำรวจอายุลูกหนี้ฯ!J68</f>
        <v>0</v>
      </c>
      <c r="H20" s="107">
        <f>[14]ตารางสำรวจอายุลูกหนี้ฯ!K68</f>
        <v>0</v>
      </c>
      <c r="I20" s="107">
        <f>[14]ตารางสำรวจอายุลูกหนี้ฯ!L68</f>
        <v>0</v>
      </c>
      <c r="J20" s="107">
        <f>[14]ตารางสำรวจอายุลูกหนี้ฯ!M68</f>
        <v>0</v>
      </c>
    </row>
    <row r="21" spans="1:10" ht="24.75" thickBot="1" x14ac:dyDescent="0.6">
      <c r="A21" s="16">
        <v>13</v>
      </c>
      <c r="B21" s="17" t="s">
        <v>33</v>
      </c>
      <c r="C21" s="80">
        <f>SUM(D21:J21)</f>
        <v>3300065.51</v>
      </c>
      <c r="D21" s="80">
        <f>[14]ตารางสำรวจอายุลูกหนี้ฯ!F69</f>
        <v>1731452</v>
      </c>
      <c r="E21" s="80">
        <f>[14]ตารางสำรวจอายุลูกหนี้ฯ!H69</f>
        <v>1148153.51</v>
      </c>
      <c r="F21" s="80">
        <f>+[14]ตารางสำรวจอายุลูกหนี้ฯ!J69</f>
        <v>411612</v>
      </c>
      <c r="G21" s="80">
        <f>+[14]ตารางสำรวจอายุลูกหนี้ฯ!L69</f>
        <v>7482</v>
      </c>
      <c r="H21" s="80">
        <f>+[14]ตารางสำรวจอายุลูกหนี้ฯ!N69</f>
        <v>1366</v>
      </c>
      <c r="I21" s="80">
        <f>+[14]ตารางสำรวจอายุลูกหนี้ฯ!P69</f>
        <v>0</v>
      </c>
      <c r="J21" s="80">
        <f>[14]ตารางสำรวจอายุลูกหนี้ฯ!M69</f>
        <v>0</v>
      </c>
    </row>
    <row r="22" spans="1:10" ht="24.75" thickTop="1" x14ac:dyDescent="0.55000000000000004">
      <c r="C22" s="20"/>
    </row>
    <row r="24" spans="1:10" ht="24" x14ac:dyDescent="0.55000000000000004">
      <c r="G24" s="21"/>
      <c r="H24" s="98"/>
      <c r="I24" s="98"/>
      <c r="J24" s="98"/>
    </row>
    <row r="25" spans="1:10" ht="24" x14ac:dyDescent="0.55000000000000004">
      <c r="G25" s="21"/>
      <c r="H25" s="98"/>
      <c r="I25" s="98"/>
      <c r="J25" s="98"/>
    </row>
    <row r="26" spans="1:10" ht="24" x14ac:dyDescent="0.55000000000000004">
      <c r="I26" s="22"/>
      <c r="J26" s="22"/>
    </row>
    <row r="28" spans="1:10" ht="24" x14ac:dyDescent="0.55000000000000004">
      <c r="C28" s="20"/>
      <c r="D28" s="20"/>
      <c r="E28" s="20"/>
      <c r="F28" s="20"/>
      <c r="G28" s="20"/>
      <c r="H28" s="20"/>
    </row>
    <row r="29" spans="1:10" ht="24" x14ac:dyDescent="0.55000000000000004">
      <c r="C29" s="20"/>
      <c r="D29" s="20"/>
      <c r="E29" s="20"/>
      <c r="F29" s="20"/>
      <c r="G29" s="20"/>
      <c r="H29" s="20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7455-A53A-4084-BBE2-C0A9B132F539}">
  <dimension ref="A1:J25"/>
  <sheetViews>
    <sheetView topLeftCell="A13" workbookViewId="0">
      <selection activeCell="D24" sqref="D24"/>
    </sheetView>
  </sheetViews>
  <sheetFormatPr defaultColWidth="9" defaultRowHeight="20.25" x14ac:dyDescent="0.3"/>
  <cols>
    <col min="1" max="1" width="6.140625" style="22" customWidth="1"/>
    <col min="2" max="2" width="43.5703125" style="3" customWidth="1"/>
    <col min="3" max="3" width="21.140625" style="3" customWidth="1"/>
    <col min="4" max="4" width="15.28515625" style="3" customWidth="1"/>
    <col min="5" max="5" width="12.5703125" style="3" customWidth="1"/>
    <col min="6" max="9" width="10.42578125" style="3" customWidth="1"/>
    <col min="10" max="10" width="12.28515625" style="3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6.28515625" style="3" customWidth="1"/>
    <col min="260" max="260" width="15.28515625" style="3" customWidth="1"/>
    <col min="261" max="261" width="12.5703125" style="3" customWidth="1"/>
    <col min="262" max="266" width="10.4257812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6.28515625" style="3" customWidth="1"/>
    <col min="516" max="516" width="15.28515625" style="3" customWidth="1"/>
    <col min="517" max="517" width="12.5703125" style="3" customWidth="1"/>
    <col min="518" max="522" width="10.4257812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6.28515625" style="3" customWidth="1"/>
    <col min="772" max="772" width="15.28515625" style="3" customWidth="1"/>
    <col min="773" max="773" width="12.5703125" style="3" customWidth="1"/>
    <col min="774" max="778" width="10.4257812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6.28515625" style="3" customWidth="1"/>
    <col min="1028" max="1028" width="15.28515625" style="3" customWidth="1"/>
    <col min="1029" max="1029" width="12.5703125" style="3" customWidth="1"/>
    <col min="1030" max="1034" width="10.4257812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6.28515625" style="3" customWidth="1"/>
    <col min="1284" max="1284" width="15.28515625" style="3" customWidth="1"/>
    <col min="1285" max="1285" width="12.5703125" style="3" customWidth="1"/>
    <col min="1286" max="1290" width="10.4257812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6.28515625" style="3" customWidth="1"/>
    <col min="1540" max="1540" width="15.28515625" style="3" customWidth="1"/>
    <col min="1541" max="1541" width="12.5703125" style="3" customWidth="1"/>
    <col min="1542" max="1546" width="10.4257812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6.28515625" style="3" customWidth="1"/>
    <col min="1796" max="1796" width="15.28515625" style="3" customWidth="1"/>
    <col min="1797" max="1797" width="12.5703125" style="3" customWidth="1"/>
    <col min="1798" max="1802" width="10.4257812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6.28515625" style="3" customWidth="1"/>
    <col min="2052" max="2052" width="15.28515625" style="3" customWidth="1"/>
    <col min="2053" max="2053" width="12.5703125" style="3" customWidth="1"/>
    <col min="2054" max="2058" width="10.4257812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6.28515625" style="3" customWidth="1"/>
    <col min="2308" max="2308" width="15.28515625" style="3" customWidth="1"/>
    <col min="2309" max="2309" width="12.5703125" style="3" customWidth="1"/>
    <col min="2310" max="2314" width="10.4257812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6.28515625" style="3" customWidth="1"/>
    <col min="2564" max="2564" width="15.28515625" style="3" customWidth="1"/>
    <col min="2565" max="2565" width="12.5703125" style="3" customWidth="1"/>
    <col min="2566" max="2570" width="10.4257812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6.28515625" style="3" customWidth="1"/>
    <col min="2820" max="2820" width="15.28515625" style="3" customWidth="1"/>
    <col min="2821" max="2821" width="12.5703125" style="3" customWidth="1"/>
    <col min="2822" max="2826" width="10.4257812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6.28515625" style="3" customWidth="1"/>
    <col min="3076" max="3076" width="15.28515625" style="3" customWidth="1"/>
    <col min="3077" max="3077" width="12.5703125" style="3" customWidth="1"/>
    <col min="3078" max="3082" width="10.4257812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6.28515625" style="3" customWidth="1"/>
    <col min="3332" max="3332" width="15.28515625" style="3" customWidth="1"/>
    <col min="3333" max="3333" width="12.5703125" style="3" customWidth="1"/>
    <col min="3334" max="3338" width="10.4257812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6.28515625" style="3" customWidth="1"/>
    <col min="3588" max="3588" width="15.28515625" style="3" customWidth="1"/>
    <col min="3589" max="3589" width="12.5703125" style="3" customWidth="1"/>
    <col min="3590" max="3594" width="10.4257812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6.28515625" style="3" customWidth="1"/>
    <col min="3844" max="3844" width="15.28515625" style="3" customWidth="1"/>
    <col min="3845" max="3845" width="12.5703125" style="3" customWidth="1"/>
    <col min="3846" max="3850" width="10.4257812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6.28515625" style="3" customWidth="1"/>
    <col min="4100" max="4100" width="15.28515625" style="3" customWidth="1"/>
    <col min="4101" max="4101" width="12.5703125" style="3" customWidth="1"/>
    <col min="4102" max="4106" width="10.4257812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6.28515625" style="3" customWidth="1"/>
    <col min="4356" max="4356" width="15.28515625" style="3" customWidth="1"/>
    <col min="4357" max="4357" width="12.5703125" style="3" customWidth="1"/>
    <col min="4358" max="4362" width="10.4257812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6.28515625" style="3" customWidth="1"/>
    <col min="4612" max="4612" width="15.28515625" style="3" customWidth="1"/>
    <col min="4613" max="4613" width="12.5703125" style="3" customWidth="1"/>
    <col min="4614" max="4618" width="10.4257812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6.28515625" style="3" customWidth="1"/>
    <col min="4868" max="4868" width="15.28515625" style="3" customWidth="1"/>
    <col min="4869" max="4869" width="12.5703125" style="3" customWidth="1"/>
    <col min="4870" max="4874" width="10.4257812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6.28515625" style="3" customWidth="1"/>
    <col min="5124" max="5124" width="15.28515625" style="3" customWidth="1"/>
    <col min="5125" max="5125" width="12.5703125" style="3" customWidth="1"/>
    <col min="5126" max="5130" width="10.4257812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6.28515625" style="3" customWidth="1"/>
    <col min="5380" max="5380" width="15.28515625" style="3" customWidth="1"/>
    <col min="5381" max="5381" width="12.5703125" style="3" customWidth="1"/>
    <col min="5382" max="5386" width="10.4257812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6.28515625" style="3" customWidth="1"/>
    <col min="5636" max="5636" width="15.28515625" style="3" customWidth="1"/>
    <col min="5637" max="5637" width="12.5703125" style="3" customWidth="1"/>
    <col min="5638" max="5642" width="10.4257812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6.28515625" style="3" customWidth="1"/>
    <col min="5892" max="5892" width="15.28515625" style="3" customWidth="1"/>
    <col min="5893" max="5893" width="12.5703125" style="3" customWidth="1"/>
    <col min="5894" max="5898" width="10.4257812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6.28515625" style="3" customWidth="1"/>
    <col min="6148" max="6148" width="15.28515625" style="3" customWidth="1"/>
    <col min="6149" max="6149" width="12.5703125" style="3" customWidth="1"/>
    <col min="6150" max="6154" width="10.4257812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6.28515625" style="3" customWidth="1"/>
    <col min="6404" max="6404" width="15.28515625" style="3" customWidth="1"/>
    <col min="6405" max="6405" width="12.5703125" style="3" customWidth="1"/>
    <col min="6406" max="6410" width="10.4257812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6.28515625" style="3" customWidth="1"/>
    <col min="6660" max="6660" width="15.28515625" style="3" customWidth="1"/>
    <col min="6661" max="6661" width="12.5703125" style="3" customWidth="1"/>
    <col min="6662" max="6666" width="10.4257812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6.28515625" style="3" customWidth="1"/>
    <col min="6916" max="6916" width="15.28515625" style="3" customWidth="1"/>
    <col min="6917" max="6917" width="12.5703125" style="3" customWidth="1"/>
    <col min="6918" max="6922" width="10.4257812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6.28515625" style="3" customWidth="1"/>
    <col min="7172" max="7172" width="15.28515625" style="3" customWidth="1"/>
    <col min="7173" max="7173" width="12.5703125" style="3" customWidth="1"/>
    <col min="7174" max="7178" width="10.4257812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6.28515625" style="3" customWidth="1"/>
    <col min="7428" max="7428" width="15.28515625" style="3" customWidth="1"/>
    <col min="7429" max="7429" width="12.5703125" style="3" customWidth="1"/>
    <col min="7430" max="7434" width="10.4257812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6.28515625" style="3" customWidth="1"/>
    <col min="7684" max="7684" width="15.28515625" style="3" customWidth="1"/>
    <col min="7685" max="7685" width="12.5703125" style="3" customWidth="1"/>
    <col min="7686" max="7690" width="10.4257812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6.28515625" style="3" customWidth="1"/>
    <col min="7940" max="7940" width="15.28515625" style="3" customWidth="1"/>
    <col min="7941" max="7941" width="12.5703125" style="3" customWidth="1"/>
    <col min="7942" max="7946" width="10.4257812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6.28515625" style="3" customWidth="1"/>
    <col min="8196" max="8196" width="15.28515625" style="3" customWidth="1"/>
    <col min="8197" max="8197" width="12.5703125" style="3" customWidth="1"/>
    <col min="8198" max="8202" width="10.4257812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6.28515625" style="3" customWidth="1"/>
    <col min="8452" max="8452" width="15.28515625" style="3" customWidth="1"/>
    <col min="8453" max="8453" width="12.5703125" style="3" customWidth="1"/>
    <col min="8454" max="8458" width="10.4257812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6.28515625" style="3" customWidth="1"/>
    <col min="8708" max="8708" width="15.28515625" style="3" customWidth="1"/>
    <col min="8709" max="8709" width="12.5703125" style="3" customWidth="1"/>
    <col min="8710" max="8714" width="10.4257812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6.28515625" style="3" customWidth="1"/>
    <col min="8964" max="8964" width="15.28515625" style="3" customWidth="1"/>
    <col min="8965" max="8965" width="12.5703125" style="3" customWidth="1"/>
    <col min="8966" max="8970" width="10.4257812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6.28515625" style="3" customWidth="1"/>
    <col min="9220" max="9220" width="15.28515625" style="3" customWidth="1"/>
    <col min="9221" max="9221" width="12.5703125" style="3" customWidth="1"/>
    <col min="9222" max="9226" width="10.4257812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6.28515625" style="3" customWidth="1"/>
    <col min="9476" max="9476" width="15.28515625" style="3" customWidth="1"/>
    <col min="9477" max="9477" width="12.5703125" style="3" customWidth="1"/>
    <col min="9478" max="9482" width="10.4257812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6.28515625" style="3" customWidth="1"/>
    <col min="9732" max="9732" width="15.28515625" style="3" customWidth="1"/>
    <col min="9733" max="9733" width="12.5703125" style="3" customWidth="1"/>
    <col min="9734" max="9738" width="10.4257812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6.28515625" style="3" customWidth="1"/>
    <col min="9988" max="9988" width="15.28515625" style="3" customWidth="1"/>
    <col min="9989" max="9989" width="12.5703125" style="3" customWidth="1"/>
    <col min="9990" max="9994" width="10.4257812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6.28515625" style="3" customWidth="1"/>
    <col min="10244" max="10244" width="15.28515625" style="3" customWidth="1"/>
    <col min="10245" max="10245" width="12.5703125" style="3" customWidth="1"/>
    <col min="10246" max="10250" width="10.4257812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6.28515625" style="3" customWidth="1"/>
    <col min="10500" max="10500" width="15.28515625" style="3" customWidth="1"/>
    <col min="10501" max="10501" width="12.5703125" style="3" customWidth="1"/>
    <col min="10502" max="10506" width="10.4257812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6.28515625" style="3" customWidth="1"/>
    <col min="10756" max="10756" width="15.28515625" style="3" customWidth="1"/>
    <col min="10757" max="10757" width="12.5703125" style="3" customWidth="1"/>
    <col min="10758" max="10762" width="10.4257812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6.28515625" style="3" customWidth="1"/>
    <col min="11012" max="11012" width="15.28515625" style="3" customWidth="1"/>
    <col min="11013" max="11013" width="12.5703125" style="3" customWidth="1"/>
    <col min="11014" max="11018" width="10.4257812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6.28515625" style="3" customWidth="1"/>
    <col min="11268" max="11268" width="15.28515625" style="3" customWidth="1"/>
    <col min="11269" max="11269" width="12.5703125" style="3" customWidth="1"/>
    <col min="11270" max="11274" width="10.4257812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6.28515625" style="3" customWidth="1"/>
    <col min="11524" max="11524" width="15.28515625" style="3" customWidth="1"/>
    <col min="11525" max="11525" width="12.5703125" style="3" customWidth="1"/>
    <col min="11526" max="11530" width="10.4257812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6.28515625" style="3" customWidth="1"/>
    <col min="11780" max="11780" width="15.28515625" style="3" customWidth="1"/>
    <col min="11781" max="11781" width="12.5703125" style="3" customWidth="1"/>
    <col min="11782" max="11786" width="10.4257812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6.28515625" style="3" customWidth="1"/>
    <col min="12036" max="12036" width="15.28515625" style="3" customWidth="1"/>
    <col min="12037" max="12037" width="12.5703125" style="3" customWidth="1"/>
    <col min="12038" max="12042" width="10.4257812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6.28515625" style="3" customWidth="1"/>
    <col min="12292" max="12292" width="15.28515625" style="3" customWidth="1"/>
    <col min="12293" max="12293" width="12.5703125" style="3" customWidth="1"/>
    <col min="12294" max="12298" width="10.4257812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6.28515625" style="3" customWidth="1"/>
    <col min="12548" max="12548" width="15.28515625" style="3" customWidth="1"/>
    <col min="12549" max="12549" width="12.5703125" style="3" customWidth="1"/>
    <col min="12550" max="12554" width="10.4257812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6.28515625" style="3" customWidth="1"/>
    <col min="12804" max="12804" width="15.28515625" style="3" customWidth="1"/>
    <col min="12805" max="12805" width="12.5703125" style="3" customWidth="1"/>
    <col min="12806" max="12810" width="10.4257812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6.28515625" style="3" customWidth="1"/>
    <col min="13060" max="13060" width="15.28515625" style="3" customWidth="1"/>
    <col min="13061" max="13061" width="12.5703125" style="3" customWidth="1"/>
    <col min="13062" max="13066" width="10.4257812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6.28515625" style="3" customWidth="1"/>
    <col min="13316" max="13316" width="15.28515625" style="3" customWidth="1"/>
    <col min="13317" max="13317" width="12.5703125" style="3" customWidth="1"/>
    <col min="13318" max="13322" width="10.4257812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6.28515625" style="3" customWidth="1"/>
    <col min="13572" max="13572" width="15.28515625" style="3" customWidth="1"/>
    <col min="13573" max="13573" width="12.5703125" style="3" customWidth="1"/>
    <col min="13574" max="13578" width="10.4257812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6.28515625" style="3" customWidth="1"/>
    <col min="13828" max="13828" width="15.28515625" style="3" customWidth="1"/>
    <col min="13829" max="13829" width="12.5703125" style="3" customWidth="1"/>
    <col min="13830" max="13834" width="10.4257812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6.28515625" style="3" customWidth="1"/>
    <col min="14084" max="14084" width="15.28515625" style="3" customWidth="1"/>
    <col min="14085" max="14085" width="12.5703125" style="3" customWidth="1"/>
    <col min="14086" max="14090" width="10.4257812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6.28515625" style="3" customWidth="1"/>
    <col min="14340" max="14340" width="15.28515625" style="3" customWidth="1"/>
    <col min="14341" max="14341" width="12.5703125" style="3" customWidth="1"/>
    <col min="14342" max="14346" width="10.4257812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6.28515625" style="3" customWidth="1"/>
    <col min="14596" max="14596" width="15.28515625" style="3" customWidth="1"/>
    <col min="14597" max="14597" width="12.5703125" style="3" customWidth="1"/>
    <col min="14598" max="14602" width="10.4257812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6.28515625" style="3" customWidth="1"/>
    <col min="14852" max="14852" width="15.28515625" style="3" customWidth="1"/>
    <col min="14853" max="14853" width="12.5703125" style="3" customWidth="1"/>
    <col min="14854" max="14858" width="10.4257812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6.28515625" style="3" customWidth="1"/>
    <col min="15108" max="15108" width="15.28515625" style="3" customWidth="1"/>
    <col min="15109" max="15109" width="12.5703125" style="3" customWidth="1"/>
    <col min="15110" max="15114" width="10.4257812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6.28515625" style="3" customWidth="1"/>
    <col min="15364" max="15364" width="15.28515625" style="3" customWidth="1"/>
    <col min="15365" max="15365" width="12.5703125" style="3" customWidth="1"/>
    <col min="15366" max="15370" width="10.4257812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6.28515625" style="3" customWidth="1"/>
    <col min="15620" max="15620" width="15.28515625" style="3" customWidth="1"/>
    <col min="15621" max="15621" width="12.5703125" style="3" customWidth="1"/>
    <col min="15622" max="15626" width="10.4257812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6.28515625" style="3" customWidth="1"/>
    <col min="15876" max="15876" width="15.28515625" style="3" customWidth="1"/>
    <col min="15877" max="15877" width="12.5703125" style="3" customWidth="1"/>
    <col min="15878" max="15882" width="10.4257812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6.28515625" style="3" customWidth="1"/>
    <col min="16132" max="16132" width="15.28515625" style="3" customWidth="1"/>
    <col min="16133" max="16133" width="12.5703125" style="3" customWidth="1"/>
    <col min="16134" max="16138" width="10.42578125" style="3" customWidth="1"/>
    <col min="16139" max="16384" width="9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53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104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30" x14ac:dyDescent="0.2">
      <c r="A8" s="89"/>
      <c r="B8" s="89"/>
      <c r="C8" s="6" t="s">
        <v>52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3">
      <c r="A9" s="69">
        <v>1</v>
      </c>
      <c r="B9" s="70" t="s">
        <v>21</v>
      </c>
      <c r="C9" s="10">
        <f t="shared" ref="C9:C21" si="0">SUM(D9:J9)</f>
        <v>0</v>
      </c>
      <c r="D9" s="10">
        <f>[15]ตารางสำรวจอายุลูกหนี้ฯ!E11</f>
        <v>0</v>
      </c>
      <c r="E9" s="10">
        <f>[15]ตารางสำรวจอายุลูกหนี้ฯ!G11</f>
        <v>0</v>
      </c>
      <c r="F9" s="10">
        <f>[15]ตารางสำรวจอายุลูกหนี้ฯ!H11</f>
        <v>0</v>
      </c>
      <c r="G9" s="10">
        <f>[15]ตารางสำรวจอายุลูกหนี้ฯ!K52</f>
        <v>0</v>
      </c>
      <c r="H9" s="10">
        <f>[15]ตารางสำรวจอายุลูกหนี้ฯ!M52</f>
        <v>0</v>
      </c>
      <c r="I9" s="10">
        <f>[15]ตารางสำรวจอายุลูกหนี้ฯ!O52</f>
        <v>0</v>
      </c>
      <c r="J9" s="10">
        <f>[15]ตารางสำรวจอายุลูกหนี้ฯ!Q52</f>
        <v>0</v>
      </c>
    </row>
    <row r="10" spans="1:10" x14ac:dyDescent="0.3">
      <c r="A10" s="69">
        <v>2</v>
      </c>
      <c r="B10" s="70" t="s">
        <v>22</v>
      </c>
      <c r="C10" s="10">
        <f t="shared" si="0"/>
        <v>362483</v>
      </c>
      <c r="D10" s="10">
        <f>[15]ตารางสำรวจอายุลูกหนี้ฯ!E23</f>
        <v>362483</v>
      </c>
      <c r="E10" s="10">
        <f>[15]ตารางสำรวจอายุลูกหนี้ฯ!G23</f>
        <v>0</v>
      </c>
      <c r="F10" s="10">
        <f>[15]ตารางสำรวจอายุลูกหนี้ฯ!H23</f>
        <v>0</v>
      </c>
      <c r="G10" s="10">
        <f>[15]ตารางสำรวจอายุลูกหนี้ฯ!K53</f>
        <v>0</v>
      </c>
      <c r="H10" s="10">
        <f>[15]ตารางสำรวจอายุลูกหนี้ฯ!M53</f>
        <v>0</v>
      </c>
      <c r="I10" s="10">
        <f>[15]ตารางสำรวจอายุลูกหนี้ฯ!O53</f>
        <v>0</v>
      </c>
      <c r="J10" s="10">
        <f>[15]ตารางสำรวจอายุลูกหนี้ฯ!Q53</f>
        <v>0</v>
      </c>
    </row>
    <row r="11" spans="1:10" x14ac:dyDescent="0.3">
      <c r="A11" s="69">
        <v>3</v>
      </c>
      <c r="B11" s="70" t="s">
        <v>23</v>
      </c>
      <c r="C11" s="10">
        <f t="shared" si="0"/>
        <v>58321.2</v>
      </c>
      <c r="D11" s="10">
        <f>[15]ตารางสำรวจอายุลูกหนี้ฯ!E34</f>
        <v>25696.2</v>
      </c>
      <c r="E11" s="10">
        <f>[15]ตารางสำรวจอายุลูกหนี้ฯ!G34</f>
        <v>32625</v>
      </c>
      <c r="F11" s="10">
        <f>[15]ตารางสำรวจอายุลูกหนี้ฯ!H34</f>
        <v>0</v>
      </c>
      <c r="G11" s="10">
        <f>[15]ตารางสำรวจอายุลูกหนี้ฯ!K54</f>
        <v>0</v>
      </c>
      <c r="H11" s="10">
        <f>[15]ตารางสำรวจอายุลูกหนี้ฯ!M54</f>
        <v>0</v>
      </c>
      <c r="I11" s="10">
        <f>[15]ตารางสำรวจอายุลูกหนี้ฯ!O54</f>
        <v>0</v>
      </c>
      <c r="J11" s="10">
        <f>[15]ตารางสำรวจอายุลูกหนี้ฯ!Q54</f>
        <v>0</v>
      </c>
    </row>
    <row r="12" spans="1:10" x14ac:dyDescent="0.3">
      <c r="A12" s="69">
        <v>4</v>
      </c>
      <c r="B12" s="70" t="s">
        <v>24</v>
      </c>
      <c r="C12" s="10">
        <f t="shared" si="0"/>
        <v>132729</v>
      </c>
      <c r="D12" s="10">
        <f>[15]ตารางสำรวจอายุลูกหนี้ฯ!E39</f>
        <v>132729</v>
      </c>
      <c r="E12" s="10">
        <f>[15]ตารางสำรวจอายุลูกหนี้ฯ!G39</f>
        <v>0</v>
      </c>
      <c r="F12" s="10">
        <f>[15]ตารางสำรวจอายุลูกหนี้ฯ!H39</f>
        <v>0</v>
      </c>
      <c r="G12" s="10">
        <f>[15]ตารางสำรวจอายุลูกหนี้ฯ!K55</f>
        <v>0</v>
      </c>
      <c r="H12" s="10">
        <f>[15]ตารางสำรวจอายุลูกหนี้ฯ!M55</f>
        <v>0</v>
      </c>
      <c r="I12" s="10">
        <f>[15]ตารางสำรวจอายุลูกหนี้ฯ!O55</f>
        <v>0</v>
      </c>
      <c r="J12" s="10">
        <f>[15]ตารางสำรวจอายุลูกหนี้ฯ!Q55</f>
        <v>0</v>
      </c>
    </row>
    <row r="13" spans="1:10" x14ac:dyDescent="0.3">
      <c r="A13" s="69">
        <v>5</v>
      </c>
      <c r="B13" s="70" t="s">
        <v>25</v>
      </c>
      <c r="C13" s="10">
        <f t="shared" si="0"/>
        <v>0</v>
      </c>
      <c r="D13" s="10">
        <f>[15]ตารางสำรวจอายุลูกหนี้ฯ!E50</f>
        <v>0</v>
      </c>
      <c r="E13" s="10">
        <f>[15]ตารางสำรวจอายุลูกหนี้ฯ!G50</f>
        <v>0</v>
      </c>
      <c r="F13" s="10">
        <f>[15]ตารางสำรวจอายุลูกหนี้ฯ!H50</f>
        <v>0</v>
      </c>
      <c r="G13" s="10">
        <f>[15]ตารางสำรวจอายุลูกหนี้ฯ!K56</f>
        <v>0</v>
      </c>
      <c r="H13" s="10">
        <f>[15]ตารางสำรวจอายุลูกหนี้ฯ!M56</f>
        <v>0</v>
      </c>
      <c r="I13" s="10">
        <f>[15]ตารางสำรวจอายุลูกหนี้ฯ!O56</f>
        <v>0</v>
      </c>
      <c r="J13" s="10">
        <f>[15]ตารางสำรวจอายุลูกหนี้ฯ!Q56</f>
        <v>0</v>
      </c>
    </row>
    <row r="14" spans="1:10" x14ac:dyDescent="0.3">
      <c r="A14" s="69">
        <v>6</v>
      </c>
      <c r="B14" s="70" t="s">
        <v>26</v>
      </c>
      <c r="C14" s="10">
        <f t="shared" si="0"/>
        <v>1393</v>
      </c>
      <c r="D14" s="10">
        <f>[15]ตารางสำรวจอายุลูกหนี้ฯ!E53</f>
        <v>280</v>
      </c>
      <c r="E14" s="10">
        <f>[15]ตารางสำรวจอายุลูกหนี้ฯ!G53</f>
        <v>1113</v>
      </c>
      <c r="F14" s="10">
        <f>[15]ตารางสำรวจอายุลูกหนี้ฯ!H53</f>
        <v>0</v>
      </c>
      <c r="G14" s="10">
        <f>[15]ตารางสำรวจอายุลูกหนี้ฯ!K57</f>
        <v>0</v>
      </c>
      <c r="H14" s="10">
        <f>[15]ตารางสำรวจอายุลูกหนี้ฯ!M57</f>
        <v>0</v>
      </c>
      <c r="I14" s="10">
        <f>[15]ตารางสำรวจอายุลูกหนี้ฯ!O57</f>
        <v>0</v>
      </c>
      <c r="J14" s="10">
        <f>[15]ตารางสำรวจอายุลูกหนี้ฯ!Q57</f>
        <v>0</v>
      </c>
    </row>
    <row r="15" spans="1:10" x14ac:dyDescent="0.3">
      <c r="A15" s="69">
        <v>7</v>
      </c>
      <c r="B15" s="70" t="s">
        <v>27</v>
      </c>
      <c r="C15" s="10">
        <f t="shared" si="0"/>
        <v>0</v>
      </c>
      <c r="D15" s="10">
        <f>[15]ตารางสำรวจอายุลูกหนี้ฯ!E56</f>
        <v>0</v>
      </c>
      <c r="E15" s="10">
        <f>[15]ตารางสำรวจอายุลูกหนี้ฯ!G56</f>
        <v>0</v>
      </c>
      <c r="F15" s="10">
        <f>[15]ตารางสำรวจอายุลูกหนี้ฯ!H56</f>
        <v>0</v>
      </c>
      <c r="G15" s="10">
        <f>[15]ตารางสำรวจอายุลูกหนี้ฯ!K58</f>
        <v>0</v>
      </c>
      <c r="H15" s="10">
        <f>[15]ตารางสำรวจอายุลูกหนี้ฯ!M58</f>
        <v>0</v>
      </c>
      <c r="I15" s="10">
        <f>[15]ตารางสำรวจอายุลูกหนี้ฯ!O58</f>
        <v>0</v>
      </c>
      <c r="J15" s="10">
        <f>[15]ตารางสำรวจอายุลูกหนี้ฯ!Q58</f>
        <v>0</v>
      </c>
    </row>
    <row r="16" spans="1:10" x14ac:dyDescent="0.3">
      <c r="A16" s="69">
        <v>8</v>
      </c>
      <c r="B16" s="70" t="s">
        <v>28</v>
      </c>
      <c r="C16" s="10">
        <f t="shared" si="0"/>
        <v>19711</v>
      </c>
      <c r="D16" s="10">
        <f>[15]ตารางสำรวจอายุลูกหนี้ฯ!E59</f>
        <v>12248</v>
      </c>
      <c r="E16" s="10">
        <f>[15]ตารางสำรวจอายุลูกหนี้ฯ!G59</f>
        <v>6103</v>
      </c>
      <c r="F16" s="10">
        <f>[15]ตารางสำรวจอายุลูกหนี้ฯ!I59</f>
        <v>1360</v>
      </c>
      <c r="G16" s="10">
        <f>[15]ตารางสำรวจอายุลูกหนี้ฯ!K59</f>
        <v>0</v>
      </c>
      <c r="H16" s="10">
        <f>[15]ตารางสำรวจอายุลูกหนี้ฯ!M59</f>
        <v>0</v>
      </c>
      <c r="I16" s="10">
        <f>[15]ตารางสำรวจอายุลูกหนี้ฯ!O59</f>
        <v>0</v>
      </c>
      <c r="J16" s="10">
        <f>[15]ตารางสำรวจอายุลูกหนี้ฯ!Q59</f>
        <v>0</v>
      </c>
    </row>
    <row r="17" spans="1:10" ht="24" x14ac:dyDescent="0.55000000000000004">
      <c r="A17" s="69">
        <v>9</v>
      </c>
      <c r="B17" s="70" t="s">
        <v>29</v>
      </c>
      <c r="C17" s="10">
        <f t="shared" si="0"/>
        <v>70995.5</v>
      </c>
      <c r="D17" s="10">
        <f>[15]ตารางสำรวจอายุลูกหนี้ฯ!E64</f>
        <v>70995.5</v>
      </c>
      <c r="E17" s="10">
        <f>[15]ตารางสำรวจอายุลูกหนี้ฯ!G64</f>
        <v>0</v>
      </c>
      <c r="F17" s="10">
        <f>[15]ตารางสำรวจอายุลูกหนี้ฯ!I60</f>
        <v>0</v>
      </c>
      <c r="G17" s="10">
        <f>[15]ตารางสำรวจอายุลูกหนี้ฯ!K60</f>
        <v>0</v>
      </c>
      <c r="H17" s="10">
        <f>[15]ตารางสำรวจอายุลูกหนี้ฯ!M60</f>
        <v>0</v>
      </c>
      <c r="I17" s="10">
        <f>[15]ตารางสำรวจอายุลูกหนี้ฯ!O60</f>
        <v>0</v>
      </c>
      <c r="J17" s="10">
        <f>[15]ตารางสำรวจอายุลูกหนี้ฯ!Q60</f>
        <v>0</v>
      </c>
    </row>
    <row r="18" spans="1:10" ht="24" x14ac:dyDescent="0.55000000000000004">
      <c r="A18" s="72">
        <v>10</v>
      </c>
      <c r="B18" s="73" t="s">
        <v>30</v>
      </c>
      <c r="C18" s="14">
        <f t="shared" si="0"/>
        <v>0</v>
      </c>
      <c r="D18" s="14">
        <f>[15]ตารางสำรวจอายุลูกหนี้ฯ!E65</f>
        <v>0</v>
      </c>
      <c r="E18" s="14">
        <f>[15]ตารางสำรวจอายุลูกหนี้ฯ!G65</f>
        <v>0</v>
      </c>
      <c r="F18" s="10">
        <f>[15]ตารางสำรวจอายุลูกหนี้ฯ!I61</f>
        <v>0</v>
      </c>
      <c r="G18" s="10">
        <f>[15]ตารางสำรวจอายุลูกหนี้ฯ!K61</f>
        <v>0</v>
      </c>
      <c r="H18" s="10">
        <f>[15]ตารางสำรวจอายุลูกหนี้ฯ!M61</f>
        <v>0</v>
      </c>
      <c r="I18" s="10">
        <f>[15]ตารางสำรวจอายุลูกหนี้ฯ!O61</f>
        <v>0</v>
      </c>
      <c r="J18" s="10">
        <f>[15]ตารางสำรวจอายุลูกหนี้ฯ!Q61</f>
        <v>0</v>
      </c>
    </row>
    <row r="19" spans="1:10" ht="24" x14ac:dyDescent="0.55000000000000004">
      <c r="A19" s="72">
        <v>11</v>
      </c>
      <c r="B19" s="73" t="s">
        <v>31</v>
      </c>
      <c r="C19" s="14">
        <f t="shared" si="0"/>
        <v>0</v>
      </c>
      <c r="D19" s="14">
        <f>[15]ตารางสำรวจอายุลูกหนี้ฯ!E66</f>
        <v>0</v>
      </c>
      <c r="E19" s="14">
        <f>[15]ตารางสำรวจอายุลูกหนี้ฯ!G66</f>
        <v>0</v>
      </c>
      <c r="F19" s="10">
        <f>[15]ตารางสำรวจอายุลูกหนี้ฯ!I62</f>
        <v>0</v>
      </c>
      <c r="G19" s="10">
        <f>[15]ตารางสำรวจอายุลูกหนี้ฯ!K62</f>
        <v>0</v>
      </c>
      <c r="H19" s="10">
        <f>[15]ตารางสำรวจอายุลูกหนี้ฯ!M62</f>
        <v>0</v>
      </c>
      <c r="I19" s="10">
        <f>[15]ตารางสำรวจอายุลูกหนี้ฯ!O62</f>
        <v>0</v>
      </c>
      <c r="J19" s="10">
        <f>[15]ตารางสำรวจอายุลูกหนี้ฯ!Q62</f>
        <v>0</v>
      </c>
    </row>
    <row r="20" spans="1:10" ht="24" x14ac:dyDescent="0.55000000000000004">
      <c r="A20" s="72">
        <v>12</v>
      </c>
      <c r="B20" s="73" t="s">
        <v>32</v>
      </c>
      <c r="C20" s="14">
        <f t="shared" si="0"/>
        <v>0</v>
      </c>
      <c r="D20" s="14">
        <f>[15]ตารางสำรวจอายุลูกหนี้ฯ!E67</f>
        <v>0</v>
      </c>
      <c r="E20" s="14">
        <f>[15]ตารางสำรวจอายุลูกหนี้ฯ!G67</f>
        <v>0</v>
      </c>
      <c r="F20" s="10">
        <f>[15]ตารางสำรวจอายุลูกหนี้ฯ!I63</f>
        <v>0</v>
      </c>
      <c r="G20" s="10">
        <f>[15]ตารางสำรวจอายุลูกหนี้ฯ!K63</f>
        <v>0</v>
      </c>
      <c r="H20" s="10">
        <f>[15]ตารางสำรวจอายุลูกหนี้ฯ!M63</f>
        <v>0</v>
      </c>
      <c r="I20" s="10">
        <f>[15]ตารางสำรวจอายุลูกหนี้ฯ!O63</f>
        <v>0</v>
      </c>
      <c r="J20" s="10">
        <f>[15]ตารางสำรวจอายุลูกหนี้ฯ!Q63</f>
        <v>0</v>
      </c>
    </row>
    <row r="21" spans="1:10" ht="24.75" thickBot="1" x14ac:dyDescent="0.6">
      <c r="A21" s="81">
        <v>13</v>
      </c>
      <c r="B21" s="82" t="s">
        <v>33</v>
      </c>
      <c r="C21" s="18">
        <f t="shared" si="0"/>
        <v>645632.69999999995</v>
      </c>
      <c r="D21" s="18">
        <f>[15]ตารางสำรวจอายุลูกหนี้ฯ!E68</f>
        <v>604431.69999999995</v>
      </c>
      <c r="E21" s="18">
        <f>[15]ตารางสำรวจอายุลูกหนี้ฯ!G68</f>
        <v>39841</v>
      </c>
      <c r="F21" s="18">
        <f>[15]ตารางสำรวจอายุลูกหนี้ฯ!I68</f>
        <v>1360</v>
      </c>
      <c r="G21" s="18">
        <f>[15]ตารางสำรวจอายุลูกหนี้ฯ!K68</f>
        <v>0</v>
      </c>
      <c r="H21" s="18">
        <f>[15]ตารางสำรวจอายุลูกหนี้ฯ!M68</f>
        <v>0</v>
      </c>
      <c r="I21" s="18">
        <f>[15]ตารางสำรวจอายุลูกหนี้ฯ!O68</f>
        <v>0</v>
      </c>
      <c r="J21" s="18">
        <f>[15]ตารางสำรวจอายุลูกหนี้ฯ!Q68</f>
        <v>0</v>
      </c>
    </row>
    <row r="22" spans="1:10" ht="24.75" thickTop="1" x14ac:dyDescent="0.55000000000000004"/>
    <row r="24" spans="1:10" ht="24" x14ac:dyDescent="0.55000000000000004">
      <c r="G24" s="21"/>
      <c r="H24" s="98"/>
      <c r="I24" s="98"/>
      <c r="J24" s="98"/>
    </row>
    <row r="25" spans="1:10" ht="24" x14ac:dyDescent="0.55000000000000004">
      <c r="G25" s="21"/>
      <c r="H25" s="98"/>
      <c r="I25" s="98"/>
      <c r="J25" s="9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4A1F-7919-4317-9892-0F05794A5D5F}">
  <dimension ref="A1:J25"/>
  <sheetViews>
    <sheetView topLeftCell="A13" workbookViewId="0">
      <selection activeCell="C25" sqref="C25"/>
    </sheetView>
  </sheetViews>
  <sheetFormatPr defaultColWidth="9" defaultRowHeight="20.25" x14ac:dyDescent="0.3"/>
  <cols>
    <col min="1" max="1" width="6.140625" style="22" customWidth="1"/>
    <col min="2" max="2" width="45.28515625" style="3" customWidth="1"/>
    <col min="3" max="3" width="21.140625" style="40" customWidth="1"/>
    <col min="4" max="6" width="14.5703125" style="40" bestFit="1" customWidth="1"/>
    <col min="7" max="10" width="12.5703125" style="40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5.7109375" style="3" bestFit="1" customWidth="1"/>
    <col min="260" max="262" width="14.5703125" style="3" bestFit="1" customWidth="1"/>
    <col min="263" max="266" width="12.570312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5.7109375" style="3" bestFit="1" customWidth="1"/>
    <col min="516" max="518" width="14.5703125" style="3" bestFit="1" customWidth="1"/>
    <col min="519" max="522" width="12.570312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5.7109375" style="3" bestFit="1" customWidth="1"/>
    <col min="772" max="774" width="14.5703125" style="3" bestFit="1" customWidth="1"/>
    <col min="775" max="778" width="12.570312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5.7109375" style="3" bestFit="1" customWidth="1"/>
    <col min="1028" max="1030" width="14.5703125" style="3" bestFit="1" customWidth="1"/>
    <col min="1031" max="1034" width="12.570312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5.7109375" style="3" bestFit="1" customWidth="1"/>
    <col min="1284" max="1286" width="14.5703125" style="3" bestFit="1" customWidth="1"/>
    <col min="1287" max="1290" width="12.570312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5.7109375" style="3" bestFit="1" customWidth="1"/>
    <col min="1540" max="1542" width="14.5703125" style="3" bestFit="1" customWidth="1"/>
    <col min="1543" max="1546" width="12.570312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5.7109375" style="3" bestFit="1" customWidth="1"/>
    <col min="1796" max="1798" width="14.5703125" style="3" bestFit="1" customWidth="1"/>
    <col min="1799" max="1802" width="12.570312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5.7109375" style="3" bestFit="1" customWidth="1"/>
    <col min="2052" max="2054" width="14.5703125" style="3" bestFit="1" customWidth="1"/>
    <col min="2055" max="2058" width="12.570312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5.7109375" style="3" bestFit="1" customWidth="1"/>
    <col min="2308" max="2310" width="14.5703125" style="3" bestFit="1" customWidth="1"/>
    <col min="2311" max="2314" width="12.570312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5.7109375" style="3" bestFit="1" customWidth="1"/>
    <col min="2564" max="2566" width="14.5703125" style="3" bestFit="1" customWidth="1"/>
    <col min="2567" max="2570" width="12.570312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5.7109375" style="3" bestFit="1" customWidth="1"/>
    <col min="2820" max="2822" width="14.5703125" style="3" bestFit="1" customWidth="1"/>
    <col min="2823" max="2826" width="12.570312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5.7109375" style="3" bestFit="1" customWidth="1"/>
    <col min="3076" max="3078" width="14.5703125" style="3" bestFit="1" customWidth="1"/>
    <col min="3079" max="3082" width="12.570312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5.7109375" style="3" bestFit="1" customWidth="1"/>
    <col min="3332" max="3334" width="14.5703125" style="3" bestFit="1" customWidth="1"/>
    <col min="3335" max="3338" width="12.570312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5.7109375" style="3" bestFit="1" customWidth="1"/>
    <col min="3588" max="3590" width="14.5703125" style="3" bestFit="1" customWidth="1"/>
    <col min="3591" max="3594" width="12.570312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5.7109375" style="3" bestFit="1" customWidth="1"/>
    <col min="3844" max="3846" width="14.5703125" style="3" bestFit="1" customWidth="1"/>
    <col min="3847" max="3850" width="12.570312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5.7109375" style="3" bestFit="1" customWidth="1"/>
    <col min="4100" max="4102" width="14.5703125" style="3" bestFit="1" customWidth="1"/>
    <col min="4103" max="4106" width="12.570312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5.7109375" style="3" bestFit="1" customWidth="1"/>
    <col min="4356" max="4358" width="14.5703125" style="3" bestFit="1" customWidth="1"/>
    <col min="4359" max="4362" width="12.570312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5.7109375" style="3" bestFit="1" customWidth="1"/>
    <col min="4612" max="4614" width="14.5703125" style="3" bestFit="1" customWidth="1"/>
    <col min="4615" max="4618" width="12.570312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5.7109375" style="3" bestFit="1" customWidth="1"/>
    <col min="4868" max="4870" width="14.5703125" style="3" bestFit="1" customWidth="1"/>
    <col min="4871" max="4874" width="12.570312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5.7109375" style="3" bestFit="1" customWidth="1"/>
    <col min="5124" max="5126" width="14.5703125" style="3" bestFit="1" customWidth="1"/>
    <col min="5127" max="5130" width="12.570312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5.7109375" style="3" bestFit="1" customWidth="1"/>
    <col min="5380" max="5382" width="14.5703125" style="3" bestFit="1" customWidth="1"/>
    <col min="5383" max="5386" width="12.570312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5.7109375" style="3" bestFit="1" customWidth="1"/>
    <col min="5636" max="5638" width="14.5703125" style="3" bestFit="1" customWidth="1"/>
    <col min="5639" max="5642" width="12.570312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5.7109375" style="3" bestFit="1" customWidth="1"/>
    <col min="5892" max="5894" width="14.5703125" style="3" bestFit="1" customWidth="1"/>
    <col min="5895" max="5898" width="12.570312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5.7109375" style="3" bestFit="1" customWidth="1"/>
    <col min="6148" max="6150" width="14.5703125" style="3" bestFit="1" customWidth="1"/>
    <col min="6151" max="6154" width="12.570312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5.7109375" style="3" bestFit="1" customWidth="1"/>
    <col min="6404" max="6406" width="14.5703125" style="3" bestFit="1" customWidth="1"/>
    <col min="6407" max="6410" width="12.570312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5.7109375" style="3" bestFit="1" customWidth="1"/>
    <col min="6660" max="6662" width="14.5703125" style="3" bestFit="1" customWidth="1"/>
    <col min="6663" max="6666" width="12.570312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5.7109375" style="3" bestFit="1" customWidth="1"/>
    <col min="6916" max="6918" width="14.5703125" style="3" bestFit="1" customWidth="1"/>
    <col min="6919" max="6922" width="12.570312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5.7109375" style="3" bestFit="1" customWidth="1"/>
    <col min="7172" max="7174" width="14.5703125" style="3" bestFit="1" customWidth="1"/>
    <col min="7175" max="7178" width="12.570312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5.7109375" style="3" bestFit="1" customWidth="1"/>
    <col min="7428" max="7430" width="14.5703125" style="3" bestFit="1" customWidth="1"/>
    <col min="7431" max="7434" width="12.570312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5.7109375" style="3" bestFit="1" customWidth="1"/>
    <col min="7684" max="7686" width="14.5703125" style="3" bestFit="1" customWidth="1"/>
    <col min="7687" max="7690" width="12.570312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5.7109375" style="3" bestFit="1" customWidth="1"/>
    <col min="7940" max="7942" width="14.5703125" style="3" bestFit="1" customWidth="1"/>
    <col min="7943" max="7946" width="12.570312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5.7109375" style="3" bestFit="1" customWidth="1"/>
    <col min="8196" max="8198" width="14.5703125" style="3" bestFit="1" customWidth="1"/>
    <col min="8199" max="8202" width="12.570312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5.7109375" style="3" bestFit="1" customWidth="1"/>
    <col min="8452" max="8454" width="14.5703125" style="3" bestFit="1" customWidth="1"/>
    <col min="8455" max="8458" width="12.570312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5.7109375" style="3" bestFit="1" customWidth="1"/>
    <col min="8708" max="8710" width="14.5703125" style="3" bestFit="1" customWidth="1"/>
    <col min="8711" max="8714" width="12.570312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5.7109375" style="3" bestFit="1" customWidth="1"/>
    <col min="8964" max="8966" width="14.5703125" style="3" bestFit="1" customWidth="1"/>
    <col min="8967" max="8970" width="12.570312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5.7109375" style="3" bestFit="1" customWidth="1"/>
    <col min="9220" max="9222" width="14.5703125" style="3" bestFit="1" customWidth="1"/>
    <col min="9223" max="9226" width="12.570312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5.7109375" style="3" bestFit="1" customWidth="1"/>
    <col min="9476" max="9478" width="14.5703125" style="3" bestFit="1" customWidth="1"/>
    <col min="9479" max="9482" width="12.570312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5.7109375" style="3" bestFit="1" customWidth="1"/>
    <col min="9732" max="9734" width="14.5703125" style="3" bestFit="1" customWidth="1"/>
    <col min="9735" max="9738" width="12.570312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5.7109375" style="3" bestFit="1" customWidth="1"/>
    <col min="9988" max="9990" width="14.5703125" style="3" bestFit="1" customWidth="1"/>
    <col min="9991" max="9994" width="12.570312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5.7109375" style="3" bestFit="1" customWidth="1"/>
    <col min="10244" max="10246" width="14.5703125" style="3" bestFit="1" customWidth="1"/>
    <col min="10247" max="10250" width="12.570312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5.7109375" style="3" bestFit="1" customWidth="1"/>
    <col min="10500" max="10502" width="14.5703125" style="3" bestFit="1" customWidth="1"/>
    <col min="10503" max="10506" width="12.570312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5.7109375" style="3" bestFit="1" customWidth="1"/>
    <col min="10756" max="10758" width="14.5703125" style="3" bestFit="1" customWidth="1"/>
    <col min="10759" max="10762" width="12.570312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5.7109375" style="3" bestFit="1" customWidth="1"/>
    <col min="11012" max="11014" width="14.5703125" style="3" bestFit="1" customWidth="1"/>
    <col min="11015" max="11018" width="12.570312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5.7109375" style="3" bestFit="1" customWidth="1"/>
    <col min="11268" max="11270" width="14.5703125" style="3" bestFit="1" customWidth="1"/>
    <col min="11271" max="11274" width="12.570312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5.7109375" style="3" bestFit="1" customWidth="1"/>
    <col min="11524" max="11526" width="14.5703125" style="3" bestFit="1" customWidth="1"/>
    <col min="11527" max="11530" width="12.570312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5.7109375" style="3" bestFit="1" customWidth="1"/>
    <col min="11780" max="11782" width="14.5703125" style="3" bestFit="1" customWidth="1"/>
    <col min="11783" max="11786" width="12.570312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5.7109375" style="3" bestFit="1" customWidth="1"/>
    <col min="12036" max="12038" width="14.5703125" style="3" bestFit="1" customWidth="1"/>
    <col min="12039" max="12042" width="12.570312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5.7109375" style="3" bestFit="1" customWidth="1"/>
    <col min="12292" max="12294" width="14.5703125" style="3" bestFit="1" customWidth="1"/>
    <col min="12295" max="12298" width="12.570312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5.7109375" style="3" bestFit="1" customWidth="1"/>
    <col min="12548" max="12550" width="14.5703125" style="3" bestFit="1" customWidth="1"/>
    <col min="12551" max="12554" width="12.570312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5.7109375" style="3" bestFit="1" customWidth="1"/>
    <col min="12804" max="12806" width="14.5703125" style="3" bestFit="1" customWidth="1"/>
    <col min="12807" max="12810" width="12.570312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5.7109375" style="3" bestFit="1" customWidth="1"/>
    <col min="13060" max="13062" width="14.5703125" style="3" bestFit="1" customWidth="1"/>
    <col min="13063" max="13066" width="12.570312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5.7109375" style="3" bestFit="1" customWidth="1"/>
    <col min="13316" max="13318" width="14.5703125" style="3" bestFit="1" customWidth="1"/>
    <col min="13319" max="13322" width="12.570312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5.7109375" style="3" bestFit="1" customWidth="1"/>
    <col min="13572" max="13574" width="14.5703125" style="3" bestFit="1" customWidth="1"/>
    <col min="13575" max="13578" width="12.570312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5.7109375" style="3" bestFit="1" customWidth="1"/>
    <col min="13828" max="13830" width="14.5703125" style="3" bestFit="1" customWidth="1"/>
    <col min="13831" max="13834" width="12.570312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5.7109375" style="3" bestFit="1" customWidth="1"/>
    <col min="14084" max="14086" width="14.5703125" style="3" bestFit="1" customWidth="1"/>
    <col min="14087" max="14090" width="12.570312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5.7109375" style="3" bestFit="1" customWidth="1"/>
    <col min="14340" max="14342" width="14.5703125" style="3" bestFit="1" customWidth="1"/>
    <col min="14343" max="14346" width="12.570312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5.7109375" style="3" bestFit="1" customWidth="1"/>
    <col min="14596" max="14598" width="14.5703125" style="3" bestFit="1" customWidth="1"/>
    <col min="14599" max="14602" width="12.570312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5.7109375" style="3" bestFit="1" customWidth="1"/>
    <col min="14852" max="14854" width="14.5703125" style="3" bestFit="1" customWidth="1"/>
    <col min="14855" max="14858" width="12.570312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5.7109375" style="3" bestFit="1" customWidth="1"/>
    <col min="15108" max="15110" width="14.5703125" style="3" bestFit="1" customWidth="1"/>
    <col min="15111" max="15114" width="12.570312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5.7109375" style="3" bestFit="1" customWidth="1"/>
    <col min="15364" max="15366" width="14.5703125" style="3" bestFit="1" customWidth="1"/>
    <col min="15367" max="15370" width="12.570312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5.7109375" style="3" bestFit="1" customWidth="1"/>
    <col min="15620" max="15622" width="14.5703125" style="3" bestFit="1" customWidth="1"/>
    <col min="15623" max="15626" width="12.570312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5.7109375" style="3" bestFit="1" customWidth="1"/>
    <col min="15876" max="15878" width="14.5703125" style="3" bestFit="1" customWidth="1"/>
    <col min="15879" max="15882" width="12.570312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5.7109375" style="3" bestFit="1" customWidth="1"/>
    <col min="16132" max="16134" width="14.5703125" style="3" bestFit="1" customWidth="1"/>
    <col min="16135" max="16138" width="12.5703125" style="3" customWidth="1"/>
    <col min="16139" max="16384" width="9" style="3"/>
  </cols>
  <sheetData>
    <row r="1" spans="1:10" x14ac:dyDescent="0.3">
      <c r="I1" s="96"/>
      <c r="J1" s="96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54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104"/>
      <c r="D7" s="41" t="s">
        <v>7</v>
      </c>
      <c r="E7" s="41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41" t="s">
        <v>13</v>
      </c>
    </row>
    <row r="8" spans="1:10" s="7" customFormat="1" ht="30" x14ac:dyDescent="0.2">
      <c r="A8" s="89"/>
      <c r="B8" s="89"/>
      <c r="C8" s="6" t="s">
        <v>52</v>
      </c>
      <c r="D8" s="42" t="s">
        <v>14</v>
      </c>
      <c r="E8" s="42" t="s">
        <v>15</v>
      </c>
      <c r="F8" s="42" t="s">
        <v>16</v>
      </c>
      <c r="G8" s="42" t="s">
        <v>17</v>
      </c>
      <c r="H8" s="42" t="s">
        <v>18</v>
      </c>
      <c r="I8" s="42" t="s">
        <v>19</v>
      </c>
      <c r="J8" s="42" t="s">
        <v>20</v>
      </c>
    </row>
    <row r="9" spans="1:10" x14ac:dyDescent="0.3">
      <c r="A9" s="8">
        <v>1</v>
      </c>
      <c r="B9" s="9" t="s">
        <v>21</v>
      </c>
      <c r="C9" s="10">
        <f t="shared" ref="C9:C21" si="0">SUM(D9:J9)</f>
        <v>0</v>
      </c>
      <c r="D9" s="10">
        <f>[16]ตารางสำรวจอายุลูกหนี้ฯ!E11</f>
        <v>0</v>
      </c>
      <c r="E9" s="10">
        <f>[16]ตารางสำรวจอายุลูกหนี้ฯ!G11</f>
        <v>0</v>
      </c>
      <c r="F9" s="10">
        <f>[16]ตารางสำรวจอายุลูกหนี้ฯ!I11</f>
        <v>0</v>
      </c>
      <c r="G9" s="10">
        <f>[16]ตารางสำรวจอายุลูกหนี้ฯ!K11</f>
        <v>0</v>
      </c>
      <c r="H9" s="10">
        <f>[16]ตารางสำรวจอายุลูกหนี้ฯ!M11</f>
        <v>0</v>
      </c>
      <c r="I9" s="10">
        <f>[16]ตารางสำรวจอายุลูกหนี้ฯ!O11</f>
        <v>0</v>
      </c>
      <c r="J9" s="10">
        <f>[16]ตารางสำรวจอายุลูกหนี้ฯ!Q11</f>
        <v>0</v>
      </c>
    </row>
    <row r="10" spans="1:10" x14ac:dyDescent="0.3">
      <c r="A10" s="8">
        <v>2</v>
      </c>
      <c r="B10" s="9" t="s">
        <v>22</v>
      </c>
      <c r="C10" s="10">
        <f t="shared" si="0"/>
        <v>791670.3</v>
      </c>
      <c r="D10" s="10">
        <f>[16]ตารางสำรวจอายุลูกหนี้ฯ!E23</f>
        <v>769065.3</v>
      </c>
      <c r="E10" s="10">
        <f>[16]ตารางสำรวจอายุลูกหนี้ฯ!G23</f>
        <v>21560</v>
      </c>
      <c r="F10" s="10">
        <f>[16]ตารางสำรวจอายุลูกหนี้ฯ!I23</f>
        <v>1045</v>
      </c>
      <c r="G10" s="10">
        <f>[16]ตารางสำรวจอายุลูกหนี้ฯ!K23</f>
        <v>0</v>
      </c>
      <c r="H10" s="10">
        <f>[16]ตารางสำรวจอายุลูกหนี้ฯ!M23</f>
        <v>0</v>
      </c>
      <c r="I10" s="10">
        <f>[16]ตารางสำรวจอายุลูกหนี้ฯ!O23</f>
        <v>0</v>
      </c>
      <c r="J10" s="10">
        <f>[16]ตารางสำรวจอายุลูกหนี้ฯ!Q23</f>
        <v>0</v>
      </c>
    </row>
    <row r="11" spans="1:10" x14ac:dyDescent="0.3">
      <c r="A11" s="8">
        <v>3</v>
      </c>
      <c r="B11" s="9" t="s">
        <v>23</v>
      </c>
      <c r="C11" s="10">
        <f t="shared" si="0"/>
        <v>32252.5</v>
      </c>
      <c r="D11" s="10">
        <f>[16]ตารางสำรวจอายุลูกหนี้ฯ!E34</f>
        <v>30623.5</v>
      </c>
      <c r="E11" s="10">
        <f>[16]ตารางสำรวจอายุลูกหนี้ฯ!G34</f>
        <v>1629</v>
      </c>
      <c r="F11" s="10">
        <f>[16]ตารางสำรวจอายุลูกหนี้ฯ!I34</f>
        <v>0</v>
      </c>
      <c r="G11" s="10">
        <f>[16]ตารางสำรวจอายุลูกหนี้ฯ!K34</f>
        <v>0</v>
      </c>
      <c r="H11" s="10">
        <f>[16]ตารางสำรวจอายุลูกหนี้ฯ!M34</f>
        <v>0</v>
      </c>
      <c r="I11" s="10">
        <f>[16]ตารางสำรวจอายุลูกหนี้ฯ!O34</f>
        <v>0</v>
      </c>
      <c r="J11" s="10">
        <f>[16]ตารางสำรวจอายุลูกหนี้ฯ!Q34</f>
        <v>0</v>
      </c>
    </row>
    <row r="12" spans="1:10" x14ac:dyDescent="0.3">
      <c r="A12" s="8">
        <v>4</v>
      </c>
      <c r="B12" s="9" t="s">
        <v>55</v>
      </c>
      <c r="C12" s="10">
        <f t="shared" si="0"/>
        <v>53875.75</v>
      </c>
      <c r="D12" s="10">
        <f>[16]ตารางสำรวจอายุลูกหนี้ฯ!E39</f>
        <v>53875.75</v>
      </c>
      <c r="E12" s="10">
        <f>[16]ตารางสำรวจอายุลูกหนี้ฯ!G39</f>
        <v>0</v>
      </c>
      <c r="F12" s="10">
        <f>[16]ตารางสำรวจอายุลูกหนี้ฯ!I39</f>
        <v>0</v>
      </c>
      <c r="G12" s="10">
        <f>[16]ตารางสำรวจอายุลูกหนี้ฯ!K39</f>
        <v>0</v>
      </c>
      <c r="H12" s="10">
        <f>[16]ตารางสำรวจอายุลูกหนี้ฯ!M39</f>
        <v>0</v>
      </c>
      <c r="I12" s="10">
        <f>[16]ตารางสำรวจอายุลูกหนี้ฯ!O39</f>
        <v>0</v>
      </c>
      <c r="J12" s="10">
        <f>[16]ตารางสำรวจอายุลูกหนี้ฯ!Q39</f>
        <v>0</v>
      </c>
    </row>
    <row r="13" spans="1:10" x14ac:dyDescent="0.3">
      <c r="A13" s="8">
        <v>5</v>
      </c>
      <c r="B13" s="9" t="s">
        <v>25</v>
      </c>
      <c r="C13" s="10">
        <f t="shared" si="0"/>
        <v>0</v>
      </c>
      <c r="D13" s="10">
        <f>[16]ตารางสำรวจอายุลูกหนี้ฯ!E50</f>
        <v>0</v>
      </c>
      <c r="E13" s="10">
        <f>[16]ตารางสำรวจอายุลูกหนี้ฯ!G50</f>
        <v>0</v>
      </c>
      <c r="F13" s="10">
        <f>[16]ตารางสำรวจอายุลูกหนี้ฯ!I50</f>
        <v>0</v>
      </c>
      <c r="G13" s="10">
        <f>[16]ตารางสำรวจอายุลูกหนี้ฯ!K50</f>
        <v>0</v>
      </c>
      <c r="H13" s="10">
        <f>[16]ตารางสำรวจอายุลูกหนี้ฯ!M50</f>
        <v>0</v>
      </c>
      <c r="I13" s="10">
        <f>[16]ตารางสำรวจอายุลูกหนี้ฯ!O50</f>
        <v>0</v>
      </c>
      <c r="J13" s="10">
        <f>[16]ตารางสำรวจอายุลูกหนี้ฯ!Q50</f>
        <v>0</v>
      </c>
    </row>
    <row r="14" spans="1:10" x14ac:dyDescent="0.3">
      <c r="A14" s="8">
        <v>6</v>
      </c>
      <c r="B14" s="9" t="s">
        <v>26</v>
      </c>
      <c r="C14" s="10">
        <f t="shared" si="0"/>
        <v>348921</v>
      </c>
      <c r="D14" s="10">
        <f>[16]ตารางสำรวจอายุลูกหนี้ฯ!E53</f>
        <v>39226</v>
      </c>
      <c r="E14" s="10">
        <f>[16]ตารางสำรวจอายุลูกหนี้ฯ!G53</f>
        <v>229408</v>
      </c>
      <c r="F14" s="10">
        <f>[16]ตารางสำรวจอายุลูกหนี้ฯ!I53</f>
        <v>80287</v>
      </c>
      <c r="G14" s="10">
        <f>[16]ตารางสำรวจอายุลูกหนี้ฯ!K53</f>
        <v>0</v>
      </c>
      <c r="H14" s="10">
        <f>[16]ตารางสำรวจอายุลูกหนี้ฯ!M53</f>
        <v>0</v>
      </c>
      <c r="I14" s="10">
        <f>[16]ตารางสำรวจอายุลูกหนี้ฯ!O53</f>
        <v>0</v>
      </c>
      <c r="J14" s="10">
        <f>[16]ตารางสำรวจอายุลูกหนี้ฯ!Q53</f>
        <v>0</v>
      </c>
    </row>
    <row r="15" spans="1:10" x14ac:dyDescent="0.3">
      <c r="A15" s="8">
        <v>7</v>
      </c>
      <c r="B15" s="9" t="s">
        <v>27</v>
      </c>
      <c r="C15" s="10">
        <f t="shared" si="0"/>
        <v>0</v>
      </c>
      <c r="D15" s="10">
        <f>[16]ตารางสำรวจอายุลูกหนี้ฯ!E56</f>
        <v>0</v>
      </c>
      <c r="E15" s="10">
        <f>[16]ตารางสำรวจอายุลูกหนี้ฯ!G56</f>
        <v>0</v>
      </c>
      <c r="F15" s="10">
        <f>[16]ตารางสำรวจอายุลูกหนี้ฯ!I56</f>
        <v>0</v>
      </c>
      <c r="G15" s="10">
        <f>[16]ตารางสำรวจอายุลูกหนี้ฯ!K56</f>
        <v>0</v>
      </c>
      <c r="H15" s="10">
        <f>[16]ตารางสำรวจอายุลูกหนี้ฯ!M56</f>
        <v>0</v>
      </c>
      <c r="I15" s="10">
        <f>[16]ตารางสำรวจอายุลูกหนี้ฯ!O56</f>
        <v>0</v>
      </c>
      <c r="J15" s="10">
        <f>[16]ตารางสำรวจอายุลูกหนี้ฯ!Q56</f>
        <v>0</v>
      </c>
    </row>
    <row r="16" spans="1:10" x14ac:dyDescent="0.3">
      <c r="A16" s="8">
        <v>8</v>
      </c>
      <c r="B16" s="9" t="s">
        <v>28</v>
      </c>
      <c r="C16" s="10">
        <f t="shared" si="0"/>
        <v>95027</v>
      </c>
      <c r="D16" s="10">
        <f>[16]ตารางสำรวจอายุลูกหนี้ฯ!E59</f>
        <v>57963</v>
      </c>
      <c r="E16" s="10">
        <f>[16]ตารางสำรวจอายุลูกหนี้ฯ!G59</f>
        <v>37064</v>
      </c>
      <c r="F16" s="10">
        <f>[16]ตารางสำรวจอายุลูกหนี้ฯ!I59</f>
        <v>0</v>
      </c>
      <c r="G16" s="10">
        <f>[16]ตารางสำรวจอายุลูกหนี้ฯ!K59</f>
        <v>0</v>
      </c>
      <c r="H16" s="10">
        <f>[16]ตารางสำรวจอายุลูกหนี้ฯ!M59</f>
        <v>0</v>
      </c>
      <c r="I16" s="10">
        <f>[16]ตารางสำรวจอายุลูกหนี้ฯ!O59</f>
        <v>0</v>
      </c>
      <c r="J16" s="10">
        <f>[16]ตารางสำรวจอายุลูกหนี้ฯ!Q59</f>
        <v>0</v>
      </c>
    </row>
    <row r="17" spans="1:10" x14ac:dyDescent="0.3">
      <c r="A17" s="8">
        <v>9</v>
      </c>
      <c r="B17" s="9" t="s">
        <v>29</v>
      </c>
      <c r="C17" s="10">
        <f t="shared" si="0"/>
        <v>22001.25</v>
      </c>
      <c r="D17" s="10">
        <f>[16]ตารางสำรวจอายุลูกหนี้ฯ!E64</f>
        <v>21358.25</v>
      </c>
      <c r="E17" s="10">
        <f>[16]ตารางสำรวจอายุลูกหนี้ฯ!G64</f>
        <v>643</v>
      </c>
      <c r="F17" s="10">
        <f>[16]ตารางสำรวจอายุลูกหนี้ฯ!I64</f>
        <v>0</v>
      </c>
      <c r="G17" s="10">
        <f>[16]ตารางสำรวจอายุลูกหนี้ฯ!K64</f>
        <v>0</v>
      </c>
      <c r="H17" s="10">
        <f>[16]ตารางสำรวจอายุลูกหนี้ฯ!M64</f>
        <v>0</v>
      </c>
      <c r="I17" s="10">
        <f>[16]ตารางสำรวจอายุลูกหนี้ฯ!O64</f>
        <v>0</v>
      </c>
      <c r="J17" s="10">
        <f>[16]ตารางสำรวจอายุลูกหนี้ฯ!Q64</f>
        <v>0</v>
      </c>
    </row>
    <row r="18" spans="1:10" s="106" customFormat="1" ht="24" x14ac:dyDescent="0.55000000000000004">
      <c r="A18" s="12">
        <v>10</v>
      </c>
      <c r="B18" s="13" t="s">
        <v>30</v>
      </c>
      <c r="C18" s="14">
        <f t="shared" si="0"/>
        <v>0</v>
      </c>
      <c r="D18" s="14">
        <f>[16]ตารางสำรวจอายุลูกหนี้ฯ!E65</f>
        <v>0</v>
      </c>
      <c r="E18" s="14">
        <f>[16]ตารางสำรวจอายุลูกหนี้ฯ!G65</f>
        <v>0</v>
      </c>
      <c r="F18" s="14">
        <f>[16]ตารางสำรวจอายุลูกหนี้ฯ!I65</f>
        <v>0</v>
      </c>
      <c r="G18" s="14">
        <f>[16]ตารางสำรวจอายุลูกหนี้ฯ!K65</f>
        <v>0</v>
      </c>
      <c r="H18" s="14">
        <f>[16]ตารางสำรวจอายุลูกหนี้ฯ!M65</f>
        <v>0</v>
      </c>
      <c r="I18" s="14">
        <f>[16]ตารางสำรวจอายุลูกหนี้ฯ!O65</f>
        <v>0</v>
      </c>
      <c r="J18" s="14">
        <f>[16]ตารางสำรวจอายุลูกหนี้ฯ!Q65</f>
        <v>0</v>
      </c>
    </row>
    <row r="19" spans="1:10" s="106" customFormat="1" ht="24" x14ac:dyDescent="0.55000000000000004">
      <c r="A19" s="12">
        <v>11</v>
      </c>
      <c r="B19" s="13" t="s">
        <v>31</v>
      </c>
      <c r="C19" s="14">
        <f t="shared" si="0"/>
        <v>2015</v>
      </c>
      <c r="D19" s="14">
        <f>[16]ตารางสำรวจอายุลูกหนี้ฯ!E66</f>
        <v>65</v>
      </c>
      <c r="E19" s="14">
        <f>[16]ตารางสำรวจอายุลูกหนี้ฯ!G66</f>
        <v>1950</v>
      </c>
      <c r="F19" s="14">
        <f>[16]ตารางสำรวจอายุลูกหนี้ฯ!I66</f>
        <v>0</v>
      </c>
      <c r="G19" s="14">
        <f>[16]ตารางสำรวจอายุลูกหนี้ฯ!K66</f>
        <v>0</v>
      </c>
      <c r="H19" s="14">
        <f>[16]ตารางสำรวจอายุลูกหนี้ฯ!M66</f>
        <v>0</v>
      </c>
      <c r="I19" s="14">
        <f>[16]ตารางสำรวจอายุลูกหนี้ฯ!O66</f>
        <v>0</v>
      </c>
      <c r="J19" s="14">
        <f>[16]ตารางสำรวจอายุลูกหนี้ฯ!Q66</f>
        <v>0</v>
      </c>
    </row>
    <row r="20" spans="1:10" s="106" customFormat="1" ht="24" x14ac:dyDescent="0.55000000000000004">
      <c r="A20" s="12">
        <v>12</v>
      </c>
      <c r="B20" s="13" t="s">
        <v>32</v>
      </c>
      <c r="C20" s="14">
        <f t="shared" si="0"/>
        <v>0</v>
      </c>
      <c r="D20" s="14">
        <f>[16]ตารางสำรวจอายุลูกหนี้ฯ!E67</f>
        <v>0</v>
      </c>
      <c r="E20" s="14">
        <f>[16]ตารางสำรวจอายุลูกหนี้ฯ!G67</f>
        <v>0</v>
      </c>
      <c r="F20" s="14">
        <f>[16]ตารางสำรวจอายุลูกหนี้ฯ!I67</f>
        <v>0</v>
      </c>
      <c r="G20" s="14">
        <f>[16]ตารางสำรวจอายุลูกหนี้ฯ!K67</f>
        <v>0</v>
      </c>
      <c r="H20" s="14">
        <f>[16]ตารางสำรวจอายุลูกหนี้ฯ!M67</f>
        <v>0</v>
      </c>
      <c r="I20" s="14">
        <f>[16]ตารางสำรวจอายุลูกหนี้ฯ!O67</f>
        <v>0</v>
      </c>
      <c r="J20" s="14">
        <f>[16]ตารางสำรวจอายุลูกหนี้ฯ!Q67</f>
        <v>0</v>
      </c>
    </row>
    <row r="21" spans="1:10" ht="24.75" thickBot="1" x14ac:dyDescent="0.6">
      <c r="A21" s="16"/>
      <c r="B21" s="17" t="s">
        <v>33</v>
      </c>
      <c r="C21" s="18">
        <f t="shared" si="0"/>
        <v>1345762.8</v>
      </c>
      <c r="D21" s="18">
        <f>[16]ตารางสำรวจอายุลูกหนี้ฯ!E68</f>
        <v>972176.8</v>
      </c>
      <c r="E21" s="18">
        <f>[16]ตารางสำรวจอายุลูกหนี้ฯ!G68</f>
        <v>292254</v>
      </c>
      <c r="F21" s="18">
        <f>[16]ตารางสำรวจอายุลูกหนี้ฯ!I68</f>
        <v>81332</v>
      </c>
      <c r="G21" s="18">
        <f>[16]ตารางสำรวจอายุลูกหนี้ฯ!K68</f>
        <v>0</v>
      </c>
      <c r="H21" s="18">
        <f>[16]ตารางสำรวจอายุลูกหนี้ฯ!M68</f>
        <v>0</v>
      </c>
      <c r="I21" s="18">
        <f>[16]ตารางสำรวจอายุลูกหนี้ฯ!O68</f>
        <v>0</v>
      </c>
      <c r="J21" s="18">
        <f>[16]ตารางสำรวจอายุลูกหนี้ฯ!Q68</f>
        <v>0</v>
      </c>
    </row>
    <row r="22" spans="1:10" ht="24.75" thickTop="1" x14ac:dyDescent="0.55000000000000004"/>
    <row r="24" spans="1:10" ht="24" x14ac:dyDescent="0.55000000000000004">
      <c r="G24" s="49"/>
      <c r="H24" s="97"/>
      <c r="I24" s="97"/>
      <c r="J24" s="97"/>
    </row>
    <row r="25" spans="1:10" ht="24" x14ac:dyDescent="0.55000000000000004">
      <c r="G25" s="49"/>
      <c r="H25" s="97"/>
      <c r="I25" s="97"/>
      <c r="J25" s="97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FF5F-A88C-4120-A3B6-FD86C1F3C7C5}">
  <dimension ref="A1:J25"/>
  <sheetViews>
    <sheetView topLeftCell="A13" workbookViewId="0">
      <selection activeCell="C23" sqref="C23"/>
    </sheetView>
  </sheetViews>
  <sheetFormatPr defaultColWidth="9" defaultRowHeight="20.25" x14ac:dyDescent="0.3"/>
  <cols>
    <col min="1" max="1" width="6.140625" style="22" customWidth="1"/>
    <col min="2" max="2" width="44.42578125" style="3" customWidth="1"/>
    <col min="3" max="3" width="21.140625" style="3" customWidth="1"/>
    <col min="4" max="4" width="12.7109375" style="3" customWidth="1"/>
    <col min="5" max="5" width="12.5703125" style="3" customWidth="1"/>
    <col min="6" max="6" width="14" style="3" customWidth="1"/>
    <col min="7" max="7" width="13.140625" style="3" customWidth="1"/>
    <col min="8" max="9" width="10.42578125" style="3" customWidth="1"/>
    <col min="10" max="10" width="11.28515625" style="3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6.140625" style="3" customWidth="1"/>
    <col min="260" max="260" width="12.7109375" style="3" customWidth="1"/>
    <col min="261" max="261" width="12.5703125" style="3" customWidth="1"/>
    <col min="262" max="262" width="14" style="3" customWidth="1"/>
    <col min="263" max="263" width="13.140625" style="3" customWidth="1"/>
    <col min="264" max="266" width="10.4257812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6.140625" style="3" customWidth="1"/>
    <col min="516" max="516" width="12.7109375" style="3" customWidth="1"/>
    <col min="517" max="517" width="12.5703125" style="3" customWidth="1"/>
    <col min="518" max="518" width="14" style="3" customWidth="1"/>
    <col min="519" max="519" width="13.140625" style="3" customWidth="1"/>
    <col min="520" max="522" width="10.4257812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6.140625" style="3" customWidth="1"/>
    <col min="772" max="772" width="12.7109375" style="3" customWidth="1"/>
    <col min="773" max="773" width="12.5703125" style="3" customWidth="1"/>
    <col min="774" max="774" width="14" style="3" customWidth="1"/>
    <col min="775" max="775" width="13.140625" style="3" customWidth="1"/>
    <col min="776" max="778" width="10.4257812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6.140625" style="3" customWidth="1"/>
    <col min="1028" max="1028" width="12.7109375" style="3" customWidth="1"/>
    <col min="1029" max="1029" width="12.5703125" style="3" customWidth="1"/>
    <col min="1030" max="1030" width="14" style="3" customWidth="1"/>
    <col min="1031" max="1031" width="13.140625" style="3" customWidth="1"/>
    <col min="1032" max="1034" width="10.4257812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6.140625" style="3" customWidth="1"/>
    <col min="1284" max="1284" width="12.7109375" style="3" customWidth="1"/>
    <col min="1285" max="1285" width="12.5703125" style="3" customWidth="1"/>
    <col min="1286" max="1286" width="14" style="3" customWidth="1"/>
    <col min="1287" max="1287" width="13.140625" style="3" customWidth="1"/>
    <col min="1288" max="1290" width="10.4257812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6.140625" style="3" customWidth="1"/>
    <col min="1540" max="1540" width="12.7109375" style="3" customWidth="1"/>
    <col min="1541" max="1541" width="12.5703125" style="3" customWidth="1"/>
    <col min="1542" max="1542" width="14" style="3" customWidth="1"/>
    <col min="1543" max="1543" width="13.140625" style="3" customWidth="1"/>
    <col min="1544" max="1546" width="10.4257812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6.140625" style="3" customWidth="1"/>
    <col min="1796" max="1796" width="12.7109375" style="3" customWidth="1"/>
    <col min="1797" max="1797" width="12.5703125" style="3" customWidth="1"/>
    <col min="1798" max="1798" width="14" style="3" customWidth="1"/>
    <col min="1799" max="1799" width="13.140625" style="3" customWidth="1"/>
    <col min="1800" max="1802" width="10.4257812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6.140625" style="3" customWidth="1"/>
    <col min="2052" max="2052" width="12.7109375" style="3" customWidth="1"/>
    <col min="2053" max="2053" width="12.5703125" style="3" customWidth="1"/>
    <col min="2054" max="2054" width="14" style="3" customWidth="1"/>
    <col min="2055" max="2055" width="13.140625" style="3" customWidth="1"/>
    <col min="2056" max="2058" width="10.4257812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6.140625" style="3" customWidth="1"/>
    <col min="2308" max="2308" width="12.7109375" style="3" customWidth="1"/>
    <col min="2309" max="2309" width="12.5703125" style="3" customWidth="1"/>
    <col min="2310" max="2310" width="14" style="3" customWidth="1"/>
    <col min="2311" max="2311" width="13.140625" style="3" customWidth="1"/>
    <col min="2312" max="2314" width="10.4257812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6.140625" style="3" customWidth="1"/>
    <col min="2564" max="2564" width="12.7109375" style="3" customWidth="1"/>
    <col min="2565" max="2565" width="12.5703125" style="3" customWidth="1"/>
    <col min="2566" max="2566" width="14" style="3" customWidth="1"/>
    <col min="2567" max="2567" width="13.140625" style="3" customWidth="1"/>
    <col min="2568" max="2570" width="10.4257812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6.140625" style="3" customWidth="1"/>
    <col min="2820" max="2820" width="12.7109375" style="3" customWidth="1"/>
    <col min="2821" max="2821" width="12.5703125" style="3" customWidth="1"/>
    <col min="2822" max="2822" width="14" style="3" customWidth="1"/>
    <col min="2823" max="2823" width="13.140625" style="3" customWidth="1"/>
    <col min="2824" max="2826" width="10.4257812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6.140625" style="3" customWidth="1"/>
    <col min="3076" max="3076" width="12.7109375" style="3" customWidth="1"/>
    <col min="3077" max="3077" width="12.5703125" style="3" customWidth="1"/>
    <col min="3078" max="3078" width="14" style="3" customWidth="1"/>
    <col min="3079" max="3079" width="13.140625" style="3" customWidth="1"/>
    <col min="3080" max="3082" width="10.4257812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6.140625" style="3" customWidth="1"/>
    <col min="3332" max="3332" width="12.7109375" style="3" customWidth="1"/>
    <col min="3333" max="3333" width="12.5703125" style="3" customWidth="1"/>
    <col min="3334" max="3334" width="14" style="3" customWidth="1"/>
    <col min="3335" max="3335" width="13.140625" style="3" customWidth="1"/>
    <col min="3336" max="3338" width="10.4257812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6.140625" style="3" customWidth="1"/>
    <col min="3588" max="3588" width="12.7109375" style="3" customWidth="1"/>
    <col min="3589" max="3589" width="12.5703125" style="3" customWidth="1"/>
    <col min="3590" max="3590" width="14" style="3" customWidth="1"/>
    <col min="3591" max="3591" width="13.140625" style="3" customWidth="1"/>
    <col min="3592" max="3594" width="10.4257812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6.140625" style="3" customWidth="1"/>
    <col min="3844" max="3844" width="12.7109375" style="3" customWidth="1"/>
    <col min="3845" max="3845" width="12.5703125" style="3" customWidth="1"/>
    <col min="3846" max="3846" width="14" style="3" customWidth="1"/>
    <col min="3847" max="3847" width="13.140625" style="3" customWidth="1"/>
    <col min="3848" max="3850" width="10.4257812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6.140625" style="3" customWidth="1"/>
    <col min="4100" max="4100" width="12.7109375" style="3" customWidth="1"/>
    <col min="4101" max="4101" width="12.5703125" style="3" customWidth="1"/>
    <col min="4102" max="4102" width="14" style="3" customWidth="1"/>
    <col min="4103" max="4103" width="13.140625" style="3" customWidth="1"/>
    <col min="4104" max="4106" width="10.4257812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6.140625" style="3" customWidth="1"/>
    <col min="4356" max="4356" width="12.7109375" style="3" customWidth="1"/>
    <col min="4357" max="4357" width="12.5703125" style="3" customWidth="1"/>
    <col min="4358" max="4358" width="14" style="3" customWidth="1"/>
    <col min="4359" max="4359" width="13.140625" style="3" customWidth="1"/>
    <col min="4360" max="4362" width="10.4257812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6.140625" style="3" customWidth="1"/>
    <col min="4612" max="4612" width="12.7109375" style="3" customWidth="1"/>
    <col min="4613" max="4613" width="12.5703125" style="3" customWidth="1"/>
    <col min="4614" max="4614" width="14" style="3" customWidth="1"/>
    <col min="4615" max="4615" width="13.140625" style="3" customWidth="1"/>
    <col min="4616" max="4618" width="10.4257812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6.140625" style="3" customWidth="1"/>
    <col min="4868" max="4868" width="12.7109375" style="3" customWidth="1"/>
    <col min="4869" max="4869" width="12.5703125" style="3" customWidth="1"/>
    <col min="4870" max="4870" width="14" style="3" customWidth="1"/>
    <col min="4871" max="4871" width="13.140625" style="3" customWidth="1"/>
    <col min="4872" max="4874" width="10.4257812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6.140625" style="3" customWidth="1"/>
    <col min="5124" max="5124" width="12.7109375" style="3" customWidth="1"/>
    <col min="5125" max="5125" width="12.5703125" style="3" customWidth="1"/>
    <col min="5126" max="5126" width="14" style="3" customWidth="1"/>
    <col min="5127" max="5127" width="13.140625" style="3" customWidth="1"/>
    <col min="5128" max="5130" width="10.4257812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6.140625" style="3" customWidth="1"/>
    <col min="5380" max="5380" width="12.7109375" style="3" customWidth="1"/>
    <col min="5381" max="5381" width="12.5703125" style="3" customWidth="1"/>
    <col min="5382" max="5382" width="14" style="3" customWidth="1"/>
    <col min="5383" max="5383" width="13.140625" style="3" customWidth="1"/>
    <col min="5384" max="5386" width="10.4257812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6.140625" style="3" customWidth="1"/>
    <col min="5636" max="5636" width="12.7109375" style="3" customWidth="1"/>
    <col min="5637" max="5637" width="12.5703125" style="3" customWidth="1"/>
    <col min="5638" max="5638" width="14" style="3" customWidth="1"/>
    <col min="5639" max="5639" width="13.140625" style="3" customWidth="1"/>
    <col min="5640" max="5642" width="10.4257812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6.140625" style="3" customWidth="1"/>
    <col min="5892" max="5892" width="12.7109375" style="3" customWidth="1"/>
    <col min="5893" max="5893" width="12.5703125" style="3" customWidth="1"/>
    <col min="5894" max="5894" width="14" style="3" customWidth="1"/>
    <col min="5895" max="5895" width="13.140625" style="3" customWidth="1"/>
    <col min="5896" max="5898" width="10.4257812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6.140625" style="3" customWidth="1"/>
    <col min="6148" max="6148" width="12.7109375" style="3" customWidth="1"/>
    <col min="6149" max="6149" width="12.5703125" style="3" customWidth="1"/>
    <col min="6150" max="6150" width="14" style="3" customWidth="1"/>
    <col min="6151" max="6151" width="13.140625" style="3" customWidth="1"/>
    <col min="6152" max="6154" width="10.4257812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6.140625" style="3" customWidth="1"/>
    <col min="6404" max="6404" width="12.7109375" style="3" customWidth="1"/>
    <col min="6405" max="6405" width="12.5703125" style="3" customWidth="1"/>
    <col min="6406" max="6406" width="14" style="3" customWidth="1"/>
    <col min="6407" max="6407" width="13.140625" style="3" customWidth="1"/>
    <col min="6408" max="6410" width="10.4257812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6.140625" style="3" customWidth="1"/>
    <col min="6660" max="6660" width="12.7109375" style="3" customWidth="1"/>
    <col min="6661" max="6661" width="12.5703125" style="3" customWidth="1"/>
    <col min="6662" max="6662" width="14" style="3" customWidth="1"/>
    <col min="6663" max="6663" width="13.140625" style="3" customWidth="1"/>
    <col min="6664" max="6666" width="10.4257812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6.140625" style="3" customWidth="1"/>
    <col min="6916" max="6916" width="12.7109375" style="3" customWidth="1"/>
    <col min="6917" max="6917" width="12.5703125" style="3" customWidth="1"/>
    <col min="6918" max="6918" width="14" style="3" customWidth="1"/>
    <col min="6919" max="6919" width="13.140625" style="3" customWidth="1"/>
    <col min="6920" max="6922" width="10.4257812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6.140625" style="3" customWidth="1"/>
    <col min="7172" max="7172" width="12.7109375" style="3" customWidth="1"/>
    <col min="7173" max="7173" width="12.5703125" style="3" customWidth="1"/>
    <col min="7174" max="7174" width="14" style="3" customWidth="1"/>
    <col min="7175" max="7175" width="13.140625" style="3" customWidth="1"/>
    <col min="7176" max="7178" width="10.4257812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6.140625" style="3" customWidth="1"/>
    <col min="7428" max="7428" width="12.7109375" style="3" customWidth="1"/>
    <col min="7429" max="7429" width="12.5703125" style="3" customWidth="1"/>
    <col min="7430" max="7430" width="14" style="3" customWidth="1"/>
    <col min="7431" max="7431" width="13.140625" style="3" customWidth="1"/>
    <col min="7432" max="7434" width="10.4257812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6.140625" style="3" customWidth="1"/>
    <col min="7684" max="7684" width="12.7109375" style="3" customWidth="1"/>
    <col min="7685" max="7685" width="12.5703125" style="3" customWidth="1"/>
    <col min="7686" max="7686" width="14" style="3" customWidth="1"/>
    <col min="7687" max="7687" width="13.140625" style="3" customWidth="1"/>
    <col min="7688" max="7690" width="10.4257812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6.140625" style="3" customWidth="1"/>
    <col min="7940" max="7940" width="12.7109375" style="3" customWidth="1"/>
    <col min="7941" max="7941" width="12.5703125" style="3" customWidth="1"/>
    <col min="7942" max="7942" width="14" style="3" customWidth="1"/>
    <col min="7943" max="7943" width="13.140625" style="3" customWidth="1"/>
    <col min="7944" max="7946" width="10.4257812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6.140625" style="3" customWidth="1"/>
    <col min="8196" max="8196" width="12.7109375" style="3" customWidth="1"/>
    <col min="8197" max="8197" width="12.5703125" style="3" customWidth="1"/>
    <col min="8198" max="8198" width="14" style="3" customWidth="1"/>
    <col min="8199" max="8199" width="13.140625" style="3" customWidth="1"/>
    <col min="8200" max="8202" width="10.4257812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6.140625" style="3" customWidth="1"/>
    <col min="8452" max="8452" width="12.7109375" style="3" customWidth="1"/>
    <col min="8453" max="8453" width="12.5703125" style="3" customWidth="1"/>
    <col min="8454" max="8454" width="14" style="3" customWidth="1"/>
    <col min="8455" max="8455" width="13.140625" style="3" customWidth="1"/>
    <col min="8456" max="8458" width="10.4257812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6.140625" style="3" customWidth="1"/>
    <col min="8708" max="8708" width="12.7109375" style="3" customWidth="1"/>
    <col min="8709" max="8709" width="12.5703125" style="3" customWidth="1"/>
    <col min="8710" max="8710" width="14" style="3" customWidth="1"/>
    <col min="8711" max="8711" width="13.140625" style="3" customWidth="1"/>
    <col min="8712" max="8714" width="10.4257812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6.140625" style="3" customWidth="1"/>
    <col min="8964" max="8964" width="12.7109375" style="3" customWidth="1"/>
    <col min="8965" max="8965" width="12.5703125" style="3" customWidth="1"/>
    <col min="8966" max="8966" width="14" style="3" customWidth="1"/>
    <col min="8967" max="8967" width="13.140625" style="3" customWidth="1"/>
    <col min="8968" max="8970" width="10.4257812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6.140625" style="3" customWidth="1"/>
    <col min="9220" max="9220" width="12.7109375" style="3" customWidth="1"/>
    <col min="9221" max="9221" width="12.5703125" style="3" customWidth="1"/>
    <col min="9222" max="9222" width="14" style="3" customWidth="1"/>
    <col min="9223" max="9223" width="13.140625" style="3" customWidth="1"/>
    <col min="9224" max="9226" width="10.4257812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6.140625" style="3" customWidth="1"/>
    <col min="9476" max="9476" width="12.7109375" style="3" customWidth="1"/>
    <col min="9477" max="9477" width="12.5703125" style="3" customWidth="1"/>
    <col min="9478" max="9478" width="14" style="3" customWidth="1"/>
    <col min="9479" max="9479" width="13.140625" style="3" customWidth="1"/>
    <col min="9480" max="9482" width="10.4257812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6.140625" style="3" customWidth="1"/>
    <col min="9732" max="9732" width="12.7109375" style="3" customWidth="1"/>
    <col min="9733" max="9733" width="12.5703125" style="3" customWidth="1"/>
    <col min="9734" max="9734" width="14" style="3" customWidth="1"/>
    <col min="9735" max="9735" width="13.140625" style="3" customWidth="1"/>
    <col min="9736" max="9738" width="10.4257812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6.140625" style="3" customWidth="1"/>
    <col min="9988" max="9988" width="12.7109375" style="3" customWidth="1"/>
    <col min="9989" max="9989" width="12.5703125" style="3" customWidth="1"/>
    <col min="9990" max="9990" width="14" style="3" customWidth="1"/>
    <col min="9991" max="9991" width="13.140625" style="3" customWidth="1"/>
    <col min="9992" max="9994" width="10.4257812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6.140625" style="3" customWidth="1"/>
    <col min="10244" max="10244" width="12.7109375" style="3" customWidth="1"/>
    <col min="10245" max="10245" width="12.5703125" style="3" customWidth="1"/>
    <col min="10246" max="10246" width="14" style="3" customWidth="1"/>
    <col min="10247" max="10247" width="13.140625" style="3" customWidth="1"/>
    <col min="10248" max="10250" width="10.4257812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6.140625" style="3" customWidth="1"/>
    <col min="10500" max="10500" width="12.7109375" style="3" customWidth="1"/>
    <col min="10501" max="10501" width="12.5703125" style="3" customWidth="1"/>
    <col min="10502" max="10502" width="14" style="3" customWidth="1"/>
    <col min="10503" max="10503" width="13.140625" style="3" customWidth="1"/>
    <col min="10504" max="10506" width="10.4257812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6.140625" style="3" customWidth="1"/>
    <col min="10756" max="10756" width="12.7109375" style="3" customWidth="1"/>
    <col min="10757" max="10757" width="12.5703125" style="3" customWidth="1"/>
    <col min="10758" max="10758" width="14" style="3" customWidth="1"/>
    <col min="10759" max="10759" width="13.140625" style="3" customWidth="1"/>
    <col min="10760" max="10762" width="10.4257812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6.140625" style="3" customWidth="1"/>
    <col min="11012" max="11012" width="12.7109375" style="3" customWidth="1"/>
    <col min="11013" max="11013" width="12.5703125" style="3" customWidth="1"/>
    <col min="11014" max="11014" width="14" style="3" customWidth="1"/>
    <col min="11015" max="11015" width="13.140625" style="3" customWidth="1"/>
    <col min="11016" max="11018" width="10.4257812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6.140625" style="3" customWidth="1"/>
    <col min="11268" max="11268" width="12.7109375" style="3" customWidth="1"/>
    <col min="11269" max="11269" width="12.5703125" style="3" customWidth="1"/>
    <col min="11270" max="11270" width="14" style="3" customWidth="1"/>
    <col min="11271" max="11271" width="13.140625" style="3" customWidth="1"/>
    <col min="11272" max="11274" width="10.4257812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6.140625" style="3" customWidth="1"/>
    <col min="11524" max="11524" width="12.7109375" style="3" customWidth="1"/>
    <col min="11525" max="11525" width="12.5703125" style="3" customWidth="1"/>
    <col min="11526" max="11526" width="14" style="3" customWidth="1"/>
    <col min="11527" max="11527" width="13.140625" style="3" customWidth="1"/>
    <col min="11528" max="11530" width="10.4257812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6.140625" style="3" customWidth="1"/>
    <col min="11780" max="11780" width="12.7109375" style="3" customWidth="1"/>
    <col min="11781" max="11781" width="12.5703125" style="3" customWidth="1"/>
    <col min="11782" max="11782" width="14" style="3" customWidth="1"/>
    <col min="11783" max="11783" width="13.140625" style="3" customWidth="1"/>
    <col min="11784" max="11786" width="10.4257812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6.140625" style="3" customWidth="1"/>
    <col min="12036" max="12036" width="12.7109375" style="3" customWidth="1"/>
    <col min="12037" max="12037" width="12.5703125" style="3" customWidth="1"/>
    <col min="12038" max="12038" width="14" style="3" customWidth="1"/>
    <col min="12039" max="12039" width="13.140625" style="3" customWidth="1"/>
    <col min="12040" max="12042" width="10.4257812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6.140625" style="3" customWidth="1"/>
    <col min="12292" max="12292" width="12.7109375" style="3" customWidth="1"/>
    <col min="12293" max="12293" width="12.5703125" style="3" customWidth="1"/>
    <col min="12294" max="12294" width="14" style="3" customWidth="1"/>
    <col min="12295" max="12295" width="13.140625" style="3" customWidth="1"/>
    <col min="12296" max="12298" width="10.4257812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6.140625" style="3" customWidth="1"/>
    <col min="12548" max="12548" width="12.7109375" style="3" customWidth="1"/>
    <col min="12549" max="12549" width="12.5703125" style="3" customWidth="1"/>
    <col min="12550" max="12550" width="14" style="3" customWidth="1"/>
    <col min="12551" max="12551" width="13.140625" style="3" customWidth="1"/>
    <col min="12552" max="12554" width="10.4257812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6.140625" style="3" customWidth="1"/>
    <col min="12804" max="12804" width="12.7109375" style="3" customWidth="1"/>
    <col min="12805" max="12805" width="12.5703125" style="3" customWidth="1"/>
    <col min="12806" max="12806" width="14" style="3" customWidth="1"/>
    <col min="12807" max="12807" width="13.140625" style="3" customWidth="1"/>
    <col min="12808" max="12810" width="10.4257812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6.140625" style="3" customWidth="1"/>
    <col min="13060" max="13060" width="12.7109375" style="3" customWidth="1"/>
    <col min="13061" max="13061" width="12.5703125" style="3" customWidth="1"/>
    <col min="13062" max="13062" width="14" style="3" customWidth="1"/>
    <col min="13063" max="13063" width="13.140625" style="3" customWidth="1"/>
    <col min="13064" max="13066" width="10.4257812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6.140625" style="3" customWidth="1"/>
    <col min="13316" max="13316" width="12.7109375" style="3" customWidth="1"/>
    <col min="13317" max="13317" width="12.5703125" style="3" customWidth="1"/>
    <col min="13318" max="13318" width="14" style="3" customWidth="1"/>
    <col min="13319" max="13319" width="13.140625" style="3" customWidth="1"/>
    <col min="13320" max="13322" width="10.4257812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6.140625" style="3" customWidth="1"/>
    <col min="13572" max="13572" width="12.7109375" style="3" customWidth="1"/>
    <col min="13573" max="13573" width="12.5703125" style="3" customWidth="1"/>
    <col min="13574" max="13574" width="14" style="3" customWidth="1"/>
    <col min="13575" max="13575" width="13.140625" style="3" customWidth="1"/>
    <col min="13576" max="13578" width="10.4257812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6.140625" style="3" customWidth="1"/>
    <col min="13828" max="13828" width="12.7109375" style="3" customWidth="1"/>
    <col min="13829" max="13829" width="12.5703125" style="3" customWidth="1"/>
    <col min="13830" max="13830" width="14" style="3" customWidth="1"/>
    <col min="13831" max="13831" width="13.140625" style="3" customWidth="1"/>
    <col min="13832" max="13834" width="10.4257812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6.140625" style="3" customWidth="1"/>
    <col min="14084" max="14084" width="12.7109375" style="3" customWidth="1"/>
    <col min="14085" max="14085" width="12.5703125" style="3" customWidth="1"/>
    <col min="14086" max="14086" width="14" style="3" customWidth="1"/>
    <col min="14087" max="14087" width="13.140625" style="3" customWidth="1"/>
    <col min="14088" max="14090" width="10.4257812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6.140625" style="3" customWidth="1"/>
    <col min="14340" max="14340" width="12.7109375" style="3" customWidth="1"/>
    <col min="14341" max="14341" width="12.5703125" style="3" customWidth="1"/>
    <col min="14342" max="14342" width="14" style="3" customWidth="1"/>
    <col min="14343" max="14343" width="13.140625" style="3" customWidth="1"/>
    <col min="14344" max="14346" width="10.4257812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6.140625" style="3" customWidth="1"/>
    <col min="14596" max="14596" width="12.7109375" style="3" customWidth="1"/>
    <col min="14597" max="14597" width="12.5703125" style="3" customWidth="1"/>
    <col min="14598" max="14598" width="14" style="3" customWidth="1"/>
    <col min="14599" max="14599" width="13.140625" style="3" customWidth="1"/>
    <col min="14600" max="14602" width="10.4257812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6.140625" style="3" customWidth="1"/>
    <col min="14852" max="14852" width="12.7109375" style="3" customWidth="1"/>
    <col min="14853" max="14853" width="12.5703125" style="3" customWidth="1"/>
    <col min="14854" max="14854" width="14" style="3" customWidth="1"/>
    <col min="14855" max="14855" width="13.140625" style="3" customWidth="1"/>
    <col min="14856" max="14858" width="10.4257812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6.140625" style="3" customWidth="1"/>
    <col min="15108" max="15108" width="12.7109375" style="3" customWidth="1"/>
    <col min="15109" max="15109" width="12.5703125" style="3" customWidth="1"/>
    <col min="15110" max="15110" width="14" style="3" customWidth="1"/>
    <col min="15111" max="15111" width="13.140625" style="3" customWidth="1"/>
    <col min="15112" max="15114" width="10.4257812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6.140625" style="3" customWidth="1"/>
    <col min="15364" max="15364" width="12.7109375" style="3" customWidth="1"/>
    <col min="15365" max="15365" width="12.5703125" style="3" customWidth="1"/>
    <col min="15366" max="15366" width="14" style="3" customWidth="1"/>
    <col min="15367" max="15367" width="13.140625" style="3" customWidth="1"/>
    <col min="15368" max="15370" width="10.4257812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6.140625" style="3" customWidth="1"/>
    <col min="15620" max="15620" width="12.7109375" style="3" customWidth="1"/>
    <col min="15621" max="15621" width="12.5703125" style="3" customWidth="1"/>
    <col min="15622" max="15622" width="14" style="3" customWidth="1"/>
    <col min="15623" max="15623" width="13.140625" style="3" customWidth="1"/>
    <col min="15624" max="15626" width="10.4257812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6.140625" style="3" customWidth="1"/>
    <col min="15876" max="15876" width="12.7109375" style="3" customWidth="1"/>
    <col min="15877" max="15877" width="12.5703125" style="3" customWidth="1"/>
    <col min="15878" max="15878" width="14" style="3" customWidth="1"/>
    <col min="15879" max="15879" width="13.140625" style="3" customWidth="1"/>
    <col min="15880" max="15882" width="10.4257812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6.140625" style="3" customWidth="1"/>
    <col min="16132" max="16132" width="12.7109375" style="3" customWidth="1"/>
    <col min="16133" max="16133" width="12.5703125" style="3" customWidth="1"/>
    <col min="16134" max="16134" width="14" style="3" customWidth="1"/>
    <col min="16135" max="16135" width="13.140625" style="3" customWidth="1"/>
    <col min="16136" max="16138" width="10.42578125" style="3" customWidth="1"/>
    <col min="16139" max="16384" width="9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56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104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30" x14ac:dyDescent="0.2">
      <c r="A8" s="89"/>
      <c r="B8" s="89"/>
      <c r="C8" s="6" t="s">
        <v>52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3">
      <c r="A9" s="8">
        <v>1</v>
      </c>
      <c r="B9" s="9" t="s">
        <v>21</v>
      </c>
      <c r="C9" s="10">
        <f t="shared" ref="C9:C21" si="0">SUM(D9:J9)</f>
        <v>0</v>
      </c>
      <c r="D9" s="10">
        <f>[17]ตารางสำรวจอายุลูกหนี้ฯ!E11</f>
        <v>0</v>
      </c>
      <c r="E9" s="10">
        <f>[17]ตารางสำรวจอายุลูกหนี้ฯ!G11</f>
        <v>0</v>
      </c>
      <c r="F9" s="10">
        <f>[17]ตารางสำรวจอายุลูกหนี้ฯ!I11</f>
        <v>0</v>
      </c>
      <c r="G9" s="10">
        <f>[17]ตารางสำรวจอายุลูกหนี้ฯ!K11</f>
        <v>0</v>
      </c>
      <c r="H9" s="10">
        <f>[17]ตารางสำรวจอายุลูกหนี้ฯ!M11</f>
        <v>0</v>
      </c>
      <c r="I9" s="10">
        <f>[17]ตารางสำรวจอายุลูกหนี้ฯ!O11</f>
        <v>0</v>
      </c>
      <c r="J9" s="10">
        <f>[17]ตารางสำรวจอายุลูกหนี้ฯ!Q11</f>
        <v>0</v>
      </c>
    </row>
    <row r="10" spans="1:10" x14ac:dyDescent="0.3">
      <c r="A10" s="8">
        <v>2</v>
      </c>
      <c r="B10" s="9" t="s">
        <v>22</v>
      </c>
      <c r="C10" s="10">
        <f t="shared" si="0"/>
        <v>136525.20000000001</v>
      </c>
      <c r="D10" s="10">
        <f>[17]ตารางสำรวจอายุลูกหนี้ฯ!E23</f>
        <v>70891</v>
      </c>
      <c r="E10" s="10">
        <f>[17]ตารางสำรวจอายุลูกหนี้ฯ!G23</f>
        <v>20968</v>
      </c>
      <c r="F10" s="10">
        <f>+[17]ตารางสำรวจอายุลูกหนี้ฯ!I23</f>
        <v>29766.2</v>
      </c>
      <c r="G10" s="10">
        <f>[17]ตารางสำรวจอายุลูกหนี้ฯ!K23</f>
        <v>14900</v>
      </c>
      <c r="H10" s="10">
        <f>[17]ตารางสำรวจอายุลูกหนี้ฯ!M23</f>
        <v>0</v>
      </c>
      <c r="I10" s="10">
        <f>[17]ตารางสำรวจอายุลูกหนี้ฯ!O23</f>
        <v>0</v>
      </c>
      <c r="J10" s="10">
        <f>[17]ตารางสำรวจอายุลูกหนี้ฯ!Q23</f>
        <v>0</v>
      </c>
    </row>
    <row r="11" spans="1:10" x14ac:dyDescent="0.3">
      <c r="A11" s="8">
        <v>3</v>
      </c>
      <c r="B11" s="9" t="s">
        <v>23</v>
      </c>
      <c r="C11" s="10">
        <f t="shared" si="0"/>
        <v>336660.8</v>
      </c>
      <c r="D11" s="10">
        <f>[17]ตารางสำรวจอายุลูกหนี้ฯ!E34</f>
        <v>267594.8</v>
      </c>
      <c r="E11" s="10">
        <f>[17]ตารางสำรวจอายุลูกหนี้ฯ!G34</f>
        <v>69066</v>
      </c>
      <c r="F11" s="10">
        <f>+[17]ตารางสำรวจอายุลูกหนี้ฯ!I34</f>
        <v>0</v>
      </c>
      <c r="G11" s="10">
        <f>[17]ตารางสำรวจอายุลูกหนี้ฯ!K34</f>
        <v>0</v>
      </c>
      <c r="H11" s="10">
        <f>[17]ตารางสำรวจอายุลูกหนี้ฯ!M34</f>
        <v>0</v>
      </c>
      <c r="I11" s="10">
        <f>[17]ตารางสำรวจอายุลูกหนี้ฯ!O34</f>
        <v>0</v>
      </c>
      <c r="J11" s="10">
        <f>[17]ตารางสำรวจอายุลูกหนี้ฯ!Q34</f>
        <v>0</v>
      </c>
    </row>
    <row r="12" spans="1:10" x14ac:dyDescent="0.3">
      <c r="A12" s="8">
        <v>4</v>
      </c>
      <c r="B12" s="9" t="s">
        <v>24</v>
      </c>
      <c r="C12" s="10">
        <f t="shared" si="0"/>
        <v>148016</v>
      </c>
      <c r="D12" s="10">
        <f>[17]ตารางสำรวจอายุลูกหนี้ฯ!E39</f>
        <v>148016</v>
      </c>
      <c r="E12" s="10">
        <f>[17]ตารางสำรวจอายุลูกหนี้ฯ!G39</f>
        <v>0</v>
      </c>
      <c r="F12" s="10">
        <f>+[17]ตารางสำรวจอายุลูกหนี้ฯ!I39</f>
        <v>0</v>
      </c>
      <c r="G12" s="10">
        <f>[17]ตารางสำรวจอายุลูกหนี้ฯ!K39</f>
        <v>0</v>
      </c>
      <c r="H12" s="10">
        <f>[17]ตารางสำรวจอายุลูกหนี้ฯ!M39</f>
        <v>0</v>
      </c>
      <c r="I12" s="10">
        <f>[17]ตารางสำรวจอายุลูกหนี้ฯ!O39</f>
        <v>0</v>
      </c>
      <c r="J12" s="10">
        <f>[17]ตารางสำรวจอายุลูกหนี้ฯ!Q39</f>
        <v>0</v>
      </c>
    </row>
    <row r="13" spans="1:10" x14ac:dyDescent="0.3">
      <c r="A13" s="8">
        <v>5</v>
      </c>
      <c r="B13" s="9" t="s">
        <v>25</v>
      </c>
      <c r="C13" s="10">
        <f t="shared" si="0"/>
        <v>0</v>
      </c>
      <c r="D13" s="10">
        <f>[17]ตารางสำรวจอายุลูกหนี้ฯ!E50</f>
        <v>0</v>
      </c>
      <c r="E13" s="10">
        <f>[17]ตารางสำรวจอายุลูกหนี้ฯ!G50</f>
        <v>0</v>
      </c>
      <c r="F13" s="10">
        <f>+[17]ตารางสำรวจอายุลูกหนี้ฯ!I50</f>
        <v>0</v>
      </c>
      <c r="G13" s="10">
        <f>[17]ตารางสำรวจอายุลูกหนี้ฯ!K50</f>
        <v>0</v>
      </c>
      <c r="H13" s="10">
        <f>[17]ตารางสำรวจอายุลูกหนี้ฯ!M50</f>
        <v>0</v>
      </c>
      <c r="I13" s="10">
        <f>[17]ตารางสำรวจอายุลูกหนี้ฯ!O50</f>
        <v>0</v>
      </c>
      <c r="J13" s="10">
        <f>[17]ตารางสำรวจอายุลูกหนี้ฯ!Q50</f>
        <v>0</v>
      </c>
    </row>
    <row r="14" spans="1:10" x14ac:dyDescent="0.3">
      <c r="A14" s="8">
        <v>6</v>
      </c>
      <c r="B14" s="9" t="s">
        <v>26</v>
      </c>
      <c r="C14" s="10">
        <f t="shared" si="0"/>
        <v>456046</v>
      </c>
      <c r="D14" s="10">
        <f>[17]ตารางสำรวจอายุลูกหนี้ฯ!E53</f>
        <v>255151</v>
      </c>
      <c r="E14" s="10">
        <f>[17]ตารางสำรวจอายุลูกหนี้ฯ!G53</f>
        <v>149579</v>
      </c>
      <c r="F14" s="10">
        <f>+[17]ตารางสำรวจอายุลูกหนี้ฯ!I53</f>
        <v>51316</v>
      </c>
      <c r="G14" s="10">
        <f>[17]ตารางสำรวจอายุลูกหนี้ฯ!K53</f>
        <v>0</v>
      </c>
      <c r="H14" s="10">
        <f>[17]ตารางสำรวจอายุลูกหนี้ฯ!M53</f>
        <v>0</v>
      </c>
      <c r="I14" s="10">
        <f>[17]ตารางสำรวจอายุลูกหนี้ฯ!O53</f>
        <v>0</v>
      </c>
      <c r="J14" s="10">
        <f>[17]ตารางสำรวจอายุลูกหนี้ฯ!Q53</f>
        <v>0</v>
      </c>
    </row>
    <row r="15" spans="1:10" x14ac:dyDescent="0.3">
      <c r="A15" s="8">
        <v>7</v>
      </c>
      <c r="B15" s="9" t="s">
        <v>27</v>
      </c>
      <c r="C15" s="10">
        <f t="shared" si="0"/>
        <v>0</v>
      </c>
      <c r="D15" s="10">
        <f>[17]ตารางสำรวจอายุลูกหนี้ฯ!E56</f>
        <v>0</v>
      </c>
      <c r="E15" s="10">
        <f>[17]ตารางสำรวจอายุลูกหนี้ฯ!G56</f>
        <v>0</v>
      </c>
      <c r="F15" s="10">
        <f>+[17]ตารางสำรวจอายุลูกหนี้ฯ!I56</f>
        <v>0</v>
      </c>
      <c r="G15" s="10">
        <f>[17]ตารางสำรวจอายุลูกหนี้ฯ!K56</f>
        <v>0</v>
      </c>
      <c r="H15" s="10">
        <f>[17]ตารางสำรวจอายุลูกหนี้ฯ!M56</f>
        <v>0</v>
      </c>
      <c r="I15" s="10">
        <f>[17]ตารางสำรวจอายุลูกหนี้ฯ!O56</f>
        <v>0</v>
      </c>
      <c r="J15" s="10">
        <f>[17]ตารางสำรวจอายุลูกหนี้ฯ!Q56</f>
        <v>0</v>
      </c>
    </row>
    <row r="16" spans="1:10" x14ac:dyDescent="0.3">
      <c r="A16" s="8">
        <v>8</v>
      </c>
      <c r="B16" s="9" t="s">
        <v>28</v>
      </c>
      <c r="C16" s="10">
        <f t="shared" si="0"/>
        <v>135202</v>
      </c>
      <c r="D16" s="10">
        <f>[17]ตารางสำรวจอายุลูกหนี้ฯ!E59</f>
        <v>32332</v>
      </c>
      <c r="E16" s="10">
        <f>[17]ตารางสำรวจอายุลูกหนี้ฯ!G59</f>
        <v>55083</v>
      </c>
      <c r="F16" s="10">
        <f>+[17]ตารางสำรวจอายุลูกหนี้ฯ!I59</f>
        <v>21839</v>
      </c>
      <c r="G16" s="10">
        <f>[17]ตารางสำรวจอายุลูกหนี้ฯ!K59</f>
        <v>25948</v>
      </c>
      <c r="H16" s="10">
        <f>[17]ตารางสำรวจอายุลูกหนี้ฯ!M59</f>
        <v>0</v>
      </c>
      <c r="I16" s="10">
        <f>[17]ตารางสำรวจอายุลูกหนี้ฯ!O59</f>
        <v>0</v>
      </c>
      <c r="J16" s="10">
        <f>[17]ตารางสำรวจอายุลูกหนี้ฯ!Q59</f>
        <v>0</v>
      </c>
    </row>
    <row r="17" spans="1:10" ht="24" x14ac:dyDescent="0.55000000000000004">
      <c r="A17" s="8">
        <v>9</v>
      </c>
      <c r="B17" s="9" t="s">
        <v>29</v>
      </c>
      <c r="C17" s="10">
        <f t="shared" si="0"/>
        <v>16159</v>
      </c>
      <c r="D17" s="10">
        <f>[17]ตารางสำรวจอายุลูกหนี้ฯ!E64</f>
        <v>16159</v>
      </c>
      <c r="E17" s="10">
        <f>[17]ตารางสำรวจอายุลูกหนี้ฯ!G64</f>
        <v>0</v>
      </c>
      <c r="F17" s="10">
        <f>+[17]ตารางสำรวจอายุลูกหนี้ฯ!I64</f>
        <v>0</v>
      </c>
      <c r="G17" s="10">
        <f>[17]ตารางสำรวจอายุลูกหนี้ฯ!K64</f>
        <v>0</v>
      </c>
      <c r="H17" s="10">
        <f>[17]ตารางสำรวจอายุลูกหนี้ฯ!M64</f>
        <v>0</v>
      </c>
      <c r="I17" s="10">
        <f>[17]ตารางสำรวจอายุลูกหนี้ฯ!O64</f>
        <v>0</v>
      </c>
      <c r="J17" s="10">
        <f>[17]ตารางสำรวจอายุลูกหนี้ฯ!Q64</f>
        <v>0</v>
      </c>
    </row>
    <row r="18" spans="1:10" ht="24" x14ac:dyDescent="0.55000000000000004">
      <c r="A18" s="12">
        <v>10</v>
      </c>
      <c r="B18" s="13" t="s">
        <v>30</v>
      </c>
      <c r="C18" s="14">
        <f t="shared" si="0"/>
        <v>0</v>
      </c>
      <c r="D18" s="14">
        <f>[17]ตารางสำรวจอายุลูกหนี้ฯ!E65</f>
        <v>0</v>
      </c>
      <c r="E18" s="14">
        <f>[17]ตารางสำรวจอายุลูกหนี้ฯ!G65</f>
        <v>0</v>
      </c>
      <c r="F18" s="10">
        <f>+[17]ตารางสำรวจอายุลูกหนี้ฯ!I65</f>
        <v>0</v>
      </c>
      <c r="G18" s="10">
        <f>[17]ตารางสำรวจอายุลูกหนี้ฯ!K65</f>
        <v>0</v>
      </c>
      <c r="H18" s="10">
        <f>[17]ตารางสำรวจอายุลูกหนี้ฯ!M65</f>
        <v>0</v>
      </c>
      <c r="I18" s="10">
        <f>[17]ตารางสำรวจอายุลูกหนี้ฯ!O65</f>
        <v>0</v>
      </c>
      <c r="J18" s="10">
        <f>[17]ตารางสำรวจอายุลูกหนี้ฯ!Q65</f>
        <v>0</v>
      </c>
    </row>
    <row r="19" spans="1:10" ht="24" x14ac:dyDescent="0.55000000000000004">
      <c r="A19" s="12">
        <v>11</v>
      </c>
      <c r="B19" s="13" t="s">
        <v>31</v>
      </c>
      <c r="C19" s="14">
        <f t="shared" si="0"/>
        <v>0</v>
      </c>
      <c r="D19" s="14">
        <f>[17]ตารางสำรวจอายุลูกหนี้ฯ!E66</f>
        <v>0</v>
      </c>
      <c r="E19" s="14">
        <f>[17]ตารางสำรวจอายุลูกหนี้ฯ!G66</f>
        <v>0</v>
      </c>
      <c r="F19" s="10">
        <f>+[17]ตารางสำรวจอายุลูกหนี้ฯ!I66</f>
        <v>0</v>
      </c>
      <c r="G19" s="10">
        <f>[17]ตารางสำรวจอายุลูกหนี้ฯ!K66</f>
        <v>0</v>
      </c>
      <c r="H19" s="10">
        <f>[17]ตารางสำรวจอายุลูกหนี้ฯ!M66</f>
        <v>0</v>
      </c>
      <c r="I19" s="10">
        <f>[17]ตารางสำรวจอายุลูกหนี้ฯ!O66</f>
        <v>0</v>
      </c>
      <c r="J19" s="10">
        <f>[17]ตารางสำรวจอายุลูกหนี้ฯ!Q66</f>
        <v>0</v>
      </c>
    </row>
    <row r="20" spans="1:10" ht="24" x14ac:dyDescent="0.55000000000000004">
      <c r="A20" s="12">
        <v>12</v>
      </c>
      <c r="B20" s="13" t="s">
        <v>32</v>
      </c>
      <c r="C20" s="14">
        <f t="shared" si="0"/>
        <v>0</v>
      </c>
      <c r="D20" s="14">
        <f>[17]ตารางสำรวจอายุลูกหนี้ฯ!E67</f>
        <v>0</v>
      </c>
      <c r="E20" s="14">
        <f>[17]ตารางสำรวจอายุลูกหนี้ฯ!G67</f>
        <v>0</v>
      </c>
      <c r="F20" s="10">
        <f>+[17]ตารางสำรวจอายุลูกหนี้ฯ!I67</f>
        <v>0</v>
      </c>
      <c r="G20" s="10">
        <f>[17]ตารางสำรวจอายุลูกหนี้ฯ!K67</f>
        <v>0</v>
      </c>
      <c r="H20" s="10">
        <f>[17]ตารางสำรวจอายุลูกหนี้ฯ!M67</f>
        <v>0</v>
      </c>
      <c r="I20" s="10">
        <f>[17]ตารางสำรวจอายุลูกหนี้ฯ!O67</f>
        <v>0</v>
      </c>
      <c r="J20" s="10">
        <f>[17]ตารางสำรวจอายุลูกหนี้ฯ!Q67</f>
        <v>0</v>
      </c>
    </row>
    <row r="21" spans="1:10" ht="24.75" thickBot="1" x14ac:dyDescent="0.6">
      <c r="A21" s="16">
        <v>13</v>
      </c>
      <c r="B21" s="17" t="s">
        <v>33</v>
      </c>
      <c r="C21" s="51">
        <f t="shared" si="0"/>
        <v>1228609</v>
      </c>
      <c r="D21" s="51">
        <f>[17]ตารางสำรวจอายุลูกหนี้ฯ!E68</f>
        <v>790143.8</v>
      </c>
      <c r="E21" s="51">
        <f>[17]ตารางสำรวจอายุลูกหนี้ฯ!G68</f>
        <v>294696</v>
      </c>
      <c r="F21" s="18">
        <f>+[17]ตารางสำรวจอายุลูกหนี้ฯ!I68</f>
        <v>102921.2</v>
      </c>
      <c r="G21" s="18">
        <f>[17]ตารางสำรวจอายุลูกหนี้ฯ!K68</f>
        <v>40848</v>
      </c>
      <c r="H21" s="18">
        <f>[17]ตารางสำรวจอายุลูกหนี้ฯ!M68</f>
        <v>0</v>
      </c>
      <c r="I21" s="18">
        <f>[17]ตารางสำรวจอายุลูกหนี้ฯ!O68</f>
        <v>0</v>
      </c>
      <c r="J21" s="18">
        <f>[17]ตารางสำรวจอายุลูกหนี้ฯ!Q68</f>
        <v>0</v>
      </c>
    </row>
    <row r="22" spans="1:10" ht="24.75" thickTop="1" x14ac:dyDescent="0.55000000000000004"/>
    <row r="24" spans="1:10" ht="24" x14ac:dyDescent="0.55000000000000004">
      <c r="G24" s="21"/>
      <c r="H24" s="98"/>
      <c r="I24" s="98"/>
      <c r="J24" s="98"/>
    </row>
    <row r="25" spans="1:10" ht="24" x14ac:dyDescent="0.55000000000000004">
      <c r="G25" s="21"/>
      <c r="H25" s="98"/>
      <c r="I25" s="98"/>
      <c r="J25" s="9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89A2-7A0C-48EA-B84F-5BEADC376041}">
  <dimension ref="A1:J25"/>
  <sheetViews>
    <sheetView topLeftCell="A14" workbookViewId="0">
      <selection activeCell="C21" sqref="C21"/>
    </sheetView>
  </sheetViews>
  <sheetFormatPr defaultColWidth="13.140625" defaultRowHeight="20.25" x14ac:dyDescent="0.3"/>
  <cols>
    <col min="1" max="1" width="5.42578125" style="22" customWidth="1"/>
    <col min="2" max="2" width="45.140625" style="3" customWidth="1"/>
    <col min="3" max="3" width="20.5703125" style="3" customWidth="1"/>
    <col min="4" max="4" width="15.28515625" style="3" customWidth="1"/>
    <col min="5" max="255" width="13.140625" style="3"/>
    <col min="256" max="256" width="5.42578125" style="3" customWidth="1"/>
    <col min="257" max="257" width="45.140625" style="3" customWidth="1"/>
    <col min="258" max="258" width="16.42578125" style="3" customWidth="1"/>
    <col min="259" max="259" width="15" style="3" customWidth="1"/>
    <col min="260" max="260" width="15.28515625" style="3" customWidth="1"/>
    <col min="261" max="511" width="13.140625" style="3"/>
    <col min="512" max="512" width="5.42578125" style="3" customWidth="1"/>
    <col min="513" max="513" width="45.140625" style="3" customWidth="1"/>
    <col min="514" max="514" width="16.42578125" style="3" customWidth="1"/>
    <col min="515" max="515" width="15" style="3" customWidth="1"/>
    <col min="516" max="516" width="15.28515625" style="3" customWidth="1"/>
    <col min="517" max="767" width="13.140625" style="3"/>
    <col min="768" max="768" width="5.42578125" style="3" customWidth="1"/>
    <col min="769" max="769" width="45.140625" style="3" customWidth="1"/>
    <col min="770" max="770" width="16.42578125" style="3" customWidth="1"/>
    <col min="771" max="771" width="15" style="3" customWidth="1"/>
    <col min="772" max="772" width="15.28515625" style="3" customWidth="1"/>
    <col min="773" max="1023" width="13.140625" style="3"/>
    <col min="1024" max="1024" width="5.42578125" style="3" customWidth="1"/>
    <col min="1025" max="1025" width="45.140625" style="3" customWidth="1"/>
    <col min="1026" max="1026" width="16.42578125" style="3" customWidth="1"/>
    <col min="1027" max="1027" width="15" style="3" customWidth="1"/>
    <col min="1028" max="1028" width="15.28515625" style="3" customWidth="1"/>
    <col min="1029" max="1279" width="13.140625" style="3"/>
    <col min="1280" max="1280" width="5.42578125" style="3" customWidth="1"/>
    <col min="1281" max="1281" width="45.140625" style="3" customWidth="1"/>
    <col min="1282" max="1282" width="16.42578125" style="3" customWidth="1"/>
    <col min="1283" max="1283" width="15" style="3" customWidth="1"/>
    <col min="1284" max="1284" width="15.28515625" style="3" customWidth="1"/>
    <col min="1285" max="1535" width="13.140625" style="3"/>
    <col min="1536" max="1536" width="5.42578125" style="3" customWidth="1"/>
    <col min="1537" max="1537" width="45.140625" style="3" customWidth="1"/>
    <col min="1538" max="1538" width="16.42578125" style="3" customWidth="1"/>
    <col min="1539" max="1539" width="15" style="3" customWidth="1"/>
    <col min="1540" max="1540" width="15.28515625" style="3" customWidth="1"/>
    <col min="1541" max="1791" width="13.140625" style="3"/>
    <col min="1792" max="1792" width="5.42578125" style="3" customWidth="1"/>
    <col min="1793" max="1793" width="45.140625" style="3" customWidth="1"/>
    <col min="1794" max="1794" width="16.42578125" style="3" customWidth="1"/>
    <col min="1795" max="1795" width="15" style="3" customWidth="1"/>
    <col min="1796" max="1796" width="15.28515625" style="3" customWidth="1"/>
    <col min="1797" max="2047" width="13.140625" style="3"/>
    <col min="2048" max="2048" width="5.42578125" style="3" customWidth="1"/>
    <col min="2049" max="2049" width="45.140625" style="3" customWidth="1"/>
    <col min="2050" max="2050" width="16.42578125" style="3" customWidth="1"/>
    <col min="2051" max="2051" width="15" style="3" customWidth="1"/>
    <col min="2052" max="2052" width="15.28515625" style="3" customWidth="1"/>
    <col min="2053" max="2303" width="13.140625" style="3"/>
    <col min="2304" max="2304" width="5.42578125" style="3" customWidth="1"/>
    <col min="2305" max="2305" width="45.140625" style="3" customWidth="1"/>
    <col min="2306" max="2306" width="16.42578125" style="3" customWidth="1"/>
    <col min="2307" max="2307" width="15" style="3" customWidth="1"/>
    <col min="2308" max="2308" width="15.28515625" style="3" customWidth="1"/>
    <col min="2309" max="2559" width="13.140625" style="3"/>
    <col min="2560" max="2560" width="5.42578125" style="3" customWidth="1"/>
    <col min="2561" max="2561" width="45.140625" style="3" customWidth="1"/>
    <col min="2562" max="2562" width="16.42578125" style="3" customWidth="1"/>
    <col min="2563" max="2563" width="15" style="3" customWidth="1"/>
    <col min="2564" max="2564" width="15.28515625" style="3" customWidth="1"/>
    <col min="2565" max="2815" width="13.140625" style="3"/>
    <col min="2816" max="2816" width="5.42578125" style="3" customWidth="1"/>
    <col min="2817" max="2817" width="45.140625" style="3" customWidth="1"/>
    <col min="2818" max="2818" width="16.42578125" style="3" customWidth="1"/>
    <col min="2819" max="2819" width="15" style="3" customWidth="1"/>
    <col min="2820" max="2820" width="15.28515625" style="3" customWidth="1"/>
    <col min="2821" max="3071" width="13.140625" style="3"/>
    <col min="3072" max="3072" width="5.42578125" style="3" customWidth="1"/>
    <col min="3073" max="3073" width="45.140625" style="3" customWidth="1"/>
    <col min="3074" max="3074" width="16.42578125" style="3" customWidth="1"/>
    <col min="3075" max="3075" width="15" style="3" customWidth="1"/>
    <col min="3076" max="3076" width="15.28515625" style="3" customWidth="1"/>
    <col min="3077" max="3327" width="13.140625" style="3"/>
    <col min="3328" max="3328" width="5.42578125" style="3" customWidth="1"/>
    <col min="3329" max="3329" width="45.140625" style="3" customWidth="1"/>
    <col min="3330" max="3330" width="16.42578125" style="3" customWidth="1"/>
    <col min="3331" max="3331" width="15" style="3" customWidth="1"/>
    <col min="3332" max="3332" width="15.28515625" style="3" customWidth="1"/>
    <col min="3333" max="3583" width="13.140625" style="3"/>
    <col min="3584" max="3584" width="5.42578125" style="3" customWidth="1"/>
    <col min="3585" max="3585" width="45.140625" style="3" customWidth="1"/>
    <col min="3586" max="3586" width="16.42578125" style="3" customWidth="1"/>
    <col min="3587" max="3587" width="15" style="3" customWidth="1"/>
    <col min="3588" max="3588" width="15.28515625" style="3" customWidth="1"/>
    <col min="3589" max="3839" width="13.140625" style="3"/>
    <col min="3840" max="3840" width="5.42578125" style="3" customWidth="1"/>
    <col min="3841" max="3841" width="45.140625" style="3" customWidth="1"/>
    <col min="3842" max="3842" width="16.42578125" style="3" customWidth="1"/>
    <col min="3843" max="3843" width="15" style="3" customWidth="1"/>
    <col min="3844" max="3844" width="15.28515625" style="3" customWidth="1"/>
    <col min="3845" max="4095" width="13.140625" style="3"/>
    <col min="4096" max="4096" width="5.42578125" style="3" customWidth="1"/>
    <col min="4097" max="4097" width="45.140625" style="3" customWidth="1"/>
    <col min="4098" max="4098" width="16.42578125" style="3" customWidth="1"/>
    <col min="4099" max="4099" width="15" style="3" customWidth="1"/>
    <col min="4100" max="4100" width="15.28515625" style="3" customWidth="1"/>
    <col min="4101" max="4351" width="13.140625" style="3"/>
    <col min="4352" max="4352" width="5.42578125" style="3" customWidth="1"/>
    <col min="4353" max="4353" width="45.140625" style="3" customWidth="1"/>
    <col min="4354" max="4354" width="16.42578125" style="3" customWidth="1"/>
    <col min="4355" max="4355" width="15" style="3" customWidth="1"/>
    <col min="4356" max="4356" width="15.28515625" style="3" customWidth="1"/>
    <col min="4357" max="4607" width="13.140625" style="3"/>
    <col min="4608" max="4608" width="5.42578125" style="3" customWidth="1"/>
    <col min="4609" max="4609" width="45.140625" style="3" customWidth="1"/>
    <col min="4610" max="4610" width="16.42578125" style="3" customWidth="1"/>
    <col min="4611" max="4611" width="15" style="3" customWidth="1"/>
    <col min="4612" max="4612" width="15.28515625" style="3" customWidth="1"/>
    <col min="4613" max="4863" width="13.140625" style="3"/>
    <col min="4864" max="4864" width="5.42578125" style="3" customWidth="1"/>
    <col min="4865" max="4865" width="45.140625" style="3" customWidth="1"/>
    <col min="4866" max="4866" width="16.42578125" style="3" customWidth="1"/>
    <col min="4867" max="4867" width="15" style="3" customWidth="1"/>
    <col min="4868" max="4868" width="15.28515625" style="3" customWidth="1"/>
    <col min="4869" max="5119" width="13.140625" style="3"/>
    <col min="5120" max="5120" width="5.42578125" style="3" customWidth="1"/>
    <col min="5121" max="5121" width="45.140625" style="3" customWidth="1"/>
    <col min="5122" max="5122" width="16.42578125" style="3" customWidth="1"/>
    <col min="5123" max="5123" width="15" style="3" customWidth="1"/>
    <col min="5124" max="5124" width="15.28515625" style="3" customWidth="1"/>
    <col min="5125" max="5375" width="13.140625" style="3"/>
    <col min="5376" max="5376" width="5.42578125" style="3" customWidth="1"/>
    <col min="5377" max="5377" width="45.140625" style="3" customWidth="1"/>
    <col min="5378" max="5378" width="16.42578125" style="3" customWidth="1"/>
    <col min="5379" max="5379" width="15" style="3" customWidth="1"/>
    <col min="5380" max="5380" width="15.28515625" style="3" customWidth="1"/>
    <col min="5381" max="5631" width="13.140625" style="3"/>
    <col min="5632" max="5632" width="5.42578125" style="3" customWidth="1"/>
    <col min="5633" max="5633" width="45.140625" style="3" customWidth="1"/>
    <col min="5634" max="5634" width="16.42578125" style="3" customWidth="1"/>
    <col min="5635" max="5635" width="15" style="3" customWidth="1"/>
    <col min="5636" max="5636" width="15.28515625" style="3" customWidth="1"/>
    <col min="5637" max="5887" width="13.140625" style="3"/>
    <col min="5888" max="5888" width="5.42578125" style="3" customWidth="1"/>
    <col min="5889" max="5889" width="45.140625" style="3" customWidth="1"/>
    <col min="5890" max="5890" width="16.42578125" style="3" customWidth="1"/>
    <col min="5891" max="5891" width="15" style="3" customWidth="1"/>
    <col min="5892" max="5892" width="15.28515625" style="3" customWidth="1"/>
    <col min="5893" max="6143" width="13.140625" style="3"/>
    <col min="6144" max="6144" width="5.42578125" style="3" customWidth="1"/>
    <col min="6145" max="6145" width="45.140625" style="3" customWidth="1"/>
    <col min="6146" max="6146" width="16.42578125" style="3" customWidth="1"/>
    <col min="6147" max="6147" width="15" style="3" customWidth="1"/>
    <col min="6148" max="6148" width="15.28515625" style="3" customWidth="1"/>
    <col min="6149" max="6399" width="13.140625" style="3"/>
    <col min="6400" max="6400" width="5.42578125" style="3" customWidth="1"/>
    <col min="6401" max="6401" width="45.140625" style="3" customWidth="1"/>
    <col min="6402" max="6402" width="16.42578125" style="3" customWidth="1"/>
    <col min="6403" max="6403" width="15" style="3" customWidth="1"/>
    <col min="6404" max="6404" width="15.28515625" style="3" customWidth="1"/>
    <col min="6405" max="6655" width="13.140625" style="3"/>
    <col min="6656" max="6656" width="5.42578125" style="3" customWidth="1"/>
    <col min="6657" max="6657" width="45.140625" style="3" customWidth="1"/>
    <col min="6658" max="6658" width="16.42578125" style="3" customWidth="1"/>
    <col min="6659" max="6659" width="15" style="3" customWidth="1"/>
    <col min="6660" max="6660" width="15.28515625" style="3" customWidth="1"/>
    <col min="6661" max="6911" width="13.140625" style="3"/>
    <col min="6912" max="6912" width="5.42578125" style="3" customWidth="1"/>
    <col min="6913" max="6913" width="45.140625" style="3" customWidth="1"/>
    <col min="6914" max="6914" width="16.42578125" style="3" customWidth="1"/>
    <col min="6915" max="6915" width="15" style="3" customWidth="1"/>
    <col min="6916" max="6916" width="15.28515625" style="3" customWidth="1"/>
    <col min="6917" max="7167" width="13.140625" style="3"/>
    <col min="7168" max="7168" width="5.42578125" style="3" customWidth="1"/>
    <col min="7169" max="7169" width="45.140625" style="3" customWidth="1"/>
    <col min="7170" max="7170" width="16.42578125" style="3" customWidth="1"/>
    <col min="7171" max="7171" width="15" style="3" customWidth="1"/>
    <col min="7172" max="7172" width="15.28515625" style="3" customWidth="1"/>
    <col min="7173" max="7423" width="13.140625" style="3"/>
    <col min="7424" max="7424" width="5.42578125" style="3" customWidth="1"/>
    <col min="7425" max="7425" width="45.140625" style="3" customWidth="1"/>
    <col min="7426" max="7426" width="16.42578125" style="3" customWidth="1"/>
    <col min="7427" max="7427" width="15" style="3" customWidth="1"/>
    <col min="7428" max="7428" width="15.28515625" style="3" customWidth="1"/>
    <col min="7429" max="7679" width="13.140625" style="3"/>
    <col min="7680" max="7680" width="5.42578125" style="3" customWidth="1"/>
    <col min="7681" max="7681" width="45.140625" style="3" customWidth="1"/>
    <col min="7682" max="7682" width="16.42578125" style="3" customWidth="1"/>
    <col min="7683" max="7683" width="15" style="3" customWidth="1"/>
    <col min="7684" max="7684" width="15.28515625" style="3" customWidth="1"/>
    <col min="7685" max="7935" width="13.140625" style="3"/>
    <col min="7936" max="7936" width="5.42578125" style="3" customWidth="1"/>
    <col min="7937" max="7937" width="45.140625" style="3" customWidth="1"/>
    <col min="7938" max="7938" width="16.42578125" style="3" customWidth="1"/>
    <col min="7939" max="7939" width="15" style="3" customWidth="1"/>
    <col min="7940" max="7940" width="15.28515625" style="3" customWidth="1"/>
    <col min="7941" max="8191" width="13.140625" style="3"/>
    <col min="8192" max="8192" width="5.42578125" style="3" customWidth="1"/>
    <col min="8193" max="8193" width="45.140625" style="3" customWidth="1"/>
    <col min="8194" max="8194" width="16.42578125" style="3" customWidth="1"/>
    <col min="8195" max="8195" width="15" style="3" customWidth="1"/>
    <col min="8196" max="8196" width="15.28515625" style="3" customWidth="1"/>
    <col min="8197" max="8447" width="13.140625" style="3"/>
    <col min="8448" max="8448" width="5.42578125" style="3" customWidth="1"/>
    <col min="8449" max="8449" width="45.140625" style="3" customWidth="1"/>
    <col min="8450" max="8450" width="16.42578125" style="3" customWidth="1"/>
    <col min="8451" max="8451" width="15" style="3" customWidth="1"/>
    <col min="8452" max="8452" width="15.28515625" style="3" customWidth="1"/>
    <col min="8453" max="8703" width="13.140625" style="3"/>
    <col min="8704" max="8704" width="5.42578125" style="3" customWidth="1"/>
    <col min="8705" max="8705" width="45.140625" style="3" customWidth="1"/>
    <col min="8706" max="8706" width="16.42578125" style="3" customWidth="1"/>
    <col min="8707" max="8707" width="15" style="3" customWidth="1"/>
    <col min="8708" max="8708" width="15.28515625" style="3" customWidth="1"/>
    <col min="8709" max="8959" width="13.140625" style="3"/>
    <col min="8960" max="8960" width="5.42578125" style="3" customWidth="1"/>
    <col min="8961" max="8961" width="45.140625" style="3" customWidth="1"/>
    <col min="8962" max="8962" width="16.42578125" style="3" customWidth="1"/>
    <col min="8963" max="8963" width="15" style="3" customWidth="1"/>
    <col min="8964" max="8964" width="15.28515625" style="3" customWidth="1"/>
    <col min="8965" max="9215" width="13.140625" style="3"/>
    <col min="9216" max="9216" width="5.42578125" style="3" customWidth="1"/>
    <col min="9217" max="9217" width="45.140625" style="3" customWidth="1"/>
    <col min="9218" max="9218" width="16.42578125" style="3" customWidth="1"/>
    <col min="9219" max="9219" width="15" style="3" customWidth="1"/>
    <col min="9220" max="9220" width="15.28515625" style="3" customWidth="1"/>
    <col min="9221" max="9471" width="13.140625" style="3"/>
    <col min="9472" max="9472" width="5.42578125" style="3" customWidth="1"/>
    <col min="9473" max="9473" width="45.140625" style="3" customWidth="1"/>
    <col min="9474" max="9474" width="16.42578125" style="3" customWidth="1"/>
    <col min="9475" max="9475" width="15" style="3" customWidth="1"/>
    <col min="9476" max="9476" width="15.28515625" style="3" customWidth="1"/>
    <col min="9477" max="9727" width="13.140625" style="3"/>
    <col min="9728" max="9728" width="5.42578125" style="3" customWidth="1"/>
    <col min="9729" max="9729" width="45.140625" style="3" customWidth="1"/>
    <col min="9730" max="9730" width="16.42578125" style="3" customWidth="1"/>
    <col min="9731" max="9731" width="15" style="3" customWidth="1"/>
    <col min="9732" max="9732" width="15.28515625" style="3" customWidth="1"/>
    <col min="9733" max="9983" width="13.140625" style="3"/>
    <col min="9984" max="9984" width="5.42578125" style="3" customWidth="1"/>
    <col min="9985" max="9985" width="45.140625" style="3" customWidth="1"/>
    <col min="9986" max="9986" width="16.42578125" style="3" customWidth="1"/>
    <col min="9987" max="9987" width="15" style="3" customWidth="1"/>
    <col min="9988" max="9988" width="15.28515625" style="3" customWidth="1"/>
    <col min="9989" max="10239" width="13.140625" style="3"/>
    <col min="10240" max="10240" width="5.42578125" style="3" customWidth="1"/>
    <col min="10241" max="10241" width="45.140625" style="3" customWidth="1"/>
    <col min="10242" max="10242" width="16.42578125" style="3" customWidth="1"/>
    <col min="10243" max="10243" width="15" style="3" customWidth="1"/>
    <col min="10244" max="10244" width="15.28515625" style="3" customWidth="1"/>
    <col min="10245" max="10495" width="13.140625" style="3"/>
    <col min="10496" max="10496" width="5.42578125" style="3" customWidth="1"/>
    <col min="10497" max="10497" width="45.140625" style="3" customWidth="1"/>
    <col min="10498" max="10498" width="16.42578125" style="3" customWidth="1"/>
    <col min="10499" max="10499" width="15" style="3" customWidth="1"/>
    <col min="10500" max="10500" width="15.28515625" style="3" customWidth="1"/>
    <col min="10501" max="10751" width="13.140625" style="3"/>
    <col min="10752" max="10752" width="5.42578125" style="3" customWidth="1"/>
    <col min="10753" max="10753" width="45.140625" style="3" customWidth="1"/>
    <col min="10754" max="10754" width="16.42578125" style="3" customWidth="1"/>
    <col min="10755" max="10755" width="15" style="3" customWidth="1"/>
    <col min="10756" max="10756" width="15.28515625" style="3" customWidth="1"/>
    <col min="10757" max="11007" width="13.140625" style="3"/>
    <col min="11008" max="11008" width="5.42578125" style="3" customWidth="1"/>
    <col min="11009" max="11009" width="45.140625" style="3" customWidth="1"/>
    <col min="11010" max="11010" width="16.42578125" style="3" customWidth="1"/>
    <col min="11011" max="11011" width="15" style="3" customWidth="1"/>
    <col min="11012" max="11012" width="15.28515625" style="3" customWidth="1"/>
    <col min="11013" max="11263" width="13.140625" style="3"/>
    <col min="11264" max="11264" width="5.42578125" style="3" customWidth="1"/>
    <col min="11265" max="11265" width="45.140625" style="3" customWidth="1"/>
    <col min="11266" max="11266" width="16.42578125" style="3" customWidth="1"/>
    <col min="11267" max="11267" width="15" style="3" customWidth="1"/>
    <col min="11268" max="11268" width="15.28515625" style="3" customWidth="1"/>
    <col min="11269" max="11519" width="13.140625" style="3"/>
    <col min="11520" max="11520" width="5.42578125" style="3" customWidth="1"/>
    <col min="11521" max="11521" width="45.140625" style="3" customWidth="1"/>
    <col min="11522" max="11522" width="16.42578125" style="3" customWidth="1"/>
    <col min="11523" max="11523" width="15" style="3" customWidth="1"/>
    <col min="11524" max="11524" width="15.28515625" style="3" customWidth="1"/>
    <col min="11525" max="11775" width="13.140625" style="3"/>
    <col min="11776" max="11776" width="5.42578125" style="3" customWidth="1"/>
    <col min="11777" max="11777" width="45.140625" style="3" customWidth="1"/>
    <col min="11778" max="11778" width="16.42578125" style="3" customWidth="1"/>
    <col min="11779" max="11779" width="15" style="3" customWidth="1"/>
    <col min="11780" max="11780" width="15.28515625" style="3" customWidth="1"/>
    <col min="11781" max="12031" width="13.140625" style="3"/>
    <col min="12032" max="12032" width="5.42578125" style="3" customWidth="1"/>
    <col min="12033" max="12033" width="45.140625" style="3" customWidth="1"/>
    <col min="12034" max="12034" width="16.42578125" style="3" customWidth="1"/>
    <col min="12035" max="12035" width="15" style="3" customWidth="1"/>
    <col min="12036" max="12036" width="15.28515625" style="3" customWidth="1"/>
    <col min="12037" max="12287" width="13.140625" style="3"/>
    <col min="12288" max="12288" width="5.42578125" style="3" customWidth="1"/>
    <col min="12289" max="12289" width="45.140625" style="3" customWidth="1"/>
    <col min="12290" max="12290" width="16.42578125" style="3" customWidth="1"/>
    <col min="12291" max="12291" width="15" style="3" customWidth="1"/>
    <col min="12292" max="12292" width="15.28515625" style="3" customWidth="1"/>
    <col min="12293" max="12543" width="13.140625" style="3"/>
    <col min="12544" max="12544" width="5.42578125" style="3" customWidth="1"/>
    <col min="12545" max="12545" width="45.140625" style="3" customWidth="1"/>
    <col min="12546" max="12546" width="16.42578125" style="3" customWidth="1"/>
    <col min="12547" max="12547" width="15" style="3" customWidth="1"/>
    <col min="12548" max="12548" width="15.28515625" style="3" customWidth="1"/>
    <col min="12549" max="12799" width="13.140625" style="3"/>
    <col min="12800" max="12800" width="5.42578125" style="3" customWidth="1"/>
    <col min="12801" max="12801" width="45.140625" style="3" customWidth="1"/>
    <col min="12802" max="12802" width="16.42578125" style="3" customWidth="1"/>
    <col min="12803" max="12803" width="15" style="3" customWidth="1"/>
    <col min="12804" max="12804" width="15.28515625" style="3" customWidth="1"/>
    <col min="12805" max="13055" width="13.140625" style="3"/>
    <col min="13056" max="13056" width="5.42578125" style="3" customWidth="1"/>
    <col min="13057" max="13057" width="45.140625" style="3" customWidth="1"/>
    <col min="13058" max="13058" width="16.42578125" style="3" customWidth="1"/>
    <col min="13059" max="13059" width="15" style="3" customWidth="1"/>
    <col min="13060" max="13060" width="15.28515625" style="3" customWidth="1"/>
    <col min="13061" max="13311" width="13.140625" style="3"/>
    <col min="13312" max="13312" width="5.42578125" style="3" customWidth="1"/>
    <col min="13313" max="13313" width="45.140625" style="3" customWidth="1"/>
    <col min="13314" max="13314" width="16.42578125" style="3" customWidth="1"/>
    <col min="13315" max="13315" width="15" style="3" customWidth="1"/>
    <col min="13316" max="13316" width="15.28515625" style="3" customWidth="1"/>
    <col min="13317" max="13567" width="13.140625" style="3"/>
    <col min="13568" max="13568" width="5.42578125" style="3" customWidth="1"/>
    <col min="13569" max="13569" width="45.140625" style="3" customWidth="1"/>
    <col min="13570" max="13570" width="16.42578125" style="3" customWidth="1"/>
    <col min="13571" max="13571" width="15" style="3" customWidth="1"/>
    <col min="13572" max="13572" width="15.28515625" style="3" customWidth="1"/>
    <col min="13573" max="13823" width="13.140625" style="3"/>
    <col min="13824" max="13824" width="5.42578125" style="3" customWidth="1"/>
    <col min="13825" max="13825" width="45.140625" style="3" customWidth="1"/>
    <col min="13826" max="13826" width="16.42578125" style="3" customWidth="1"/>
    <col min="13827" max="13827" width="15" style="3" customWidth="1"/>
    <col min="13828" max="13828" width="15.28515625" style="3" customWidth="1"/>
    <col min="13829" max="14079" width="13.140625" style="3"/>
    <col min="14080" max="14080" width="5.42578125" style="3" customWidth="1"/>
    <col min="14081" max="14081" width="45.140625" style="3" customWidth="1"/>
    <col min="14082" max="14082" width="16.42578125" style="3" customWidth="1"/>
    <col min="14083" max="14083" width="15" style="3" customWidth="1"/>
    <col min="14084" max="14084" width="15.28515625" style="3" customWidth="1"/>
    <col min="14085" max="14335" width="13.140625" style="3"/>
    <col min="14336" max="14336" width="5.42578125" style="3" customWidth="1"/>
    <col min="14337" max="14337" width="45.140625" style="3" customWidth="1"/>
    <col min="14338" max="14338" width="16.42578125" style="3" customWidth="1"/>
    <col min="14339" max="14339" width="15" style="3" customWidth="1"/>
    <col min="14340" max="14340" width="15.28515625" style="3" customWidth="1"/>
    <col min="14341" max="14591" width="13.140625" style="3"/>
    <col min="14592" max="14592" width="5.42578125" style="3" customWidth="1"/>
    <col min="14593" max="14593" width="45.140625" style="3" customWidth="1"/>
    <col min="14594" max="14594" width="16.42578125" style="3" customWidth="1"/>
    <col min="14595" max="14595" width="15" style="3" customWidth="1"/>
    <col min="14596" max="14596" width="15.28515625" style="3" customWidth="1"/>
    <col min="14597" max="14847" width="13.140625" style="3"/>
    <col min="14848" max="14848" width="5.42578125" style="3" customWidth="1"/>
    <col min="14849" max="14849" width="45.140625" style="3" customWidth="1"/>
    <col min="14850" max="14850" width="16.42578125" style="3" customWidth="1"/>
    <col min="14851" max="14851" width="15" style="3" customWidth="1"/>
    <col min="14852" max="14852" width="15.28515625" style="3" customWidth="1"/>
    <col min="14853" max="15103" width="13.140625" style="3"/>
    <col min="15104" max="15104" width="5.42578125" style="3" customWidth="1"/>
    <col min="15105" max="15105" width="45.140625" style="3" customWidth="1"/>
    <col min="15106" max="15106" width="16.42578125" style="3" customWidth="1"/>
    <col min="15107" max="15107" width="15" style="3" customWidth="1"/>
    <col min="15108" max="15108" width="15.28515625" style="3" customWidth="1"/>
    <col min="15109" max="15359" width="13.140625" style="3"/>
    <col min="15360" max="15360" width="5.42578125" style="3" customWidth="1"/>
    <col min="15361" max="15361" width="45.140625" style="3" customWidth="1"/>
    <col min="15362" max="15362" width="16.42578125" style="3" customWidth="1"/>
    <col min="15363" max="15363" width="15" style="3" customWidth="1"/>
    <col min="15364" max="15364" width="15.28515625" style="3" customWidth="1"/>
    <col min="15365" max="15615" width="13.140625" style="3"/>
    <col min="15616" max="15616" width="5.42578125" style="3" customWidth="1"/>
    <col min="15617" max="15617" width="45.140625" style="3" customWidth="1"/>
    <col min="15618" max="15618" width="16.42578125" style="3" customWidth="1"/>
    <col min="15619" max="15619" width="15" style="3" customWidth="1"/>
    <col min="15620" max="15620" width="15.28515625" style="3" customWidth="1"/>
    <col min="15621" max="15871" width="13.140625" style="3"/>
    <col min="15872" max="15872" width="5.42578125" style="3" customWidth="1"/>
    <col min="15873" max="15873" width="45.140625" style="3" customWidth="1"/>
    <col min="15874" max="15874" width="16.42578125" style="3" customWidth="1"/>
    <col min="15875" max="15875" width="15" style="3" customWidth="1"/>
    <col min="15876" max="15876" width="15.28515625" style="3" customWidth="1"/>
    <col min="15877" max="16127" width="13.140625" style="3"/>
    <col min="16128" max="16128" width="5.42578125" style="3" customWidth="1"/>
    <col min="16129" max="16129" width="45.140625" style="3" customWidth="1"/>
    <col min="16130" max="16130" width="16.42578125" style="3" customWidth="1"/>
    <col min="16131" max="16131" width="15" style="3" customWidth="1"/>
    <col min="16132" max="16132" width="15.28515625" style="3" customWidth="1"/>
    <col min="16133" max="16384" width="13.140625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57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104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30" x14ac:dyDescent="0.2">
      <c r="A8" s="89"/>
      <c r="B8" s="89"/>
      <c r="C8" s="6" t="s">
        <v>52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3">
      <c r="A9" s="8">
        <v>1</v>
      </c>
      <c r="B9" s="9" t="s">
        <v>21</v>
      </c>
      <c r="C9" s="10">
        <f t="shared" ref="C9:C21" si="0">SUM(D9:J9)</f>
        <v>0</v>
      </c>
      <c r="D9" s="10">
        <f>[18]ตารางสำรวจอายุลูกหนี้ฯ!E11</f>
        <v>0</v>
      </c>
      <c r="E9" s="10">
        <f>[18]ตารางสำรวจอายุลูกหนี้ฯ!G11</f>
        <v>0</v>
      </c>
      <c r="F9" s="10">
        <f>[18]ตารางสำรวจอายุลูกหนี้ฯ!I11</f>
        <v>0</v>
      </c>
      <c r="G9" s="10">
        <f>[18]ตารางสำรวจอายุลูกหนี้ฯ!K11</f>
        <v>0</v>
      </c>
      <c r="H9" s="10">
        <f>[18]ตารางสำรวจอายุลูกหนี้ฯ!M11</f>
        <v>0</v>
      </c>
      <c r="I9" s="10">
        <f>[18]ตารางสำรวจอายุลูกหนี้ฯ!O11</f>
        <v>0</v>
      </c>
      <c r="J9" s="10">
        <f>[18]ตารางสำรวจอายุลูกหนี้ฯ!Q11</f>
        <v>0</v>
      </c>
    </row>
    <row r="10" spans="1:10" x14ac:dyDescent="0.3">
      <c r="A10" s="8">
        <v>2</v>
      </c>
      <c r="B10" s="9" t="s">
        <v>22</v>
      </c>
      <c r="C10" s="10">
        <f t="shared" si="0"/>
        <v>2303875.13</v>
      </c>
      <c r="D10" s="10">
        <f>[18]ตารางสำรวจอายุลูกหนี้ฯ!E23</f>
        <v>1404750.13</v>
      </c>
      <c r="E10" s="10">
        <f>[18]ตารางสำรวจอายุลูกหนี้ฯ!G23</f>
        <v>561652</v>
      </c>
      <c r="F10" s="10">
        <f>[18]ตารางสำรวจอายุลูกหนี้ฯ!I23</f>
        <v>337473</v>
      </c>
      <c r="G10" s="10">
        <f>[18]ตารางสำรวจอายุลูกหนี้ฯ!K12</f>
        <v>0</v>
      </c>
      <c r="H10" s="10">
        <f>[18]ตารางสำรวจอายุลูกหนี้ฯ!M12</f>
        <v>0</v>
      </c>
      <c r="I10" s="10">
        <f>[18]ตารางสำรวจอายุลูกหนี้ฯ!O12</f>
        <v>0</v>
      </c>
      <c r="J10" s="10">
        <f>[18]ตารางสำรวจอายุลูกหนี้ฯ!Q12</f>
        <v>0</v>
      </c>
    </row>
    <row r="11" spans="1:10" x14ac:dyDescent="0.3">
      <c r="A11" s="8">
        <v>3</v>
      </c>
      <c r="B11" s="9" t="s">
        <v>23</v>
      </c>
      <c r="C11" s="10">
        <f t="shared" si="0"/>
        <v>81602</v>
      </c>
      <c r="D11" s="10">
        <f>[18]ตารางสำรวจอายุลูกหนี้ฯ!E34</f>
        <v>78524</v>
      </c>
      <c r="E11" s="10">
        <f>[18]ตารางสำรวจอายุลูกหนี้ฯ!G34</f>
        <v>3078</v>
      </c>
      <c r="F11" s="10">
        <f>[18]ตารางสำรวจอายุลูกหนี้ฯ!I34</f>
        <v>0</v>
      </c>
      <c r="G11" s="10">
        <f>[18]ตารางสำรวจอายุลูกหนี้ฯ!K13</f>
        <v>0</v>
      </c>
      <c r="H11" s="10">
        <f>[18]ตารางสำรวจอายุลูกหนี้ฯ!M13</f>
        <v>0</v>
      </c>
      <c r="I11" s="10">
        <f>[18]ตารางสำรวจอายุลูกหนี้ฯ!O13</f>
        <v>0</v>
      </c>
      <c r="J11" s="10">
        <f>[18]ตารางสำรวจอายุลูกหนี้ฯ!Q13</f>
        <v>0</v>
      </c>
    </row>
    <row r="12" spans="1:10" x14ac:dyDescent="0.3">
      <c r="A12" s="8">
        <v>4</v>
      </c>
      <c r="B12" s="9" t="s">
        <v>24</v>
      </c>
      <c r="C12" s="10">
        <f t="shared" si="0"/>
        <v>198886</v>
      </c>
      <c r="D12" s="10">
        <f>[18]ตารางสำรวจอายุลูกหนี้ฯ!E39</f>
        <v>159624</v>
      </c>
      <c r="E12" s="10">
        <f>[18]ตารางสำรวจอายุลูกหนี้ฯ!G39</f>
        <v>39262</v>
      </c>
      <c r="F12" s="10">
        <f>[18]ตารางสำรวจอายุลูกหนี้ฯ!I34</f>
        <v>0</v>
      </c>
      <c r="G12" s="10">
        <f>[18]ตารางสำรวจอายุลูกหนี้ฯ!K14</f>
        <v>0</v>
      </c>
      <c r="H12" s="10">
        <f>[18]ตารางสำรวจอายุลูกหนี้ฯ!M14</f>
        <v>0</v>
      </c>
      <c r="I12" s="10">
        <f>[18]ตารางสำรวจอายุลูกหนี้ฯ!O14</f>
        <v>0</v>
      </c>
      <c r="J12" s="10">
        <f>[18]ตารางสำรวจอายุลูกหนี้ฯ!Q14</f>
        <v>0</v>
      </c>
    </row>
    <row r="13" spans="1:10" x14ac:dyDescent="0.3">
      <c r="A13" s="8">
        <v>5</v>
      </c>
      <c r="B13" s="9" t="s">
        <v>25</v>
      </c>
      <c r="C13" s="10">
        <f t="shared" si="0"/>
        <v>0</v>
      </c>
      <c r="D13" s="10">
        <f>[18]ตารางสำรวจอายุลูกหนี้ฯ!E50</f>
        <v>0</v>
      </c>
      <c r="E13" s="10">
        <f>[18]ตารางสำรวจอายุลูกหนี้ฯ!G50</f>
        <v>0</v>
      </c>
      <c r="F13" s="10">
        <f>[18]ตารางสำรวจอายุลูกหนี้ฯ!I50</f>
        <v>0</v>
      </c>
      <c r="G13" s="10">
        <f>[18]ตารางสำรวจอายุลูกหนี้ฯ!K15</f>
        <v>0</v>
      </c>
      <c r="H13" s="10">
        <f>[18]ตารางสำรวจอายุลูกหนี้ฯ!M15</f>
        <v>0</v>
      </c>
      <c r="I13" s="10">
        <f>[18]ตารางสำรวจอายุลูกหนี้ฯ!O15</f>
        <v>0</v>
      </c>
      <c r="J13" s="10">
        <f>[18]ตารางสำรวจอายุลูกหนี้ฯ!Q15</f>
        <v>0</v>
      </c>
    </row>
    <row r="14" spans="1:10" x14ac:dyDescent="0.3">
      <c r="A14" s="8">
        <v>6</v>
      </c>
      <c r="B14" s="9" t="s">
        <v>26</v>
      </c>
      <c r="C14" s="10">
        <f t="shared" si="0"/>
        <v>204058</v>
      </c>
      <c r="D14" s="10">
        <f>[18]ตารางสำรวจอายุลูกหนี้ฯ!E53</f>
        <v>176100</v>
      </c>
      <c r="E14" s="10">
        <f>[18]ตารางสำรวจอายุลูกหนี้ฯ!G53</f>
        <v>27958</v>
      </c>
      <c r="F14" s="10">
        <f>[18]ตารางสำรวจอายุลูกหนี้ฯ!I53</f>
        <v>0</v>
      </c>
      <c r="G14" s="10">
        <f>[18]ตารางสำรวจอายุลูกหนี้ฯ!K16</f>
        <v>0</v>
      </c>
      <c r="H14" s="10">
        <f>[18]ตารางสำรวจอายุลูกหนี้ฯ!M16</f>
        <v>0</v>
      </c>
      <c r="I14" s="10">
        <f>[18]ตารางสำรวจอายุลูกหนี้ฯ!O16</f>
        <v>0</v>
      </c>
      <c r="J14" s="10">
        <f>[18]ตารางสำรวจอายุลูกหนี้ฯ!Q16</f>
        <v>0</v>
      </c>
    </row>
    <row r="15" spans="1:10" x14ac:dyDescent="0.3">
      <c r="A15" s="8">
        <v>7</v>
      </c>
      <c r="B15" s="9" t="s">
        <v>27</v>
      </c>
      <c r="C15" s="10">
        <f t="shared" si="0"/>
        <v>0</v>
      </c>
      <c r="D15" s="10">
        <f>[18]ตารางสำรวจอายุลูกหนี้ฯ!E56</f>
        <v>0</v>
      </c>
      <c r="E15" s="10">
        <f>[18]ตารางสำรวจอายุลูกหนี้ฯ!G56</f>
        <v>0</v>
      </c>
      <c r="F15" s="10">
        <f>[18]ตารางสำรวจอายุลูกหนี้ฯ!I56</f>
        <v>0</v>
      </c>
      <c r="G15" s="10">
        <f>[18]ตารางสำรวจอายุลูกหนี้ฯ!K17</f>
        <v>0</v>
      </c>
      <c r="H15" s="10">
        <f>[18]ตารางสำรวจอายุลูกหนี้ฯ!M17</f>
        <v>0</v>
      </c>
      <c r="I15" s="10">
        <f>[18]ตารางสำรวจอายุลูกหนี้ฯ!O17</f>
        <v>0</v>
      </c>
      <c r="J15" s="10">
        <f>[18]ตารางสำรวจอายุลูกหนี้ฯ!Q17</f>
        <v>0</v>
      </c>
    </row>
    <row r="16" spans="1:10" x14ac:dyDescent="0.3">
      <c r="A16" s="8">
        <v>8</v>
      </c>
      <c r="B16" s="9" t="s">
        <v>28</v>
      </c>
      <c r="C16" s="10">
        <f t="shared" si="0"/>
        <v>15179</v>
      </c>
      <c r="D16" s="10">
        <f>[18]ตารางสำรวจอายุลูกหนี้ฯ!E59</f>
        <v>10517</v>
      </c>
      <c r="E16" s="10">
        <f>[18]ตารางสำรวจอายุลูกหนี้ฯ!G59</f>
        <v>4198</v>
      </c>
      <c r="F16" s="10">
        <f>[18]ตารางสำรวจอายุลูกหนี้ฯ!I59</f>
        <v>464</v>
      </c>
      <c r="G16" s="10">
        <f>[18]ตารางสำรวจอายุลูกหนี้ฯ!K18</f>
        <v>0</v>
      </c>
      <c r="H16" s="10">
        <f>[18]ตารางสำรวจอายุลูกหนี้ฯ!M18</f>
        <v>0</v>
      </c>
      <c r="I16" s="10">
        <f>[18]ตารางสำรวจอายุลูกหนี้ฯ!O18</f>
        <v>0</v>
      </c>
      <c r="J16" s="10">
        <f>[18]ตารางสำรวจอายุลูกหนี้ฯ!Q18</f>
        <v>0</v>
      </c>
    </row>
    <row r="17" spans="1:10" x14ac:dyDescent="0.3">
      <c r="A17" s="8">
        <v>9</v>
      </c>
      <c r="B17" s="9" t="s">
        <v>29</v>
      </c>
      <c r="C17" s="10">
        <f t="shared" si="0"/>
        <v>29853</v>
      </c>
      <c r="D17" s="10">
        <f>[18]ตารางสำรวจอายุลูกหนี้ฯ!E64</f>
        <v>29853</v>
      </c>
      <c r="E17" s="10">
        <f>[18]ตารางสำรวจอายุลูกหนี้ฯ!G64</f>
        <v>0</v>
      </c>
      <c r="F17" s="10">
        <f>[18]ตารางสำรวจอายุลูกหนี้ฯ!I64</f>
        <v>0</v>
      </c>
      <c r="G17" s="10">
        <f>[18]ตารางสำรวจอายุลูกหนี้ฯ!K19</f>
        <v>0</v>
      </c>
      <c r="H17" s="10">
        <f>[18]ตารางสำรวจอายุลูกหนี้ฯ!M19</f>
        <v>0</v>
      </c>
      <c r="I17" s="10">
        <f>[18]ตารางสำรวจอายุลูกหนี้ฯ!O19</f>
        <v>0</v>
      </c>
      <c r="J17" s="10">
        <f>[18]ตารางสำรวจอายุลูกหนี้ฯ!Q19</f>
        <v>0</v>
      </c>
    </row>
    <row r="18" spans="1:10" x14ac:dyDescent="0.3">
      <c r="A18" s="12">
        <v>10</v>
      </c>
      <c r="B18" s="13" t="s">
        <v>30</v>
      </c>
      <c r="C18" s="14">
        <f t="shared" si="0"/>
        <v>0</v>
      </c>
      <c r="D18" s="14">
        <f>[18]ตารางสำรวจอายุลูกหนี้ฯ!E65</f>
        <v>0</v>
      </c>
      <c r="E18" s="14">
        <f>[18]ตารางสำรวจอายุลูกหนี้ฯ!G65</f>
        <v>0</v>
      </c>
      <c r="F18" s="14">
        <f>[18]ตารางสำรวจอายุลูกหนี้ฯ!I20</f>
        <v>0</v>
      </c>
      <c r="G18" s="14">
        <f>[18]ตารางสำรวจอายุลูกหนี้ฯ!K20</f>
        <v>0</v>
      </c>
      <c r="H18" s="14">
        <f>[18]ตารางสำรวจอายุลูกหนี้ฯ!M20</f>
        <v>0</v>
      </c>
      <c r="I18" s="14">
        <f>[18]ตารางสำรวจอายุลูกหนี้ฯ!O20</f>
        <v>0</v>
      </c>
      <c r="J18" s="14">
        <f>[18]ตารางสำรวจอายุลูกหนี้ฯ!Q20</f>
        <v>0</v>
      </c>
    </row>
    <row r="19" spans="1:10" ht="24" x14ac:dyDescent="0.55000000000000004">
      <c r="A19" s="12">
        <v>11</v>
      </c>
      <c r="B19" s="13" t="s">
        <v>31</v>
      </c>
      <c r="C19" s="14">
        <f t="shared" si="0"/>
        <v>0</v>
      </c>
      <c r="D19" s="14">
        <f>[18]ตารางสำรวจอายุลูกหนี้ฯ!E66</f>
        <v>0</v>
      </c>
      <c r="E19" s="14">
        <f>[18]ตารางสำรวจอายุลูกหนี้ฯ!G66</f>
        <v>0</v>
      </c>
      <c r="F19" s="14">
        <f>[18]ตารางสำรวจอายุลูกหนี้ฯ!I21</f>
        <v>0</v>
      </c>
      <c r="G19" s="14">
        <f>[18]ตารางสำรวจอายุลูกหนี้ฯ!K21</f>
        <v>0</v>
      </c>
      <c r="H19" s="14">
        <f>[18]ตารางสำรวจอายุลูกหนี้ฯ!M21</f>
        <v>0</v>
      </c>
      <c r="I19" s="14">
        <f>[18]ตารางสำรวจอายุลูกหนี้ฯ!O21</f>
        <v>0</v>
      </c>
      <c r="J19" s="14">
        <f>[18]ตารางสำรวจอายุลูกหนี้ฯ!Q21</f>
        <v>0</v>
      </c>
    </row>
    <row r="20" spans="1:10" ht="24" x14ac:dyDescent="0.55000000000000004">
      <c r="A20" s="12">
        <v>12</v>
      </c>
      <c r="B20" s="13" t="s">
        <v>32</v>
      </c>
      <c r="C20" s="14">
        <f t="shared" si="0"/>
        <v>0</v>
      </c>
      <c r="D20" s="14">
        <f>[18]ตารางสำรวจอายุลูกหนี้ฯ!E67</f>
        <v>0</v>
      </c>
      <c r="E20" s="14">
        <f>[18]ตารางสำรวจอายุลูกหนี้ฯ!G67</f>
        <v>0</v>
      </c>
      <c r="F20" s="14">
        <f>[18]ตารางสำรวจอายุลูกหนี้ฯ!I22</f>
        <v>0</v>
      </c>
      <c r="G20" s="14">
        <f>[18]ตารางสำรวจอายุลูกหนี้ฯ!K22</f>
        <v>0</v>
      </c>
      <c r="H20" s="14">
        <f>[18]ตารางสำรวจอายุลูกหนี้ฯ!M22</f>
        <v>0</v>
      </c>
      <c r="I20" s="14">
        <f>[18]ตารางสำรวจอายุลูกหนี้ฯ!O22</f>
        <v>0</v>
      </c>
      <c r="J20" s="14">
        <f>[18]ตารางสำรวจอายุลูกหนี้ฯ!Q22</f>
        <v>0</v>
      </c>
    </row>
    <row r="21" spans="1:10" ht="24.75" thickBot="1" x14ac:dyDescent="0.6">
      <c r="A21" s="16">
        <v>13</v>
      </c>
      <c r="B21" s="17" t="s">
        <v>33</v>
      </c>
      <c r="C21" s="18">
        <f t="shared" si="0"/>
        <v>2833453.13</v>
      </c>
      <c r="D21" s="18">
        <f>[18]ตารางสำรวจอายุลูกหนี้ฯ!E68</f>
        <v>1859368.13</v>
      </c>
      <c r="E21" s="18">
        <f>[18]ตารางสำรวจอายุลูกหนี้ฯ!G68</f>
        <v>636148</v>
      </c>
      <c r="F21" s="18">
        <f>[18]ตารางสำรวจอายุลูกหนี้ฯ!I68</f>
        <v>337937</v>
      </c>
      <c r="G21" s="18">
        <f>[18]ตารางสำรวจอายุลูกหนี้ฯ!K68</f>
        <v>0</v>
      </c>
      <c r="H21" s="18">
        <f>[18]ตารางสำรวจอายุลูกหนี้ฯ!M68</f>
        <v>0</v>
      </c>
      <c r="I21" s="18">
        <f>[18]ตารางสำรวจอายุลูกหนี้ฯ!O68</f>
        <v>0</v>
      </c>
      <c r="J21" s="18">
        <f>[18]ตารางสำรวจอายุลูกหนี้ฯ!Q68</f>
        <v>0</v>
      </c>
    </row>
    <row r="22" spans="1:10" ht="24.75" thickTop="1" x14ac:dyDescent="0.55000000000000004"/>
    <row r="24" spans="1:10" ht="24" x14ac:dyDescent="0.55000000000000004">
      <c r="G24" s="21"/>
      <c r="H24" s="98"/>
      <c r="I24" s="98"/>
      <c r="J24" s="98"/>
    </row>
    <row r="25" spans="1:10" ht="24" x14ac:dyDescent="0.55000000000000004">
      <c r="G25" s="21"/>
      <c r="H25" s="98"/>
      <c r="I25" s="98"/>
      <c r="J25" s="9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CE1A-A076-4C29-BEAD-A7052A13E5AB}">
  <dimension ref="A1:J26"/>
  <sheetViews>
    <sheetView topLeftCell="A10" workbookViewId="0">
      <selection activeCell="A18" sqref="A18:B20"/>
    </sheetView>
  </sheetViews>
  <sheetFormatPr defaultColWidth="9" defaultRowHeight="20.25" x14ac:dyDescent="0.3"/>
  <cols>
    <col min="1" max="1" width="6.140625" style="22" customWidth="1"/>
    <col min="2" max="2" width="45.5703125" style="3" customWidth="1"/>
    <col min="3" max="3" width="21.140625" style="3" customWidth="1"/>
    <col min="4" max="4" width="15.7109375" style="3" customWidth="1"/>
    <col min="5" max="5" width="14.85546875" style="3" customWidth="1"/>
    <col min="6" max="9" width="10.42578125" style="3" customWidth="1"/>
    <col min="10" max="10" width="13.42578125" style="3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6.28515625" style="3" customWidth="1"/>
    <col min="260" max="260" width="15.7109375" style="3" customWidth="1"/>
    <col min="261" max="261" width="14.85546875" style="3" customWidth="1"/>
    <col min="262" max="266" width="10.4257812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6.28515625" style="3" customWidth="1"/>
    <col min="516" max="516" width="15.7109375" style="3" customWidth="1"/>
    <col min="517" max="517" width="14.85546875" style="3" customWidth="1"/>
    <col min="518" max="522" width="10.4257812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6.28515625" style="3" customWidth="1"/>
    <col min="772" max="772" width="15.7109375" style="3" customWidth="1"/>
    <col min="773" max="773" width="14.85546875" style="3" customWidth="1"/>
    <col min="774" max="778" width="10.4257812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6.28515625" style="3" customWidth="1"/>
    <col min="1028" max="1028" width="15.7109375" style="3" customWidth="1"/>
    <col min="1029" max="1029" width="14.85546875" style="3" customWidth="1"/>
    <col min="1030" max="1034" width="10.4257812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6.28515625" style="3" customWidth="1"/>
    <col min="1284" max="1284" width="15.7109375" style="3" customWidth="1"/>
    <col min="1285" max="1285" width="14.85546875" style="3" customWidth="1"/>
    <col min="1286" max="1290" width="10.4257812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6.28515625" style="3" customWidth="1"/>
    <col min="1540" max="1540" width="15.7109375" style="3" customWidth="1"/>
    <col min="1541" max="1541" width="14.85546875" style="3" customWidth="1"/>
    <col min="1542" max="1546" width="10.4257812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6.28515625" style="3" customWidth="1"/>
    <col min="1796" max="1796" width="15.7109375" style="3" customWidth="1"/>
    <col min="1797" max="1797" width="14.85546875" style="3" customWidth="1"/>
    <col min="1798" max="1802" width="10.4257812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6.28515625" style="3" customWidth="1"/>
    <col min="2052" max="2052" width="15.7109375" style="3" customWidth="1"/>
    <col min="2053" max="2053" width="14.85546875" style="3" customWidth="1"/>
    <col min="2054" max="2058" width="10.4257812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6.28515625" style="3" customWidth="1"/>
    <col min="2308" max="2308" width="15.7109375" style="3" customWidth="1"/>
    <col min="2309" max="2309" width="14.85546875" style="3" customWidth="1"/>
    <col min="2310" max="2314" width="10.4257812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6.28515625" style="3" customWidth="1"/>
    <col min="2564" max="2564" width="15.7109375" style="3" customWidth="1"/>
    <col min="2565" max="2565" width="14.85546875" style="3" customWidth="1"/>
    <col min="2566" max="2570" width="10.4257812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6.28515625" style="3" customWidth="1"/>
    <col min="2820" max="2820" width="15.7109375" style="3" customWidth="1"/>
    <col min="2821" max="2821" width="14.85546875" style="3" customWidth="1"/>
    <col min="2822" max="2826" width="10.4257812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6.28515625" style="3" customWidth="1"/>
    <col min="3076" max="3076" width="15.7109375" style="3" customWidth="1"/>
    <col min="3077" max="3077" width="14.85546875" style="3" customWidth="1"/>
    <col min="3078" max="3082" width="10.4257812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6.28515625" style="3" customWidth="1"/>
    <col min="3332" max="3332" width="15.7109375" style="3" customWidth="1"/>
    <col min="3333" max="3333" width="14.85546875" style="3" customWidth="1"/>
    <col min="3334" max="3338" width="10.4257812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6.28515625" style="3" customWidth="1"/>
    <col min="3588" max="3588" width="15.7109375" style="3" customWidth="1"/>
    <col min="3589" max="3589" width="14.85546875" style="3" customWidth="1"/>
    <col min="3590" max="3594" width="10.4257812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6.28515625" style="3" customWidth="1"/>
    <col min="3844" max="3844" width="15.7109375" style="3" customWidth="1"/>
    <col min="3845" max="3845" width="14.85546875" style="3" customWidth="1"/>
    <col min="3846" max="3850" width="10.4257812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6.28515625" style="3" customWidth="1"/>
    <col min="4100" max="4100" width="15.7109375" style="3" customWidth="1"/>
    <col min="4101" max="4101" width="14.85546875" style="3" customWidth="1"/>
    <col min="4102" max="4106" width="10.4257812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6.28515625" style="3" customWidth="1"/>
    <col min="4356" max="4356" width="15.7109375" style="3" customWidth="1"/>
    <col min="4357" max="4357" width="14.85546875" style="3" customWidth="1"/>
    <col min="4358" max="4362" width="10.4257812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6.28515625" style="3" customWidth="1"/>
    <col min="4612" max="4612" width="15.7109375" style="3" customWidth="1"/>
    <col min="4613" max="4613" width="14.85546875" style="3" customWidth="1"/>
    <col min="4614" max="4618" width="10.4257812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6.28515625" style="3" customWidth="1"/>
    <col min="4868" max="4868" width="15.7109375" style="3" customWidth="1"/>
    <col min="4869" max="4869" width="14.85546875" style="3" customWidth="1"/>
    <col min="4870" max="4874" width="10.4257812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6.28515625" style="3" customWidth="1"/>
    <col min="5124" max="5124" width="15.7109375" style="3" customWidth="1"/>
    <col min="5125" max="5125" width="14.85546875" style="3" customWidth="1"/>
    <col min="5126" max="5130" width="10.4257812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6.28515625" style="3" customWidth="1"/>
    <col min="5380" max="5380" width="15.7109375" style="3" customWidth="1"/>
    <col min="5381" max="5381" width="14.85546875" style="3" customWidth="1"/>
    <col min="5382" max="5386" width="10.4257812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6.28515625" style="3" customWidth="1"/>
    <col min="5636" max="5636" width="15.7109375" style="3" customWidth="1"/>
    <col min="5637" max="5637" width="14.85546875" style="3" customWidth="1"/>
    <col min="5638" max="5642" width="10.4257812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6.28515625" style="3" customWidth="1"/>
    <col min="5892" max="5892" width="15.7109375" style="3" customWidth="1"/>
    <col min="5893" max="5893" width="14.85546875" style="3" customWidth="1"/>
    <col min="5894" max="5898" width="10.4257812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6.28515625" style="3" customWidth="1"/>
    <col min="6148" max="6148" width="15.7109375" style="3" customWidth="1"/>
    <col min="6149" max="6149" width="14.85546875" style="3" customWidth="1"/>
    <col min="6150" max="6154" width="10.4257812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6.28515625" style="3" customWidth="1"/>
    <col min="6404" max="6404" width="15.7109375" style="3" customWidth="1"/>
    <col min="6405" max="6405" width="14.85546875" style="3" customWidth="1"/>
    <col min="6406" max="6410" width="10.4257812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6.28515625" style="3" customWidth="1"/>
    <col min="6660" max="6660" width="15.7109375" style="3" customWidth="1"/>
    <col min="6661" max="6661" width="14.85546875" style="3" customWidth="1"/>
    <col min="6662" max="6666" width="10.4257812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6.28515625" style="3" customWidth="1"/>
    <col min="6916" max="6916" width="15.7109375" style="3" customWidth="1"/>
    <col min="6917" max="6917" width="14.85546875" style="3" customWidth="1"/>
    <col min="6918" max="6922" width="10.4257812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6.28515625" style="3" customWidth="1"/>
    <col min="7172" max="7172" width="15.7109375" style="3" customWidth="1"/>
    <col min="7173" max="7173" width="14.85546875" style="3" customWidth="1"/>
    <col min="7174" max="7178" width="10.4257812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6.28515625" style="3" customWidth="1"/>
    <col min="7428" max="7428" width="15.7109375" style="3" customWidth="1"/>
    <col min="7429" max="7429" width="14.85546875" style="3" customWidth="1"/>
    <col min="7430" max="7434" width="10.4257812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6.28515625" style="3" customWidth="1"/>
    <col min="7684" max="7684" width="15.7109375" style="3" customWidth="1"/>
    <col min="7685" max="7685" width="14.85546875" style="3" customWidth="1"/>
    <col min="7686" max="7690" width="10.4257812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6.28515625" style="3" customWidth="1"/>
    <col min="7940" max="7940" width="15.7109375" style="3" customWidth="1"/>
    <col min="7941" max="7941" width="14.85546875" style="3" customWidth="1"/>
    <col min="7942" max="7946" width="10.4257812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6.28515625" style="3" customWidth="1"/>
    <col min="8196" max="8196" width="15.7109375" style="3" customWidth="1"/>
    <col min="8197" max="8197" width="14.85546875" style="3" customWidth="1"/>
    <col min="8198" max="8202" width="10.4257812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6.28515625" style="3" customWidth="1"/>
    <col min="8452" max="8452" width="15.7109375" style="3" customWidth="1"/>
    <col min="8453" max="8453" width="14.85546875" style="3" customWidth="1"/>
    <col min="8454" max="8458" width="10.4257812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6.28515625" style="3" customWidth="1"/>
    <col min="8708" max="8708" width="15.7109375" style="3" customWidth="1"/>
    <col min="8709" max="8709" width="14.85546875" style="3" customWidth="1"/>
    <col min="8710" max="8714" width="10.4257812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6.28515625" style="3" customWidth="1"/>
    <col min="8964" max="8964" width="15.7109375" style="3" customWidth="1"/>
    <col min="8965" max="8965" width="14.85546875" style="3" customWidth="1"/>
    <col min="8966" max="8970" width="10.4257812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6.28515625" style="3" customWidth="1"/>
    <col min="9220" max="9220" width="15.7109375" style="3" customWidth="1"/>
    <col min="9221" max="9221" width="14.85546875" style="3" customWidth="1"/>
    <col min="9222" max="9226" width="10.4257812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6.28515625" style="3" customWidth="1"/>
    <col min="9476" max="9476" width="15.7109375" style="3" customWidth="1"/>
    <col min="9477" max="9477" width="14.85546875" style="3" customWidth="1"/>
    <col min="9478" max="9482" width="10.4257812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6.28515625" style="3" customWidth="1"/>
    <col min="9732" max="9732" width="15.7109375" style="3" customWidth="1"/>
    <col min="9733" max="9733" width="14.85546875" style="3" customWidth="1"/>
    <col min="9734" max="9738" width="10.4257812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6.28515625" style="3" customWidth="1"/>
    <col min="9988" max="9988" width="15.7109375" style="3" customWidth="1"/>
    <col min="9989" max="9989" width="14.85546875" style="3" customWidth="1"/>
    <col min="9990" max="9994" width="10.4257812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6.28515625" style="3" customWidth="1"/>
    <col min="10244" max="10244" width="15.7109375" style="3" customWidth="1"/>
    <col min="10245" max="10245" width="14.85546875" style="3" customWidth="1"/>
    <col min="10246" max="10250" width="10.4257812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6.28515625" style="3" customWidth="1"/>
    <col min="10500" max="10500" width="15.7109375" style="3" customWidth="1"/>
    <col min="10501" max="10501" width="14.85546875" style="3" customWidth="1"/>
    <col min="10502" max="10506" width="10.4257812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6.28515625" style="3" customWidth="1"/>
    <col min="10756" max="10756" width="15.7109375" style="3" customWidth="1"/>
    <col min="10757" max="10757" width="14.85546875" style="3" customWidth="1"/>
    <col min="10758" max="10762" width="10.4257812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6.28515625" style="3" customWidth="1"/>
    <col min="11012" max="11012" width="15.7109375" style="3" customWidth="1"/>
    <col min="11013" max="11013" width="14.85546875" style="3" customWidth="1"/>
    <col min="11014" max="11018" width="10.4257812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6.28515625" style="3" customWidth="1"/>
    <col min="11268" max="11268" width="15.7109375" style="3" customWidth="1"/>
    <col min="11269" max="11269" width="14.85546875" style="3" customWidth="1"/>
    <col min="11270" max="11274" width="10.4257812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6.28515625" style="3" customWidth="1"/>
    <col min="11524" max="11524" width="15.7109375" style="3" customWidth="1"/>
    <col min="11525" max="11525" width="14.85546875" style="3" customWidth="1"/>
    <col min="11526" max="11530" width="10.4257812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6.28515625" style="3" customWidth="1"/>
    <col min="11780" max="11780" width="15.7109375" style="3" customWidth="1"/>
    <col min="11781" max="11781" width="14.85546875" style="3" customWidth="1"/>
    <col min="11782" max="11786" width="10.4257812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6.28515625" style="3" customWidth="1"/>
    <col min="12036" max="12036" width="15.7109375" style="3" customWidth="1"/>
    <col min="12037" max="12037" width="14.85546875" style="3" customWidth="1"/>
    <col min="12038" max="12042" width="10.4257812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6.28515625" style="3" customWidth="1"/>
    <col min="12292" max="12292" width="15.7109375" style="3" customWidth="1"/>
    <col min="12293" max="12293" width="14.85546875" style="3" customWidth="1"/>
    <col min="12294" max="12298" width="10.4257812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6.28515625" style="3" customWidth="1"/>
    <col min="12548" max="12548" width="15.7109375" style="3" customWidth="1"/>
    <col min="12549" max="12549" width="14.85546875" style="3" customWidth="1"/>
    <col min="12550" max="12554" width="10.4257812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6.28515625" style="3" customWidth="1"/>
    <col min="12804" max="12804" width="15.7109375" style="3" customWidth="1"/>
    <col min="12805" max="12805" width="14.85546875" style="3" customWidth="1"/>
    <col min="12806" max="12810" width="10.4257812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6.28515625" style="3" customWidth="1"/>
    <col min="13060" max="13060" width="15.7109375" style="3" customWidth="1"/>
    <col min="13061" max="13061" width="14.85546875" style="3" customWidth="1"/>
    <col min="13062" max="13066" width="10.4257812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6.28515625" style="3" customWidth="1"/>
    <col min="13316" max="13316" width="15.7109375" style="3" customWidth="1"/>
    <col min="13317" max="13317" width="14.85546875" style="3" customWidth="1"/>
    <col min="13318" max="13322" width="10.4257812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6.28515625" style="3" customWidth="1"/>
    <col min="13572" max="13572" width="15.7109375" style="3" customWidth="1"/>
    <col min="13573" max="13573" width="14.85546875" style="3" customWidth="1"/>
    <col min="13574" max="13578" width="10.4257812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6.28515625" style="3" customWidth="1"/>
    <col min="13828" max="13828" width="15.7109375" style="3" customWidth="1"/>
    <col min="13829" max="13829" width="14.85546875" style="3" customWidth="1"/>
    <col min="13830" max="13834" width="10.4257812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6.28515625" style="3" customWidth="1"/>
    <col min="14084" max="14084" width="15.7109375" style="3" customWidth="1"/>
    <col min="14085" max="14085" width="14.85546875" style="3" customWidth="1"/>
    <col min="14086" max="14090" width="10.4257812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6.28515625" style="3" customWidth="1"/>
    <col min="14340" max="14340" width="15.7109375" style="3" customWidth="1"/>
    <col min="14341" max="14341" width="14.85546875" style="3" customWidth="1"/>
    <col min="14342" max="14346" width="10.4257812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6.28515625" style="3" customWidth="1"/>
    <col min="14596" max="14596" width="15.7109375" style="3" customWidth="1"/>
    <col min="14597" max="14597" width="14.85546875" style="3" customWidth="1"/>
    <col min="14598" max="14602" width="10.4257812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6.28515625" style="3" customWidth="1"/>
    <col min="14852" max="14852" width="15.7109375" style="3" customWidth="1"/>
    <col min="14853" max="14853" width="14.85546875" style="3" customWidth="1"/>
    <col min="14854" max="14858" width="10.4257812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6.28515625" style="3" customWidth="1"/>
    <col min="15108" max="15108" width="15.7109375" style="3" customWidth="1"/>
    <col min="15109" max="15109" width="14.85546875" style="3" customWidth="1"/>
    <col min="15110" max="15114" width="10.4257812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6.28515625" style="3" customWidth="1"/>
    <col min="15364" max="15364" width="15.7109375" style="3" customWidth="1"/>
    <col min="15365" max="15365" width="14.85546875" style="3" customWidth="1"/>
    <col min="15366" max="15370" width="10.4257812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6.28515625" style="3" customWidth="1"/>
    <col min="15620" max="15620" width="15.7109375" style="3" customWidth="1"/>
    <col min="15621" max="15621" width="14.85546875" style="3" customWidth="1"/>
    <col min="15622" max="15626" width="10.4257812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6.28515625" style="3" customWidth="1"/>
    <col min="15876" max="15876" width="15.7109375" style="3" customWidth="1"/>
    <col min="15877" max="15877" width="14.85546875" style="3" customWidth="1"/>
    <col min="15878" max="15882" width="10.4257812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6.28515625" style="3" customWidth="1"/>
    <col min="16132" max="16132" width="15.7109375" style="3" customWidth="1"/>
    <col min="16133" max="16133" width="14.85546875" style="3" customWidth="1"/>
    <col min="16134" max="16138" width="10.42578125" style="3" customWidth="1"/>
    <col min="16139" max="16384" width="9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43.5" customHeight="1" x14ac:dyDescent="0.3">
      <c r="A7" s="89"/>
      <c r="B7" s="89"/>
      <c r="C7" s="104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30" x14ac:dyDescent="0.2">
      <c r="A8" s="89"/>
      <c r="B8" s="89"/>
      <c r="C8" s="6" t="s">
        <v>52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3">
      <c r="A9" s="8">
        <v>1</v>
      </c>
      <c r="B9" s="9" t="s">
        <v>21</v>
      </c>
      <c r="C9" s="83">
        <f t="shared" ref="C9:C21" si="0">SUM(D9:J9)</f>
        <v>14000</v>
      </c>
      <c r="D9" s="83">
        <f>[19]ตารางสำรวจอายุลูกหนี้ฯ!E11</f>
        <v>14000</v>
      </c>
      <c r="E9" s="83">
        <f>[19]ตารางสำรวจอายุลูกหนี้ฯ!G11</f>
        <v>0</v>
      </c>
      <c r="F9" s="83">
        <f>[19]ตารางสำรวจอายุลูกหนี้ฯ!I11</f>
        <v>0</v>
      </c>
      <c r="G9" s="83">
        <f>[19]ตารางสำรวจอายุลูกหนี้ฯ!K11</f>
        <v>0</v>
      </c>
      <c r="H9" s="83">
        <f>[19]ตารางสำรวจอายุลูกหนี้ฯ!M11</f>
        <v>0</v>
      </c>
      <c r="I9" s="83">
        <f>[19]ตารางสำรวจอายุลูกหนี้ฯ!O11</f>
        <v>0</v>
      </c>
      <c r="J9" s="83">
        <f>[19]ตารางสำรวจอายุลูกหนี้ฯ!Q11</f>
        <v>0</v>
      </c>
    </row>
    <row r="10" spans="1:10" x14ac:dyDescent="0.3">
      <c r="A10" s="8">
        <v>2</v>
      </c>
      <c r="B10" s="9" t="s">
        <v>22</v>
      </c>
      <c r="C10" s="83">
        <f t="shared" si="0"/>
        <v>449646</v>
      </c>
      <c r="D10" s="83">
        <f>[19]ตารางสำรวจอายุลูกหนี้ฯ!E23</f>
        <v>356057</v>
      </c>
      <c r="E10" s="83">
        <f>[19]ตารางสำรวจอายุลูกหนี้ฯ!G23</f>
        <v>21004.5</v>
      </c>
      <c r="F10" s="83">
        <f>[19]ตารางสำรวจอายุลูกหนี้ฯ!I23</f>
        <v>49627.5</v>
      </c>
      <c r="G10" s="83">
        <f>[19]ตารางสำรวจอายุลูกหนี้ฯ!K23</f>
        <v>5633</v>
      </c>
      <c r="H10" s="83">
        <f>[19]ตารางสำรวจอายุลูกหนี้ฯ!M23</f>
        <v>10957</v>
      </c>
      <c r="I10" s="83">
        <f>[19]ตารางสำรวจอายุลูกหนี้ฯ!O23</f>
        <v>6367</v>
      </c>
      <c r="J10" s="83">
        <f>[19]ตารางสำรวจอายุลูกหนี้ฯ!Q23</f>
        <v>0</v>
      </c>
    </row>
    <row r="11" spans="1:10" x14ac:dyDescent="0.3">
      <c r="A11" s="8">
        <v>3</v>
      </c>
      <c r="B11" s="9" t="s">
        <v>23</v>
      </c>
      <c r="C11" s="83">
        <f t="shared" si="0"/>
        <v>742344.40000000014</v>
      </c>
      <c r="D11" s="83">
        <f>[19]ตารางสำรวจอายุลูกหนี้ฯ!E34</f>
        <v>724593.40000000014</v>
      </c>
      <c r="E11" s="83">
        <f>[19]ตารางสำรวจอายุลูกหนี้ฯ!G34</f>
        <v>14040</v>
      </c>
      <c r="F11" s="83">
        <f>[19]ตารางสำรวจอายุลูกหนี้ฯ!I34</f>
        <v>0</v>
      </c>
      <c r="G11" s="83">
        <f>[19]ตารางสำรวจอายุลูกหนี้ฯ!K34</f>
        <v>2253</v>
      </c>
      <c r="H11" s="83">
        <f>[19]ตารางสำรวจอายุลูกหนี้ฯ!M34</f>
        <v>1458</v>
      </c>
      <c r="I11" s="83">
        <f>[19]ตารางสำรวจอายุลูกหนี้ฯ!O34</f>
        <v>0</v>
      </c>
      <c r="J11" s="83">
        <f>[19]ตารางสำรวจอายุลูกหนี้ฯ!Q34</f>
        <v>0</v>
      </c>
    </row>
    <row r="12" spans="1:10" x14ac:dyDescent="0.3">
      <c r="A12" s="8">
        <v>4</v>
      </c>
      <c r="B12" s="9" t="s">
        <v>24</v>
      </c>
      <c r="C12" s="83">
        <f t="shared" si="0"/>
        <v>881380</v>
      </c>
      <c r="D12" s="83">
        <f>[19]ตารางสำรวจอายุลูกหนี้ฯ!E39</f>
        <v>766349.5</v>
      </c>
      <c r="E12" s="83">
        <f>[19]ตารางสำรวจอายุลูกหนี้ฯ!G39</f>
        <v>115030.5</v>
      </c>
      <c r="F12" s="83">
        <f>[19]ตารางสำรวจอายุลูกหนี้ฯ!I39</f>
        <v>0</v>
      </c>
      <c r="G12" s="83">
        <f>[19]ตารางสำรวจอายุลูกหนี้ฯ!K39</f>
        <v>0</v>
      </c>
      <c r="H12" s="83">
        <f>[19]ตารางสำรวจอายุลูกหนี้ฯ!M39</f>
        <v>0</v>
      </c>
      <c r="I12" s="83">
        <f>[19]ตารางสำรวจอายุลูกหนี้ฯ!O39</f>
        <v>0</v>
      </c>
      <c r="J12" s="83">
        <f>[19]ตารางสำรวจอายุลูกหนี้ฯ!Q39</f>
        <v>0</v>
      </c>
    </row>
    <row r="13" spans="1:10" x14ac:dyDescent="0.3">
      <c r="A13" s="8">
        <v>5</v>
      </c>
      <c r="B13" s="9" t="s">
        <v>25</v>
      </c>
      <c r="C13" s="83">
        <f t="shared" si="0"/>
        <v>850</v>
      </c>
      <c r="D13" s="83">
        <f>[19]ตารางสำรวจอายุลูกหนี้ฯ!E50</f>
        <v>850</v>
      </c>
      <c r="E13" s="83">
        <f>[19]ตารางสำรวจอายุลูกหนี้ฯ!G50</f>
        <v>0</v>
      </c>
      <c r="F13" s="83">
        <f>[19]ตารางสำรวจอายุลูกหนี้ฯ!I50</f>
        <v>0</v>
      </c>
      <c r="G13" s="83">
        <f>[19]ตารางสำรวจอายุลูกหนี้ฯ!K50</f>
        <v>0</v>
      </c>
      <c r="H13" s="83">
        <f>[19]ตารางสำรวจอายุลูกหนี้ฯ!M50</f>
        <v>0</v>
      </c>
      <c r="I13" s="83">
        <f>[19]ตารางสำรวจอายุลูกหนี้ฯ!O50</f>
        <v>0</v>
      </c>
      <c r="J13" s="83">
        <f>[19]ตารางสำรวจอายุลูกหนี้ฯ!Q50</f>
        <v>0</v>
      </c>
    </row>
    <row r="14" spans="1:10" x14ac:dyDescent="0.3">
      <c r="A14" s="8">
        <v>6</v>
      </c>
      <c r="B14" s="9" t="s">
        <v>26</v>
      </c>
      <c r="C14" s="83">
        <f t="shared" si="0"/>
        <v>5345140.45</v>
      </c>
      <c r="D14" s="83">
        <f>[19]ตารางสำรวจอายุลูกหนี้ฯ!E53</f>
        <v>4102971.45</v>
      </c>
      <c r="E14" s="83">
        <f>[19]ตารางสำรวจอายุลูกหนี้ฯ!G53</f>
        <v>1242169</v>
      </c>
      <c r="F14" s="83">
        <f>[19]ตารางสำรวจอายุลูกหนี้ฯ!I53</f>
        <v>0</v>
      </c>
      <c r="G14" s="83">
        <f>[19]ตารางสำรวจอายุลูกหนี้ฯ!K53</f>
        <v>0</v>
      </c>
      <c r="H14" s="83">
        <f>[19]ตารางสำรวจอายุลูกหนี้ฯ!M53</f>
        <v>0</v>
      </c>
      <c r="I14" s="83">
        <f>[19]ตารางสำรวจอายุลูกหนี้ฯ!O53</f>
        <v>0</v>
      </c>
      <c r="J14" s="83">
        <f>[19]ตารางสำรวจอายุลูกหนี้ฯ!Q53</f>
        <v>0</v>
      </c>
    </row>
    <row r="15" spans="1:10" x14ac:dyDescent="0.3">
      <c r="A15" s="8">
        <v>7</v>
      </c>
      <c r="B15" s="9" t="s">
        <v>27</v>
      </c>
      <c r="C15" s="83">
        <f t="shared" si="0"/>
        <v>142806</v>
      </c>
      <c r="D15" s="83">
        <f>[19]ตารางสำรวจอายุลูกหนี้ฯ!E56</f>
        <v>142806</v>
      </c>
      <c r="E15" s="83">
        <f>[19]ตารางสำรวจอายุลูกหนี้ฯ!G56</f>
        <v>0</v>
      </c>
      <c r="F15" s="83">
        <f>[19]ตารางสำรวจอายุลูกหนี้ฯ!I56</f>
        <v>0</v>
      </c>
      <c r="G15" s="83">
        <f>[19]ตารางสำรวจอายุลูกหนี้ฯ!K56</f>
        <v>0</v>
      </c>
      <c r="H15" s="83">
        <f>[19]ตารางสำรวจอายุลูกหนี้ฯ!M56</f>
        <v>0</v>
      </c>
      <c r="I15" s="83">
        <f>[19]ตารางสำรวจอายุลูกหนี้ฯ!O56</f>
        <v>0</v>
      </c>
      <c r="J15" s="83">
        <f>[19]ตารางสำรวจอายุลูกหนี้ฯ!Q56</f>
        <v>0</v>
      </c>
    </row>
    <row r="16" spans="1:10" x14ac:dyDescent="0.3">
      <c r="A16" s="8">
        <v>8</v>
      </c>
      <c r="B16" s="9" t="s">
        <v>28</v>
      </c>
      <c r="C16" s="83">
        <f t="shared" si="0"/>
        <v>75636.2</v>
      </c>
      <c r="D16" s="83">
        <f>[19]ตารางสำรวจอายุลูกหนี้ฯ!E59</f>
        <v>75636.2</v>
      </c>
      <c r="E16" s="83">
        <f>[19]ตารางสำรวจอายุลูกหนี้ฯ!G59</f>
        <v>0</v>
      </c>
      <c r="F16" s="83">
        <f>[19]ตารางสำรวจอายุลูกหนี้ฯ!I59</f>
        <v>0</v>
      </c>
      <c r="G16" s="83">
        <f>[19]ตารางสำรวจอายุลูกหนี้ฯ!K59</f>
        <v>0</v>
      </c>
      <c r="H16" s="83">
        <f>[19]ตารางสำรวจอายุลูกหนี้ฯ!M59</f>
        <v>0</v>
      </c>
      <c r="I16" s="83">
        <f>[19]ตารางสำรวจอายุลูกหนี้ฯ!O59</f>
        <v>0</v>
      </c>
      <c r="J16" s="83">
        <f>[19]ตารางสำรวจอายุลูกหนี้ฯ!Q59</f>
        <v>0</v>
      </c>
    </row>
    <row r="17" spans="1:10" ht="24" x14ac:dyDescent="0.55000000000000004">
      <c r="A17" s="8">
        <v>9</v>
      </c>
      <c r="B17" s="9" t="s">
        <v>29</v>
      </c>
      <c r="C17" s="83">
        <f t="shared" si="0"/>
        <v>133499.5</v>
      </c>
      <c r="D17" s="83">
        <f>[19]ตารางสำรวจอายุลูกหนี้ฯ!E64</f>
        <v>133499.5</v>
      </c>
      <c r="E17" s="83">
        <f>[19]ตารางสำรวจอายุลูกหนี้ฯ!G64</f>
        <v>0</v>
      </c>
      <c r="F17" s="83">
        <f>[19]ตารางสำรวจอายุลูกหนี้ฯ!I64</f>
        <v>0</v>
      </c>
      <c r="G17" s="83">
        <f>[19]ตารางสำรวจอายุลูกหนี้ฯ!K64</f>
        <v>0</v>
      </c>
      <c r="H17" s="83">
        <f>[19]ตารางสำรวจอายุลูกหนี้ฯ!M64</f>
        <v>0</v>
      </c>
      <c r="I17" s="83">
        <f>[19]ตารางสำรวจอายุลูกหนี้ฯ!O64</f>
        <v>0</v>
      </c>
      <c r="J17" s="83">
        <f>[19]ตารางสำรวจอายุลูกหนี้ฯ!Q64</f>
        <v>0</v>
      </c>
    </row>
    <row r="18" spans="1:10" ht="24" x14ac:dyDescent="0.55000000000000004">
      <c r="A18" s="12">
        <v>10</v>
      </c>
      <c r="B18" s="13" t="s">
        <v>30</v>
      </c>
      <c r="C18" s="84">
        <f t="shared" si="0"/>
        <v>0</v>
      </c>
      <c r="D18" s="84">
        <f>[19]ตารางสำรวจอายุลูกหนี้ฯ!E65</f>
        <v>0</v>
      </c>
      <c r="E18" s="84">
        <f>[19]ตารางสำรวจอายุลูกหนี้ฯ!G65</f>
        <v>0</v>
      </c>
      <c r="F18" s="84">
        <f>[19]ตารางสำรวจอายุลูกหนี้ฯ!H65</f>
        <v>0</v>
      </c>
      <c r="G18" s="84">
        <f>[19]ตารางสำรวจอายุลูกหนี้ฯ!I65</f>
        <v>0</v>
      </c>
      <c r="H18" s="84">
        <f>[19]ตารางสำรวจอายุลูกหนี้ฯ!J65</f>
        <v>0</v>
      </c>
      <c r="I18" s="84">
        <f>[19]ตารางสำรวจอายุลูกหนี้ฯ!K65</f>
        <v>0</v>
      </c>
      <c r="J18" s="84">
        <f>[19]ตารางสำรวจอายุลูกหนี้ฯ!L65</f>
        <v>0</v>
      </c>
    </row>
    <row r="19" spans="1:10" ht="24" x14ac:dyDescent="0.55000000000000004">
      <c r="A19" s="12">
        <v>11</v>
      </c>
      <c r="B19" s="13" t="s">
        <v>31</v>
      </c>
      <c r="C19" s="84">
        <f t="shared" si="0"/>
        <v>1070</v>
      </c>
      <c r="D19" s="84">
        <f>[19]ตารางสำรวจอายุลูกหนี้ฯ!E66</f>
        <v>1070</v>
      </c>
      <c r="E19" s="84">
        <f>[19]ตารางสำรวจอายุลูกหนี้ฯ!G66</f>
        <v>0</v>
      </c>
      <c r="F19" s="84">
        <f>[19]ตารางสำรวจอายุลูกหนี้ฯ!I66</f>
        <v>0</v>
      </c>
      <c r="G19" s="84">
        <f>[19]ตารางสำรวจอายุลูกหนี้ฯ!K66</f>
        <v>0</v>
      </c>
      <c r="H19" s="84">
        <f>[19]ตารางสำรวจอายุลูกหนี้ฯ!M66</f>
        <v>0</v>
      </c>
      <c r="I19" s="84">
        <f>[19]ตารางสำรวจอายุลูกหนี้ฯ!O66</f>
        <v>0</v>
      </c>
      <c r="J19" s="84">
        <f>[19]ตารางสำรวจอายุลูกหนี้ฯ!Q66</f>
        <v>0</v>
      </c>
    </row>
    <row r="20" spans="1:10" ht="24" x14ac:dyDescent="0.55000000000000004">
      <c r="A20" s="12">
        <v>12</v>
      </c>
      <c r="B20" s="13" t="s">
        <v>32</v>
      </c>
      <c r="C20" s="84">
        <f t="shared" si="0"/>
        <v>0</v>
      </c>
      <c r="D20" s="84">
        <f>[19]ตารางสำรวจอายุลูกหนี้ฯ!E67</f>
        <v>0</v>
      </c>
      <c r="E20" s="84">
        <f>[19]ตารางสำรวจอายุลูกหนี้ฯ!G67</f>
        <v>0</v>
      </c>
      <c r="F20" s="84">
        <f>[19]ตารางสำรวจอายุลูกหนี้ฯ!H67</f>
        <v>0</v>
      </c>
      <c r="G20" s="84">
        <f>[19]ตารางสำรวจอายุลูกหนี้ฯ!I67</f>
        <v>0</v>
      </c>
      <c r="H20" s="84">
        <f>[19]ตารางสำรวจอายุลูกหนี้ฯ!J67</f>
        <v>0</v>
      </c>
      <c r="I20" s="84">
        <f>[19]ตารางสำรวจอายุลูกหนี้ฯ!K67</f>
        <v>0</v>
      </c>
      <c r="J20" s="84">
        <f>[19]ตารางสำรวจอายุลูกหนี้ฯ!L67</f>
        <v>0</v>
      </c>
    </row>
    <row r="21" spans="1:10" ht="24.75" thickBot="1" x14ac:dyDescent="0.6">
      <c r="A21" s="16">
        <v>13</v>
      </c>
      <c r="B21" s="17" t="s">
        <v>33</v>
      </c>
      <c r="C21" s="85">
        <f t="shared" si="0"/>
        <v>7786372.5500000007</v>
      </c>
      <c r="D21" s="85">
        <f>[19]ตารางสำรวจอายุลูกหนี้ฯ!E68</f>
        <v>6317833.0500000007</v>
      </c>
      <c r="E21" s="85">
        <f>[19]ตารางสำรวจอายุลูกหนี้ฯ!G68</f>
        <v>1392244</v>
      </c>
      <c r="F21" s="85">
        <f>[19]ตารางสำรวจอายุลูกหนี้ฯ!I68</f>
        <v>49627.5</v>
      </c>
      <c r="G21" s="85">
        <f>[19]ตารางสำรวจอายุลูกหนี้ฯ!K68</f>
        <v>7886</v>
      </c>
      <c r="H21" s="85">
        <f>[19]ตารางสำรวจอายุลูกหนี้ฯ!M68</f>
        <v>12415</v>
      </c>
      <c r="I21" s="85">
        <f>[19]ตารางสำรวจอายุลูกหนี้ฯ!O68</f>
        <v>6367</v>
      </c>
      <c r="J21" s="85">
        <f>[19]ตารางสำรวจอายุลูกหนี้ฯ!Q68</f>
        <v>0</v>
      </c>
    </row>
    <row r="22" spans="1:10" ht="24.75" thickTop="1" x14ac:dyDescent="0.55000000000000004"/>
    <row r="24" spans="1:10" ht="24" x14ac:dyDescent="0.55000000000000004">
      <c r="G24" s="21"/>
      <c r="H24" s="98"/>
      <c r="I24" s="98"/>
      <c r="J24" s="98"/>
    </row>
    <row r="25" spans="1:10" ht="24" x14ac:dyDescent="0.55000000000000004">
      <c r="G25" s="21"/>
      <c r="H25" s="98"/>
      <c r="I25" s="98"/>
      <c r="J25" s="98"/>
    </row>
    <row r="26" spans="1:10" ht="24" x14ac:dyDescent="0.55000000000000004"/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31FB-438A-40AD-A3CE-2DC76F003DB4}">
  <dimension ref="A1:J25"/>
  <sheetViews>
    <sheetView topLeftCell="A8" workbookViewId="0">
      <selection activeCell="C24" sqref="C24"/>
    </sheetView>
  </sheetViews>
  <sheetFormatPr defaultColWidth="9" defaultRowHeight="20.25" x14ac:dyDescent="0.35"/>
  <cols>
    <col min="1" max="1" width="6.140625" style="24" customWidth="1"/>
    <col min="2" max="2" width="39.7109375" style="1" customWidth="1"/>
    <col min="3" max="3" width="21.140625" style="1" customWidth="1"/>
    <col min="4" max="4" width="21.42578125" style="1" customWidth="1"/>
    <col min="5" max="5" width="19.5703125" style="1" customWidth="1"/>
    <col min="6" max="6" width="10.42578125" style="1" customWidth="1"/>
    <col min="7" max="7" width="15.7109375" style="1" customWidth="1"/>
    <col min="8" max="8" width="10.42578125" style="1" customWidth="1"/>
    <col min="9" max="9" width="15.140625" style="1" customWidth="1"/>
    <col min="10" max="10" width="10.42578125" style="1" customWidth="1"/>
    <col min="11" max="255" width="9" style="1"/>
    <col min="256" max="256" width="6.140625" style="1" customWidth="1"/>
    <col min="257" max="257" width="42.7109375" style="1" customWidth="1"/>
    <col min="258" max="258" width="21.140625" style="1" customWidth="1"/>
    <col min="259" max="259" width="22.85546875" style="1" customWidth="1"/>
    <col min="260" max="260" width="21.42578125" style="1" customWidth="1"/>
    <col min="261" max="261" width="19.5703125" style="1" customWidth="1"/>
    <col min="262" max="262" width="10.42578125" style="1" customWidth="1"/>
    <col min="263" max="263" width="15.7109375" style="1" customWidth="1"/>
    <col min="264" max="264" width="10.42578125" style="1" customWidth="1"/>
    <col min="265" max="265" width="15.140625" style="1" customWidth="1"/>
    <col min="266" max="266" width="10.42578125" style="1" customWidth="1"/>
    <col min="267" max="511" width="9" style="1"/>
    <col min="512" max="512" width="6.140625" style="1" customWidth="1"/>
    <col min="513" max="513" width="42.7109375" style="1" customWidth="1"/>
    <col min="514" max="514" width="21.140625" style="1" customWidth="1"/>
    <col min="515" max="515" width="22.85546875" style="1" customWidth="1"/>
    <col min="516" max="516" width="21.42578125" style="1" customWidth="1"/>
    <col min="517" max="517" width="19.5703125" style="1" customWidth="1"/>
    <col min="518" max="518" width="10.42578125" style="1" customWidth="1"/>
    <col min="519" max="519" width="15.7109375" style="1" customWidth="1"/>
    <col min="520" max="520" width="10.42578125" style="1" customWidth="1"/>
    <col min="521" max="521" width="15.140625" style="1" customWidth="1"/>
    <col min="522" max="522" width="10.42578125" style="1" customWidth="1"/>
    <col min="523" max="767" width="9" style="1"/>
    <col min="768" max="768" width="6.140625" style="1" customWidth="1"/>
    <col min="769" max="769" width="42.7109375" style="1" customWidth="1"/>
    <col min="770" max="770" width="21.140625" style="1" customWidth="1"/>
    <col min="771" max="771" width="22.85546875" style="1" customWidth="1"/>
    <col min="772" max="772" width="21.42578125" style="1" customWidth="1"/>
    <col min="773" max="773" width="19.5703125" style="1" customWidth="1"/>
    <col min="774" max="774" width="10.42578125" style="1" customWidth="1"/>
    <col min="775" max="775" width="15.7109375" style="1" customWidth="1"/>
    <col min="776" max="776" width="10.42578125" style="1" customWidth="1"/>
    <col min="777" max="777" width="15.140625" style="1" customWidth="1"/>
    <col min="778" max="778" width="10.42578125" style="1" customWidth="1"/>
    <col min="779" max="1023" width="9" style="1"/>
    <col min="1024" max="1024" width="6.140625" style="1" customWidth="1"/>
    <col min="1025" max="1025" width="42.7109375" style="1" customWidth="1"/>
    <col min="1026" max="1026" width="21.140625" style="1" customWidth="1"/>
    <col min="1027" max="1027" width="22.85546875" style="1" customWidth="1"/>
    <col min="1028" max="1028" width="21.42578125" style="1" customWidth="1"/>
    <col min="1029" max="1029" width="19.5703125" style="1" customWidth="1"/>
    <col min="1030" max="1030" width="10.42578125" style="1" customWidth="1"/>
    <col min="1031" max="1031" width="15.7109375" style="1" customWidth="1"/>
    <col min="1032" max="1032" width="10.42578125" style="1" customWidth="1"/>
    <col min="1033" max="1033" width="15.140625" style="1" customWidth="1"/>
    <col min="1034" max="1034" width="10.42578125" style="1" customWidth="1"/>
    <col min="1035" max="1279" width="9" style="1"/>
    <col min="1280" max="1280" width="6.140625" style="1" customWidth="1"/>
    <col min="1281" max="1281" width="42.7109375" style="1" customWidth="1"/>
    <col min="1282" max="1282" width="21.140625" style="1" customWidth="1"/>
    <col min="1283" max="1283" width="22.85546875" style="1" customWidth="1"/>
    <col min="1284" max="1284" width="21.42578125" style="1" customWidth="1"/>
    <col min="1285" max="1285" width="19.5703125" style="1" customWidth="1"/>
    <col min="1286" max="1286" width="10.42578125" style="1" customWidth="1"/>
    <col min="1287" max="1287" width="15.7109375" style="1" customWidth="1"/>
    <col min="1288" max="1288" width="10.42578125" style="1" customWidth="1"/>
    <col min="1289" max="1289" width="15.140625" style="1" customWidth="1"/>
    <col min="1290" max="1290" width="10.42578125" style="1" customWidth="1"/>
    <col min="1291" max="1535" width="9" style="1"/>
    <col min="1536" max="1536" width="6.140625" style="1" customWidth="1"/>
    <col min="1537" max="1537" width="42.7109375" style="1" customWidth="1"/>
    <col min="1538" max="1538" width="21.140625" style="1" customWidth="1"/>
    <col min="1539" max="1539" width="22.85546875" style="1" customWidth="1"/>
    <col min="1540" max="1540" width="21.42578125" style="1" customWidth="1"/>
    <col min="1541" max="1541" width="19.5703125" style="1" customWidth="1"/>
    <col min="1542" max="1542" width="10.42578125" style="1" customWidth="1"/>
    <col min="1543" max="1543" width="15.7109375" style="1" customWidth="1"/>
    <col min="1544" max="1544" width="10.42578125" style="1" customWidth="1"/>
    <col min="1545" max="1545" width="15.140625" style="1" customWidth="1"/>
    <col min="1546" max="1546" width="10.42578125" style="1" customWidth="1"/>
    <col min="1547" max="1791" width="9" style="1"/>
    <col min="1792" max="1792" width="6.140625" style="1" customWidth="1"/>
    <col min="1793" max="1793" width="42.7109375" style="1" customWidth="1"/>
    <col min="1794" max="1794" width="21.140625" style="1" customWidth="1"/>
    <col min="1795" max="1795" width="22.85546875" style="1" customWidth="1"/>
    <col min="1796" max="1796" width="21.42578125" style="1" customWidth="1"/>
    <col min="1797" max="1797" width="19.5703125" style="1" customWidth="1"/>
    <col min="1798" max="1798" width="10.42578125" style="1" customWidth="1"/>
    <col min="1799" max="1799" width="15.7109375" style="1" customWidth="1"/>
    <col min="1800" max="1800" width="10.42578125" style="1" customWidth="1"/>
    <col min="1801" max="1801" width="15.140625" style="1" customWidth="1"/>
    <col min="1802" max="1802" width="10.42578125" style="1" customWidth="1"/>
    <col min="1803" max="2047" width="9" style="1"/>
    <col min="2048" max="2048" width="6.140625" style="1" customWidth="1"/>
    <col min="2049" max="2049" width="42.7109375" style="1" customWidth="1"/>
    <col min="2050" max="2050" width="21.140625" style="1" customWidth="1"/>
    <col min="2051" max="2051" width="22.85546875" style="1" customWidth="1"/>
    <col min="2052" max="2052" width="21.42578125" style="1" customWidth="1"/>
    <col min="2053" max="2053" width="19.5703125" style="1" customWidth="1"/>
    <col min="2054" max="2054" width="10.42578125" style="1" customWidth="1"/>
    <col min="2055" max="2055" width="15.7109375" style="1" customWidth="1"/>
    <col min="2056" max="2056" width="10.42578125" style="1" customWidth="1"/>
    <col min="2057" max="2057" width="15.140625" style="1" customWidth="1"/>
    <col min="2058" max="2058" width="10.42578125" style="1" customWidth="1"/>
    <col min="2059" max="2303" width="9" style="1"/>
    <col min="2304" max="2304" width="6.140625" style="1" customWidth="1"/>
    <col min="2305" max="2305" width="42.7109375" style="1" customWidth="1"/>
    <col min="2306" max="2306" width="21.140625" style="1" customWidth="1"/>
    <col min="2307" max="2307" width="22.85546875" style="1" customWidth="1"/>
    <col min="2308" max="2308" width="21.42578125" style="1" customWidth="1"/>
    <col min="2309" max="2309" width="19.5703125" style="1" customWidth="1"/>
    <col min="2310" max="2310" width="10.42578125" style="1" customWidth="1"/>
    <col min="2311" max="2311" width="15.7109375" style="1" customWidth="1"/>
    <col min="2312" max="2312" width="10.42578125" style="1" customWidth="1"/>
    <col min="2313" max="2313" width="15.140625" style="1" customWidth="1"/>
    <col min="2314" max="2314" width="10.42578125" style="1" customWidth="1"/>
    <col min="2315" max="2559" width="9" style="1"/>
    <col min="2560" max="2560" width="6.140625" style="1" customWidth="1"/>
    <col min="2561" max="2561" width="42.7109375" style="1" customWidth="1"/>
    <col min="2562" max="2562" width="21.140625" style="1" customWidth="1"/>
    <col min="2563" max="2563" width="22.85546875" style="1" customWidth="1"/>
    <col min="2564" max="2564" width="21.42578125" style="1" customWidth="1"/>
    <col min="2565" max="2565" width="19.5703125" style="1" customWidth="1"/>
    <col min="2566" max="2566" width="10.42578125" style="1" customWidth="1"/>
    <col min="2567" max="2567" width="15.7109375" style="1" customWidth="1"/>
    <col min="2568" max="2568" width="10.42578125" style="1" customWidth="1"/>
    <col min="2569" max="2569" width="15.140625" style="1" customWidth="1"/>
    <col min="2570" max="2570" width="10.42578125" style="1" customWidth="1"/>
    <col min="2571" max="2815" width="9" style="1"/>
    <col min="2816" max="2816" width="6.140625" style="1" customWidth="1"/>
    <col min="2817" max="2817" width="42.7109375" style="1" customWidth="1"/>
    <col min="2818" max="2818" width="21.140625" style="1" customWidth="1"/>
    <col min="2819" max="2819" width="22.85546875" style="1" customWidth="1"/>
    <col min="2820" max="2820" width="21.42578125" style="1" customWidth="1"/>
    <col min="2821" max="2821" width="19.5703125" style="1" customWidth="1"/>
    <col min="2822" max="2822" width="10.42578125" style="1" customWidth="1"/>
    <col min="2823" max="2823" width="15.7109375" style="1" customWidth="1"/>
    <col min="2824" max="2824" width="10.42578125" style="1" customWidth="1"/>
    <col min="2825" max="2825" width="15.140625" style="1" customWidth="1"/>
    <col min="2826" max="2826" width="10.42578125" style="1" customWidth="1"/>
    <col min="2827" max="3071" width="9" style="1"/>
    <col min="3072" max="3072" width="6.140625" style="1" customWidth="1"/>
    <col min="3073" max="3073" width="42.7109375" style="1" customWidth="1"/>
    <col min="3074" max="3074" width="21.140625" style="1" customWidth="1"/>
    <col min="3075" max="3075" width="22.85546875" style="1" customWidth="1"/>
    <col min="3076" max="3076" width="21.42578125" style="1" customWidth="1"/>
    <col min="3077" max="3077" width="19.5703125" style="1" customWidth="1"/>
    <col min="3078" max="3078" width="10.42578125" style="1" customWidth="1"/>
    <col min="3079" max="3079" width="15.7109375" style="1" customWidth="1"/>
    <col min="3080" max="3080" width="10.42578125" style="1" customWidth="1"/>
    <col min="3081" max="3081" width="15.140625" style="1" customWidth="1"/>
    <col min="3082" max="3082" width="10.42578125" style="1" customWidth="1"/>
    <col min="3083" max="3327" width="9" style="1"/>
    <col min="3328" max="3328" width="6.140625" style="1" customWidth="1"/>
    <col min="3329" max="3329" width="42.7109375" style="1" customWidth="1"/>
    <col min="3330" max="3330" width="21.140625" style="1" customWidth="1"/>
    <col min="3331" max="3331" width="22.85546875" style="1" customWidth="1"/>
    <col min="3332" max="3332" width="21.42578125" style="1" customWidth="1"/>
    <col min="3333" max="3333" width="19.5703125" style="1" customWidth="1"/>
    <col min="3334" max="3334" width="10.42578125" style="1" customWidth="1"/>
    <col min="3335" max="3335" width="15.7109375" style="1" customWidth="1"/>
    <col min="3336" max="3336" width="10.42578125" style="1" customWidth="1"/>
    <col min="3337" max="3337" width="15.140625" style="1" customWidth="1"/>
    <col min="3338" max="3338" width="10.42578125" style="1" customWidth="1"/>
    <col min="3339" max="3583" width="9" style="1"/>
    <col min="3584" max="3584" width="6.140625" style="1" customWidth="1"/>
    <col min="3585" max="3585" width="42.7109375" style="1" customWidth="1"/>
    <col min="3586" max="3586" width="21.140625" style="1" customWidth="1"/>
    <col min="3587" max="3587" width="22.85546875" style="1" customWidth="1"/>
    <col min="3588" max="3588" width="21.42578125" style="1" customWidth="1"/>
    <col min="3589" max="3589" width="19.5703125" style="1" customWidth="1"/>
    <col min="3590" max="3590" width="10.42578125" style="1" customWidth="1"/>
    <col min="3591" max="3591" width="15.7109375" style="1" customWidth="1"/>
    <col min="3592" max="3592" width="10.42578125" style="1" customWidth="1"/>
    <col min="3593" max="3593" width="15.140625" style="1" customWidth="1"/>
    <col min="3594" max="3594" width="10.42578125" style="1" customWidth="1"/>
    <col min="3595" max="3839" width="9" style="1"/>
    <col min="3840" max="3840" width="6.140625" style="1" customWidth="1"/>
    <col min="3841" max="3841" width="42.7109375" style="1" customWidth="1"/>
    <col min="3842" max="3842" width="21.140625" style="1" customWidth="1"/>
    <col min="3843" max="3843" width="22.85546875" style="1" customWidth="1"/>
    <col min="3844" max="3844" width="21.42578125" style="1" customWidth="1"/>
    <col min="3845" max="3845" width="19.5703125" style="1" customWidth="1"/>
    <col min="3846" max="3846" width="10.42578125" style="1" customWidth="1"/>
    <col min="3847" max="3847" width="15.7109375" style="1" customWidth="1"/>
    <col min="3848" max="3848" width="10.42578125" style="1" customWidth="1"/>
    <col min="3849" max="3849" width="15.140625" style="1" customWidth="1"/>
    <col min="3850" max="3850" width="10.42578125" style="1" customWidth="1"/>
    <col min="3851" max="4095" width="9" style="1"/>
    <col min="4096" max="4096" width="6.140625" style="1" customWidth="1"/>
    <col min="4097" max="4097" width="42.7109375" style="1" customWidth="1"/>
    <col min="4098" max="4098" width="21.140625" style="1" customWidth="1"/>
    <col min="4099" max="4099" width="22.85546875" style="1" customWidth="1"/>
    <col min="4100" max="4100" width="21.42578125" style="1" customWidth="1"/>
    <col min="4101" max="4101" width="19.5703125" style="1" customWidth="1"/>
    <col min="4102" max="4102" width="10.42578125" style="1" customWidth="1"/>
    <col min="4103" max="4103" width="15.7109375" style="1" customWidth="1"/>
    <col min="4104" max="4104" width="10.42578125" style="1" customWidth="1"/>
    <col min="4105" max="4105" width="15.140625" style="1" customWidth="1"/>
    <col min="4106" max="4106" width="10.42578125" style="1" customWidth="1"/>
    <col min="4107" max="4351" width="9" style="1"/>
    <col min="4352" max="4352" width="6.140625" style="1" customWidth="1"/>
    <col min="4353" max="4353" width="42.7109375" style="1" customWidth="1"/>
    <col min="4354" max="4354" width="21.140625" style="1" customWidth="1"/>
    <col min="4355" max="4355" width="22.85546875" style="1" customWidth="1"/>
    <col min="4356" max="4356" width="21.42578125" style="1" customWidth="1"/>
    <col min="4357" max="4357" width="19.5703125" style="1" customWidth="1"/>
    <col min="4358" max="4358" width="10.42578125" style="1" customWidth="1"/>
    <col min="4359" max="4359" width="15.7109375" style="1" customWidth="1"/>
    <col min="4360" max="4360" width="10.42578125" style="1" customWidth="1"/>
    <col min="4361" max="4361" width="15.140625" style="1" customWidth="1"/>
    <col min="4362" max="4362" width="10.42578125" style="1" customWidth="1"/>
    <col min="4363" max="4607" width="9" style="1"/>
    <col min="4608" max="4608" width="6.140625" style="1" customWidth="1"/>
    <col min="4609" max="4609" width="42.7109375" style="1" customWidth="1"/>
    <col min="4610" max="4610" width="21.140625" style="1" customWidth="1"/>
    <col min="4611" max="4611" width="22.85546875" style="1" customWidth="1"/>
    <col min="4612" max="4612" width="21.42578125" style="1" customWidth="1"/>
    <col min="4613" max="4613" width="19.5703125" style="1" customWidth="1"/>
    <col min="4614" max="4614" width="10.42578125" style="1" customWidth="1"/>
    <col min="4615" max="4615" width="15.7109375" style="1" customWidth="1"/>
    <col min="4616" max="4616" width="10.42578125" style="1" customWidth="1"/>
    <col min="4617" max="4617" width="15.140625" style="1" customWidth="1"/>
    <col min="4618" max="4618" width="10.42578125" style="1" customWidth="1"/>
    <col min="4619" max="4863" width="9" style="1"/>
    <col min="4864" max="4864" width="6.140625" style="1" customWidth="1"/>
    <col min="4865" max="4865" width="42.7109375" style="1" customWidth="1"/>
    <col min="4866" max="4866" width="21.140625" style="1" customWidth="1"/>
    <col min="4867" max="4867" width="22.85546875" style="1" customWidth="1"/>
    <col min="4868" max="4868" width="21.42578125" style="1" customWidth="1"/>
    <col min="4869" max="4869" width="19.5703125" style="1" customWidth="1"/>
    <col min="4870" max="4870" width="10.42578125" style="1" customWidth="1"/>
    <col min="4871" max="4871" width="15.7109375" style="1" customWidth="1"/>
    <col min="4872" max="4872" width="10.42578125" style="1" customWidth="1"/>
    <col min="4873" max="4873" width="15.140625" style="1" customWidth="1"/>
    <col min="4874" max="4874" width="10.42578125" style="1" customWidth="1"/>
    <col min="4875" max="5119" width="9" style="1"/>
    <col min="5120" max="5120" width="6.140625" style="1" customWidth="1"/>
    <col min="5121" max="5121" width="42.7109375" style="1" customWidth="1"/>
    <col min="5122" max="5122" width="21.140625" style="1" customWidth="1"/>
    <col min="5123" max="5123" width="22.85546875" style="1" customWidth="1"/>
    <col min="5124" max="5124" width="21.42578125" style="1" customWidth="1"/>
    <col min="5125" max="5125" width="19.5703125" style="1" customWidth="1"/>
    <col min="5126" max="5126" width="10.42578125" style="1" customWidth="1"/>
    <col min="5127" max="5127" width="15.7109375" style="1" customWidth="1"/>
    <col min="5128" max="5128" width="10.42578125" style="1" customWidth="1"/>
    <col min="5129" max="5129" width="15.140625" style="1" customWidth="1"/>
    <col min="5130" max="5130" width="10.42578125" style="1" customWidth="1"/>
    <col min="5131" max="5375" width="9" style="1"/>
    <col min="5376" max="5376" width="6.140625" style="1" customWidth="1"/>
    <col min="5377" max="5377" width="42.7109375" style="1" customWidth="1"/>
    <col min="5378" max="5378" width="21.140625" style="1" customWidth="1"/>
    <col min="5379" max="5379" width="22.85546875" style="1" customWidth="1"/>
    <col min="5380" max="5380" width="21.42578125" style="1" customWidth="1"/>
    <col min="5381" max="5381" width="19.5703125" style="1" customWidth="1"/>
    <col min="5382" max="5382" width="10.42578125" style="1" customWidth="1"/>
    <col min="5383" max="5383" width="15.7109375" style="1" customWidth="1"/>
    <col min="5384" max="5384" width="10.42578125" style="1" customWidth="1"/>
    <col min="5385" max="5385" width="15.140625" style="1" customWidth="1"/>
    <col min="5386" max="5386" width="10.42578125" style="1" customWidth="1"/>
    <col min="5387" max="5631" width="9" style="1"/>
    <col min="5632" max="5632" width="6.140625" style="1" customWidth="1"/>
    <col min="5633" max="5633" width="42.7109375" style="1" customWidth="1"/>
    <col min="5634" max="5634" width="21.140625" style="1" customWidth="1"/>
    <col min="5635" max="5635" width="22.85546875" style="1" customWidth="1"/>
    <col min="5636" max="5636" width="21.42578125" style="1" customWidth="1"/>
    <col min="5637" max="5637" width="19.5703125" style="1" customWidth="1"/>
    <col min="5638" max="5638" width="10.42578125" style="1" customWidth="1"/>
    <col min="5639" max="5639" width="15.7109375" style="1" customWidth="1"/>
    <col min="5640" max="5640" width="10.42578125" style="1" customWidth="1"/>
    <col min="5641" max="5641" width="15.140625" style="1" customWidth="1"/>
    <col min="5642" max="5642" width="10.42578125" style="1" customWidth="1"/>
    <col min="5643" max="5887" width="9" style="1"/>
    <col min="5888" max="5888" width="6.140625" style="1" customWidth="1"/>
    <col min="5889" max="5889" width="42.7109375" style="1" customWidth="1"/>
    <col min="5890" max="5890" width="21.140625" style="1" customWidth="1"/>
    <col min="5891" max="5891" width="22.85546875" style="1" customWidth="1"/>
    <col min="5892" max="5892" width="21.42578125" style="1" customWidth="1"/>
    <col min="5893" max="5893" width="19.5703125" style="1" customWidth="1"/>
    <col min="5894" max="5894" width="10.42578125" style="1" customWidth="1"/>
    <col min="5895" max="5895" width="15.7109375" style="1" customWidth="1"/>
    <col min="5896" max="5896" width="10.42578125" style="1" customWidth="1"/>
    <col min="5897" max="5897" width="15.140625" style="1" customWidth="1"/>
    <col min="5898" max="5898" width="10.42578125" style="1" customWidth="1"/>
    <col min="5899" max="6143" width="9" style="1"/>
    <col min="6144" max="6144" width="6.140625" style="1" customWidth="1"/>
    <col min="6145" max="6145" width="42.7109375" style="1" customWidth="1"/>
    <col min="6146" max="6146" width="21.140625" style="1" customWidth="1"/>
    <col min="6147" max="6147" width="22.85546875" style="1" customWidth="1"/>
    <col min="6148" max="6148" width="21.42578125" style="1" customWidth="1"/>
    <col min="6149" max="6149" width="19.5703125" style="1" customWidth="1"/>
    <col min="6150" max="6150" width="10.42578125" style="1" customWidth="1"/>
    <col min="6151" max="6151" width="15.7109375" style="1" customWidth="1"/>
    <col min="6152" max="6152" width="10.42578125" style="1" customWidth="1"/>
    <col min="6153" max="6153" width="15.140625" style="1" customWidth="1"/>
    <col min="6154" max="6154" width="10.42578125" style="1" customWidth="1"/>
    <col min="6155" max="6399" width="9" style="1"/>
    <col min="6400" max="6400" width="6.140625" style="1" customWidth="1"/>
    <col min="6401" max="6401" width="42.7109375" style="1" customWidth="1"/>
    <col min="6402" max="6402" width="21.140625" style="1" customWidth="1"/>
    <col min="6403" max="6403" width="22.85546875" style="1" customWidth="1"/>
    <col min="6404" max="6404" width="21.42578125" style="1" customWidth="1"/>
    <col min="6405" max="6405" width="19.5703125" style="1" customWidth="1"/>
    <col min="6406" max="6406" width="10.42578125" style="1" customWidth="1"/>
    <col min="6407" max="6407" width="15.7109375" style="1" customWidth="1"/>
    <col min="6408" max="6408" width="10.42578125" style="1" customWidth="1"/>
    <col min="6409" max="6409" width="15.140625" style="1" customWidth="1"/>
    <col min="6410" max="6410" width="10.42578125" style="1" customWidth="1"/>
    <col min="6411" max="6655" width="9" style="1"/>
    <col min="6656" max="6656" width="6.140625" style="1" customWidth="1"/>
    <col min="6657" max="6657" width="42.7109375" style="1" customWidth="1"/>
    <col min="6658" max="6658" width="21.140625" style="1" customWidth="1"/>
    <col min="6659" max="6659" width="22.85546875" style="1" customWidth="1"/>
    <col min="6660" max="6660" width="21.42578125" style="1" customWidth="1"/>
    <col min="6661" max="6661" width="19.5703125" style="1" customWidth="1"/>
    <col min="6662" max="6662" width="10.42578125" style="1" customWidth="1"/>
    <col min="6663" max="6663" width="15.7109375" style="1" customWidth="1"/>
    <col min="6664" max="6664" width="10.42578125" style="1" customWidth="1"/>
    <col min="6665" max="6665" width="15.140625" style="1" customWidth="1"/>
    <col min="6666" max="6666" width="10.42578125" style="1" customWidth="1"/>
    <col min="6667" max="6911" width="9" style="1"/>
    <col min="6912" max="6912" width="6.140625" style="1" customWidth="1"/>
    <col min="6913" max="6913" width="42.7109375" style="1" customWidth="1"/>
    <col min="6914" max="6914" width="21.140625" style="1" customWidth="1"/>
    <col min="6915" max="6915" width="22.85546875" style="1" customWidth="1"/>
    <col min="6916" max="6916" width="21.42578125" style="1" customWidth="1"/>
    <col min="6917" max="6917" width="19.5703125" style="1" customWidth="1"/>
    <col min="6918" max="6918" width="10.42578125" style="1" customWidth="1"/>
    <col min="6919" max="6919" width="15.7109375" style="1" customWidth="1"/>
    <col min="6920" max="6920" width="10.42578125" style="1" customWidth="1"/>
    <col min="6921" max="6921" width="15.140625" style="1" customWidth="1"/>
    <col min="6922" max="6922" width="10.42578125" style="1" customWidth="1"/>
    <col min="6923" max="7167" width="9" style="1"/>
    <col min="7168" max="7168" width="6.140625" style="1" customWidth="1"/>
    <col min="7169" max="7169" width="42.7109375" style="1" customWidth="1"/>
    <col min="7170" max="7170" width="21.140625" style="1" customWidth="1"/>
    <col min="7171" max="7171" width="22.85546875" style="1" customWidth="1"/>
    <col min="7172" max="7172" width="21.42578125" style="1" customWidth="1"/>
    <col min="7173" max="7173" width="19.5703125" style="1" customWidth="1"/>
    <col min="7174" max="7174" width="10.42578125" style="1" customWidth="1"/>
    <col min="7175" max="7175" width="15.7109375" style="1" customWidth="1"/>
    <col min="7176" max="7176" width="10.42578125" style="1" customWidth="1"/>
    <col min="7177" max="7177" width="15.140625" style="1" customWidth="1"/>
    <col min="7178" max="7178" width="10.42578125" style="1" customWidth="1"/>
    <col min="7179" max="7423" width="9" style="1"/>
    <col min="7424" max="7424" width="6.140625" style="1" customWidth="1"/>
    <col min="7425" max="7425" width="42.7109375" style="1" customWidth="1"/>
    <col min="7426" max="7426" width="21.140625" style="1" customWidth="1"/>
    <col min="7427" max="7427" width="22.85546875" style="1" customWidth="1"/>
    <col min="7428" max="7428" width="21.42578125" style="1" customWidth="1"/>
    <col min="7429" max="7429" width="19.5703125" style="1" customWidth="1"/>
    <col min="7430" max="7430" width="10.42578125" style="1" customWidth="1"/>
    <col min="7431" max="7431" width="15.7109375" style="1" customWidth="1"/>
    <col min="7432" max="7432" width="10.42578125" style="1" customWidth="1"/>
    <col min="7433" max="7433" width="15.140625" style="1" customWidth="1"/>
    <col min="7434" max="7434" width="10.42578125" style="1" customWidth="1"/>
    <col min="7435" max="7679" width="9" style="1"/>
    <col min="7680" max="7680" width="6.140625" style="1" customWidth="1"/>
    <col min="7681" max="7681" width="42.7109375" style="1" customWidth="1"/>
    <col min="7682" max="7682" width="21.140625" style="1" customWidth="1"/>
    <col min="7683" max="7683" width="22.85546875" style="1" customWidth="1"/>
    <col min="7684" max="7684" width="21.42578125" style="1" customWidth="1"/>
    <col min="7685" max="7685" width="19.5703125" style="1" customWidth="1"/>
    <col min="7686" max="7686" width="10.42578125" style="1" customWidth="1"/>
    <col min="7687" max="7687" width="15.7109375" style="1" customWidth="1"/>
    <col min="7688" max="7688" width="10.42578125" style="1" customWidth="1"/>
    <col min="7689" max="7689" width="15.140625" style="1" customWidth="1"/>
    <col min="7690" max="7690" width="10.42578125" style="1" customWidth="1"/>
    <col min="7691" max="7935" width="9" style="1"/>
    <col min="7936" max="7936" width="6.140625" style="1" customWidth="1"/>
    <col min="7937" max="7937" width="42.7109375" style="1" customWidth="1"/>
    <col min="7938" max="7938" width="21.140625" style="1" customWidth="1"/>
    <col min="7939" max="7939" width="22.85546875" style="1" customWidth="1"/>
    <col min="7940" max="7940" width="21.42578125" style="1" customWidth="1"/>
    <col min="7941" max="7941" width="19.5703125" style="1" customWidth="1"/>
    <col min="7942" max="7942" width="10.42578125" style="1" customWidth="1"/>
    <col min="7943" max="7943" width="15.7109375" style="1" customWidth="1"/>
    <col min="7944" max="7944" width="10.42578125" style="1" customWidth="1"/>
    <col min="7945" max="7945" width="15.140625" style="1" customWidth="1"/>
    <col min="7946" max="7946" width="10.42578125" style="1" customWidth="1"/>
    <col min="7947" max="8191" width="9" style="1"/>
    <col min="8192" max="8192" width="6.140625" style="1" customWidth="1"/>
    <col min="8193" max="8193" width="42.7109375" style="1" customWidth="1"/>
    <col min="8194" max="8194" width="21.140625" style="1" customWidth="1"/>
    <col min="8195" max="8195" width="22.85546875" style="1" customWidth="1"/>
    <col min="8196" max="8196" width="21.42578125" style="1" customWidth="1"/>
    <col min="8197" max="8197" width="19.5703125" style="1" customWidth="1"/>
    <col min="8198" max="8198" width="10.42578125" style="1" customWidth="1"/>
    <col min="8199" max="8199" width="15.7109375" style="1" customWidth="1"/>
    <col min="8200" max="8200" width="10.42578125" style="1" customWidth="1"/>
    <col min="8201" max="8201" width="15.140625" style="1" customWidth="1"/>
    <col min="8202" max="8202" width="10.42578125" style="1" customWidth="1"/>
    <col min="8203" max="8447" width="9" style="1"/>
    <col min="8448" max="8448" width="6.140625" style="1" customWidth="1"/>
    <col min="8449" max="8449" width="42.7109375" style="1" customWidth="1"/>
    <col min="8450" max="8450" width="21.140625" style="1" customWidth="1"/>
    <col min="8451" max="8451" width="22.85546875" style="1" customWidth="1"/>
    <col min="8452" max="8452" width="21.42578125" style="1" customWidth="1"/>
    <col min="8453" max="8453" width="19.5703125" style="1" customWidth="1"/>
    <col min="8454" max="8454" width="10.42578125" style="1" customWidth="1"/>
    <col min="8455" max="8455" width="15.7109375" style="1" customWidth="1"/>
    <col min="8456" max="8456" width="10.42578125" style="1" customWidth="1"/>
    <col min="8457" max="8457" width="15.140625" style="1" customWidth="1"/>
    <col min="8458" max="8458" width="10.42578125" style="1" customWidth="1"/>
    <col min="8459" max="8703" width="9" style="1"/>
    <col min="8704" max="8704" width="6.140625" style="1" customWidth="1"/>
    <col min="8705" max="8705" width="42.7109375" style="1" customWidth="1"/>
    <col min="8706" max="8706" width="21.140625" style="1" customWidth="1"/>
    <col min="8707" max="8707" width="22.85546875" style="1" customWidth="1"/>
    <col min="8708" max="8708" width="21.42578125" style="1" customWidth="1"/>
    <col min="8709" max="8709" width="19.5703125" style="1" customWidth="1"/>
    <col min="8710" max="8710" width="10.42578125" style="1" customWidth="1"/>
    <col min="8711" max="8711" width="15.7109375" style="1" customWidth="1"/>
    <col min="8712" max="8712" width="10.42578125" style="1" customWidth="1"/>
    <col min="8713" max="8713" width="15.140625" style="1" customWidth="1"/>
    <col min="8714" max="8714" width="10.42578125" style="1" customWidth="1"/>
    <col min="8715" max="8959" width="9" style="1"/>
    <col min="8960" max="8960" width="6.140625" style="1" customWidth="1"/>
    <col min="8961" max="8961" width="42.7109375" style="1" customWidth="1"/>
    <col min="8962" max="8962" width="21.140625" style="1" customWidth="1"/>
    <col min="8963" max="8963" width="22.85546875" style="1" customWidth="1"/>
    <col min="8964" max="8964" width="21.42578125" style="1" customWidth="1"/>
    <col min="8965" max="8965" width="19.5703125" style="1" customWidth="1"/>
    <col min="8966" max="8966" width="10.42578125" style="1" customWidth="1"/>
    <col min="8967" max="8967" width="15.7109375" style="1" customWidth="1"/>
    <col min="8968" max="8968" width="10.42578125" style="1" customWidth="1"/>
    <col min="8969" max="8969" width="15.140625" style="1" customWidth="1"/>
    <col min="8970" max="8970" width="10.42578125" style="1" customWidth="1"/>
    <col min="8971" max="9215" width="9" style="1"/>
    <col min="9216" max="9216" width="6.140625" style="1" customWidth="1"/>
    <col min="9217" max="9217" width="42.7109375" style="1" customWidth="1"/>
    <col min="9218" max="9218" width="21.140625" style="1" customWidth="1"/>
    <col min="9219" max="9219" width="22.85546875" style="1" customWidth="1"/>
    <col min="9220" max="9220" width="21.42578125" style="1" customWidth="1"/>
    <col min="9221" max="9221" width="19.5703125" style="1" customWidth="1"/>
    <col min="9222" max="9222" width="10.42578125" style="1" customWidth="1"/>
    <col min="9223" max="9223" width="15.7109375" style="1" customWidth="1"/>
    <col min="9224" max="9224" width="10.42578125" style="1" customWidth="1"/>
    <col min="9225" max="9225" width="15.140625" style="1" customWidth="1"/>
    <col min="9226" max="9226" width="10.42578125" style="1" customWidth="1"/>
    <col min="9227" max="9471" width="9" style="1"/>
    <col min="9472" max="9472" width="6.140625" style="1" customWidth="1"/>
    <col min="9473" max="9473" width="42.7109375" style="1" customWidth="1"/>
    <col min="9474" max="9474" width="21.140625" style="1" customWidth="1"/>
    <col min="9475" max="9475" width="22.85546875" style="1" customWidth="1"/>
    <col min="9476" max="9476" width="21.42578125" style="1" customWidth="1"/>
    <col min="9477" max="9477" width="19.5703125" style="1" customWidth="1"/>
    <col min="9478" max="9478" width="10.42578125" style="1" customWidth="1"/>
    <col min="9479" max="9479" width="15.7109375" style="1" customWidth="1"/>
    <col min="9480" max="9480" width="10.42578125" style="1" customWidth="1"/>
    <col min="9481" max="9481" width="15.140625" style="1" customWidth="1"/>
    <col min="9482" max="9482" width="10.42578125" style="1" customWidth="1"/>
    <col min="9483" max="9727" width="9" style="1"/>
    <col min="9728" max="9728" width="6.140625" style="1" customWidth="1"/>
    <col min="9729" max="9729" width="42.7109375" style="1" customWidth="1"/>
    <col min="9730" max="9730" width="21.140625" style="1" customWidth="1"/>
    <col min="9731" max="9731" width="22.85546875" style="1" customWidth="1"/>
    <col min="9732" max="9732" width="21.42578125" style="1" customWidth="1"/>
    <col min="9733" max="9733" width="19.5703125" style="1" customWidth="1"/>
    <col min="9734" max="9734" width="10.42578125" style="1" customWidth="1"/>
    <col min="9735" max="9735" width="15.7109375" style="1" customWidth="1"/>
    <col min="9736" max="9736" width="10.42578125" style="1" customWidth="1"/>
    <col min="9737" max="9737" width="15.140625" style="1" customWidth="1"/>
    <col min="9738" max="9738" width="10.42578125" style="1" customWidth="1"/>
    <col min="9739" max="9983" width="9" style="1"/>
    <col min="9984" max="9984" width="6.140625" style="1" customWidth="1"/>
    <col min="9985" max="9985" width="42.7109375" style="1" customWidth="1"/>
    <col min="9986" max="9986" width="21.140625" style="1" customWidth="1"/>
    <col min="9987" max="9987" width="22.85546875" style="1" customWidth="1"/>
    <col min="9988" max="9988" width="21.42578125" style="1" customWidth="1"/>
    <col min="9989" max="9989" width="19.5703125" style="1" customWidth="1"/>
    <col min="9990" max="9990" width="10.42578125" style="1" customWidth="1"/>
    <col min="9991" max="9991" width="15.7109375" style="1" customWidth="1"/>
    <col min="9992" max="9992" width="10.42578125" style="1" customWidth="1"/>
    <col min="9993" max="9993" width="15.140625" style="1" customWidth="1"/>
    <col min="9994" max="9994" width="10.42578125" style="1" customWidth="1"/>
    <col min="9995" max="10239" width="9" style="1"/>
    <col min="10240" max="10240" width="6.140625" style="1" customWidth="1"/>
    <col min="10241" max="10241" width="42.7109375" style="1" customWidth="1"/>
    <col min="10242" max="10242" width="21.140625" style="1" customWidth="1"/>
    <col min="10243" max="10243" width="22.85546875" style="1" customWidth="1"/>
    <col min="10244" max="10244" width="21.42578125" style="1" customWidth="1"/>
    <col min="10245" max="10245" width="19.5703125" style="1" customWidth="1"/>
    <col min="10246" max="10246" width="10.42578125" style="1" customWidth="1"/>
    <col min="10247" max="10247" width="15.7109375" style="1" customWidth="1"/>
    <col min="10248" max="10248" width="10.42578125" style="1" customWidth="1"/>
    <col min="10249" max="10249" width="15.140625" style="1" customWidth="1"/>
    <col min="10250" max="10250" width="10.42578125" style="1" customWidth="1"/>
    <col min="10251" max="10495" width="9" style="1"/>
    <col min="10496" max="10496" width="6.140625" style="1" customWidth="1"/>
    <col min="10497" max="10497" width="42.7109375" style="1" customWidth="1"/>
    <col min="10498" max="10498" width="21.140625" style="1" customWidth="1"/>
    <col min="10499" max="10499" width="22.85546875" style="1" customWidth="1"/>
    <col min="10500" max="10500" width="21.42578125" style="1" customWidth="1"/>
    <col min="10501" max="10501" width="19.5703125" style="1" customWidth="1"/>
    <col min="10502" max="10502" width="10.42578125" style="1" customWidth="1"/>
    <col min="10503" max="10503" width="15.7109375" style="1" customWidth="1"/>
    <col min="10504" max="10504" width="10.42578125" style="1" customWidth="1"/>
    <col min="10505" max="10505" width="15.140625" style="1" customWidth="1"/>
    <col min="10506" max="10506" width="10.42578125" style="1" customWidth="1"/>
    <col min="10507" max="10751" width="9" style="1"/>
    <col min="10752" max="10752" width="6.140625" style="1" customWidth="1"/>
    <col min="10753" max="10753" width="42.7109375" style="1" customWidth="1"/>
    <col min="10754" max="10754" width="21.140625" style="1" customWidth="1"/>
    <col min="10755" max="10755" width="22.85546875" style="1" customWidth="1"/>
    <col min="10756" max="10756" width="21.42578125" style="1" customWidth="1"/>
    <col min="10757" max="10757" width="19.5703125" style="1" customWidth="1"/>
    <col min="10758" max="10758" width="10.42578125" style="1" customWidth="1"/>
    <col min="10759" max="10759" width="15.7109375" style="1" customWidth="1"/>
    <col min="10760" max="10760" width="10.42578125" style="1" customWidth="1"/>
    <col min="10761" max="10761" width="15.140625" style="1" customWidth="1"/>
    <col min="10762" max="10762" width="10.42578125" style="1" customWidth="1"/>
    <col min="10763" max="11007" width="9" style="1"/>
    <col min="11008" max="11008" width="6.140625" style="1" customWidth="1"/>
    <col min="11009" max="11009" width="42.7109375" style="1" customWidth="1"/>
    <col min="11010" max="11010" width="21.140625" style="1" customWidth="1"/>
    <col min="11011" max="11011" width="22.85546875" style="1" customWidth="1"/>
    <col min="11012" max="11012" width="21.42578125" style="1" customWidth="1"/>
    <col min="11013" max="11013" width="19.5703125" style="1" customWidth="1"/>
    <col min="11014" max="11014" width="10.42578125" style="1" customWidth="1"/>
    <col min="11015" max="11015" width="15.7109375" style="1" customWidth="1"/>
    <col min="11016" max="11016" width="10.42578125" style="1" customWidth="1"/>
    <col min="11017" max="11017" width="15.140625" style="1" customWidth="1"/>
    <col min="11018" max="11018" width="10.42578125" style="1" customWidth="1"/>
    <col min="11019" max="11263" width="9" style="1"/>
    <col min="11264" max="11264" width="6.140625" style="1" customWidth="1"/>
    <col min="11265" max="11265" width="42.7109375" style="1" customWidth="1"/>
    <col min="11266" max="11266" width="21.140625" style="1" customWidth="1"/>
    <col min="11267" max="11267" width="22.85546875" style="1" customWidth="1"/>
    <col min="11268" max="11268" width="21.42578125" style="1" customWidth="1"/>
    <col min="11269" max="11269" width="19.5703125" style="1" customWidth="1"/>
    <col min="11270" max="11270" width="10.42578125" style="1" customWidth="1"/>
    <col min="11271" max="11271" width="15.7109375" style="1" customWidth="1"/>
    <col min="11272" max="11272" width="10.42578125" style="1" customWidth="1"/>
    <col min="11273" max="11273" width="15.140625" style="1" customWidth="1"/>
    <col min="11274" max="11274" width="10.42578125" style="1" customWidth="1"/>
    <col min="11275" max="11519" width="9" style="1"/>
    <col min="11520" max="11520" width="6.140625" style="1" customWidth="1"/>
    <col min="11521" max="11521" width="42.7109375" style="1" customWidth="1"/>
    <col min="11522" max="11522" width="21.140625" style="1" customWidth="1"/>
    <col min="11523" max="11523" width="22.85546875" style="1" customWidth="1"/>
    <col min="11524" max="11524" width="21.42578125" style="1" customWidth="1"/>
    <col min="11525" max="11525" width="19.5703125" style="1" customWidth="1"/>
    <col min="11526" max="11526" width="10.42578125" style="1" customWidth="1"/>
    <col min="11527" max="11527" width="15.7109375" style="1" customWidth="1"/>
    <col min="11528" max="11528" width="10.42578125" style="1" customWidth="1"/>
    <col min="11529" max="11529" width="15.140625" style="1" customWidth="1"/>
    <col min="11530" max="11530" width="10.42578125" style="1" customWidth="1"/>
    <col min="11531" max="11775" width="9" style="1"/>
    <col min="11776" max="11776" width="6.140625" style="1" customWidth="1"/>
    <col min="11777" max="11777" width="42.7109375" style="1" customWidth="1"/>
    <col min="11778" max="11778" width="21.140625" style="1" customWidth="1"/>
    <col min="11779" max="11779" width="22.85546875" style="1" customWidth="1"/>
    <col min="11780" max="11780" width="21.42578125" style="1" customWidth="1"/>
    <col min="11781" max="11781" width="19.5703125" style="1" customWidth="1"/>
    <col min="11782" max="11782" width="10.42578125" style="1" customWidth="1"/>
    <col min="11783" max="11783" width="15.7109375" style="1" customWidth="1"/>
    <col min="11784" max="11784" width="10.42578125" style="1" customWidth="1"/>
    <col min="11785" max="11785" width="15.140625" style="1" customWidth="1"/>
    <col min="11786" max="11786" width="10.42578125" style="1" customWidth="1"/>
    <col min="11787" max="12031" width="9" style="1"/>
    <col min="12032" max="12032" width="6.140625" style="1" customWidth="1"/>
    <col min="12033" max="12033" width="42.7109375" style="1" customWidth="1"/>
    <col min="12034" max="12034" width="21.140625" style="1" customWidth="1"/>
    <col min="12035" max="12035" width="22.85546875" style="1" customWidth="1"/>
    <col min="12036" max="12036" width="21.42578125" style="1" customWidth="1"/>
    <col min="12037" max="12037" width="19.5703125" style="1" customWidth="1"/>
    <col min="12038" max="12038" width="10.42578125" style="1" customWidth="1"/>
    <col min="12039" max="12039" width="15.7109375" style="1" customWidth="1"/>
    <col min="12040" max="12040" width="10.42578125" style="1" customWidth="1"/>
    <col min="12041" max="12041" width="15.140625" style="1" customWidth="1"/>
    <col min="12042" max="12042" width="10.42578125" style="1" customWidth="1"/>
    <col min="12043" max="12287" width="9" style="1"/>
    <col min="12288" max="12288" width="6.140625" style="1" customWidth="1"/>
    <col min="12289" max="12289" width="42.7109375" style="1" customWidth="1"/>
    <col min="12290" max="12290" width="21.140625" style="1" customWidth="1"/>
    <col min="12291" max="12291" width="22.85546875" style="1" customWidth="1"/>
    <col min="12292" max="12292" width="21.42578125" style="1" customWidth="1"/>
    <col min="12293" max="12293" width="19.5703125" style="1" customWidth="1"/>
    <col min="12294" max="12294" width="10.42578125" style="1" customWidth="1"/>
    <col min="12295" max="12295" width="15.7109375" style="1" customWidth="1"/>
    <col min="12296" max="12296" width="10.42578125" style="1" customWidth="1"/>
    <col min="12297" max="12297" width="15.140625" style="1" customWidth="1"/>
    <col min="12298" max="12298" width="10.42578125" style="1" customWidth="1"/>
    <col min="12299" max="12543" width="9" style="1"/>
    <col min="12544" max="12544" width="6.140625" style="1" customWidth="1"/>
    <col min="12545" max="12545" width="42.7109375" style="1" customWidth="1"/>
    <col min="12546" max="12546" width="21.140625" style="1" customWidth="1"/>
    <col min="12547" max="12547" width="22.85546875" style="1" customWidth="1"/>
    <col min="12548" max="12548" width="21.42578125" style="1" customWidth="1"/>
    <col min="12549" max="12549" width="19.5703125" style="1" customWidth="1"/>
    <col min="12550" max="12550" width="10.42578125" style="1" customWidth="1"/>
    <col min="12551" max="12551" width="15.7109375" style="1" customWidth="1"/>
    <col min="12552" max="12552" width="10.42578125" style="1" customWidth="1"/>
    <col min="12553" max="12553" width="15.140625" style="1" customWidth="1"/>
    <col min="12554" max="12554" width="10.42578125" style="1" customWidth="1"/>
    <col min="12555" max="12799" width="9" style="1"/>
    <col min="12800" max="12800" width="6.140625" style="1" customWidth="1"/>
    <col min="12801" max="12801" width="42.7109375" style="1" customWidth="1"/>
    <col min="12802" max="12802" width="21.140625" style="1" customWidth="1"/>
    <col min="12803" max="12803" width="22.85546875" style="1" customWidth="1"/>
    <col min="12804" max="12804" width="21.42578125" style="1" customWidth="1"/>
    <col min="12805" max="12805" width="19.5703125" style="1" customWidth="1"/>
    <col min="12806" max="12806" width="10.42578125" style="1" customWidth="1"/>
    <col min="12807" max="12807" width="15.7109375" style="1" customWidth="1"/>
    <col min="12808" max="12808" width="10.42578125" style="1" customWidth="1"/>
    <col min="12809" max="12809" width="15.140625" style="1" customWidth="1"/>
    <col min="12810" max="12810" width="10.42578125" style="1" customWidth="1"/>
    <col min="12811" max="13055" width="9" style="1"/>
    <col min="13056" max="13056" width="6.140625" style="1" customWidth="1"/>
    <col min="13057" max="13057" width="42.7109375" style="1" customWidth="1"/>
    <col min="13058" max="13058" width="21.140625" style="1" customWidth="1"/>
    <col min="13059" max="13059" width="22.85546875" style="1" customWidth="1"/>
    <col min="13060" max="13060" width="21.42578125" style="1" customWidth="1"/>
    <col min="13061" max="13061" width="19.5703125" style="1" customWidth="1"/>
    <col min="13062" max="13062" width="10.42578125" style="1" customWidth="1"/>
    <col min="13063" max="13063" width="15.7109375" style="1" customWidth="1"/>
    <col min="13064" max="13064" width="10.42578125" style="1" customWidth="1"/>
    <col min="13065" max="13065" width="15.140625" style="1" customWidth="1"/>
    <col min="13066" max="13066" width="10.42578125" style="1" customWidth="1"/>
    <col min="13067" max="13311" width="9" style="1"/>
    <col min="13312" max="13312" width="6.140625" style="1" customWidth="1"/>
    <col min="13313" max="13313" width="42.7109375" style="1" customWidth="1"/>
    <col min="13314" max="13314" width="21.140625" style="1" customWidth="1"/>
    <col min="13315" max="13315" width="22.85546875" style="1" customWidth="1"/>
    <col min="13316" max="13316" width="21.42578125" style="1" customWidth="1"/>
    <col min="13317" max="13317" width="19.5703125" style="1" customWidth="1"/>
    <col min="13318" max="13318" width="10.42578125" style="1" customWidth="1"/>
    <col min="13319" max="13319" width="15.7109375" style="1" customWidth="1"/>
    <col min="13320" max="13320" width="10.42578125" style="1" customWidth="1"/>
    <col min="13321" max="13321" width="15.140625" style="1" customWidth="1"/>
    <col min="13322" max="13322" width="10.42578125" style="1" customWidth="1"/>
    <col min="13323" max="13567" width="9" style="1"/>
    <col min="13568" max="13568" width="6.140625" style="1" customWidth="1"/>
    <col min="13569" max="13569" width="42.7109375" style="1" customWidth="1"/>
    <col min="13570" max="13570" width="21.140625" style="1" customWidth="1"/>
    <col min="13571" max="13571" width="22.85546875" style="1" customWidth="1"/>
    <col min="13572" max="13572" width="21.42578125" style="1" customWidth="1"/>
    <col min="13573" max="13573" width="19.5703125" style="1" customWidth="1"/>
    <col min="13574" max="13574" width="10.42578125" style="1" customWidth="1"/>
    <col min="13575" max="13575" width="15.7109375" style="1" customWidth="1"/>
    <col min="13576" max="13576" width="10.42578125" style="1" customWidth="1"/>
    <col min="13577" max="13577" width="15.140625" style="1" customWidth="1"/>
    <col min="13578" max="13578" width="10.42578125" style="1" customWidth="1"/>
    <col min="13579" max="13823" width="9" style="1"/>
    <col min="13824" max="13824" width="6.140625" style="1" customWidth="1"/>
    <col min="13825" max="13825" width="42.7109375" style="1" customWidth="1"/>
    <col min="13826" max="13826" width="21.140625" style="1" customWidth="1"/>
    <col min="13827" max="13827" width="22.85546875" style="1" customWidth="1"/>
    <col min="13828" max="13828" width="21.42578125" style="1" customWidth="1"/>
    <col min="13829" max="13829" width="19.5703125" style="1" customWidth="1"/>
    <col min="13830" max="13830" width="10.42578125" style="1" customWidth="1"/>
    <col min="13831" max="13831" width="15.7109375" style="1" customWidth="1"/>
    <col min="13832" max="13832" width="10.42578125" style="1" customWidth="1"/>
    <col min="13833" max="13833" width="15.140625" style="1" customWidth="1"/>
    <col min="13834" max="13834" width="10.42578125" style="1" customWidth="1"/>
    <col min="13835" max="14079" width="9" style="1"/>
    <col min="14080" max="14080" width="6.140625" style="1" customWidth="1"/>
    <col min="14081" max="14081" width="42.7109375" style="1" customWidth="1"/>
    <col min="14082" max="14082" width="21.140625" style="1" customWidth="1"/>
    <col min="14083" max="14083" width="22.85546875" style="1" customWidth="1"/>
    <col min="14084" max="14084" width="21.42578125" style="1" customWidth="1"/>
    <col min="14085" max="14085" width="19.5703125" style="1" customWidth="1"/>
    <col min="14086" max="14086" width="10.42578125" style="1" customWidth="1"/>
    <col min="14087" max="14087" width="15.7109375" style="1" customWidth="1"/>
    <col min="14088" max="14088" width="10.42578125" style="1" customWidth="1"/>
    <col min="14089" max="14089" width="15.140625" style="1" customWidth="1"/>
    <col min="14090" max="14090" width="10.42578125" style="1" customWidth="1"/>
    <col min="14091" max="14335" width="9" style="1"/>
    <col min="14336" max="14336" width="6.140625" style="1" customWidth="1"/>
    <col min="14337" max="14337" width="42.7109375" style="1" customWidth="1"/>
    <col min="14338" max="14338" width="21.140625" style="1" customWidth="1"/>
    <col min="14339" max="14339" width="22.85546875" style="1" customWidth="1"/>
    <col min="14340" max="14340" width="21.42578125" style="1" customWidth="1"/>
    <col min="14341" max="14341" width="19.5703125" style="1" customWidth="1"/>
    <col min="14342" max="14342" width="10.42578125" style="1" customWidth="1"/>
    <col min="14343" max="14343" width="15.7109375" style="1" customWidth="1"/>
    <col min="14344" max="14344" width="10.42578125" style="1" customWidth="1"/>
    <col min="14345" max="14345" width="15.140625" style="1" customWidth="1"/>
    <col min="14346" max="14346" width="10.42578125" style="1" customWidth="1"/>
    <col min="14347" max="14591" width="9" style="1"/>
    <col min="14592" max="14592" width="6.140625" style="1" customWidth="1"/>
    <col min="14593" max="14593" width="42.7109375" style="1" customWidth="1"/>
    <col min="14594" max="14594" width="21.140625" style="1" customWidth="1"/>
    <col min="14595" max="14595" width="22.85546875" style="1" customWidth="1"/>
    <col min="14596" max="14596" width="21.42578125" style="1" customWidth="1"/>
    <col min="14597" max="14597" width="19.5703125" style="1" customWidth="1"/>
    <col min="14598" max="14598" width="10.42578125" style="1" customWidth="1"/>
    <col min="14599" max="14599" width="15.7109375" style="1" customWidth="1"/>
    <col min="14600" max="14600" width="10.42578125" style="1" customWidth="1"/>
    <col min="14601" max="14601" width="15.140625" style="1" customWidth="1"/>
    <col min="14602" max="14602" width="10.42578125" style="1" customWidth="1"/>
    <col min="14603" max="14847" width="9" style="1"/>
    <col min="14848" max="14848" width="6.140625" style="1" customWidth="1"/>
    <col min="14849" max="14849" width="42.7109375" style="1" customWidth="1"/>
    <col min="14850" max="14850" width="21.140625" style="1" customWidth="1"/>
    <col min="14851" max="14851" width="22.85546875" style="1" customWidth="1"/>
    <col min="14852" max="14852" width="21.42578125" style="1" customWidth="1"/>
    <col min="14853" max="14853" width="19.5703125" style="1" customWidth="1"/>
    <col min="14854" max="14854" width="10.42578125" style="1" customWidth="1"/>
    <col min="14855" max="14855" width="15.7109375" style="1" customWidth="1"/>
    <col min="14856" max="14856" width="10.42578125" style="1" customWidth="1"/>
    <col min="14857" max="14857" width="15.140625" style="1" customWidth="1"/>
    <col min="14858" max="14858" width="10.42578125" style="1" customWidth="1"/>
    <col min="14859" max="15103" width="9" style="1"/>
    <col min="15104" max="15104" width="6.140625" style="1" customWidth="1"/>
    <col min="15105" max="15105" width="42.7109375" style="1" customWidth="1"/>
    <col min="15106" max="15106" width="21.140625" style="1" customWidth="1"/>
    <col min="15107" max="15107" width="22.85546875" style="1" customWidth="1"/>
    <col min="15108" max="15108" width="21.42578125" style="1" customWidth="1"/>
    <col min="15109" max="15109" width="19.5703125" style="1" customWidth="1"/>
    <col min="15110" max="15110" width="10.42578125" style="1" customWidth="1"/>
    <col min="15111" max="15111" width="15.7109375" style="1" customWidth="1"/>
    <col min="15112" max="15112" width="10.42578125" style="1" customWidth="1"/>
    <col min="15113" max="15113" width="15.140625" style="1" customWidth="1"/>
    <col min="15114" max="15114" width="10.42578125" style="1" customWidth="1"/>
    <col min="15115" max="15359" width="9" style="1"/>
    <col min="15360" max="15360" width="6.140625" style="1" customWidth="1"/>
    <col min="15361" max="15361" width="42.7109375" style="1" customWidth="1"/>
    <col min="15362" max="15362" width="21.140625" style="1" customWidth="1"/>
    <col min="15363" max="15363" width="22.85546875" style="1" customWidth="1"/>
    <col min="15364" max="15364" width="21.42578125" style="1" customWidth="1"/>
    <col min="15365" max="15365" width="19.5703125" style="1" customWidth="1"/>
    <col min="15366" max="15366" width="10.42578125" style="1" customWidth="1"/>
    <col min="15367" max="15367" width="15.7109375" style="1" customWidth="1"/>
    <col min="15368" max="15368" width="10.42578125" style="1" customWidth="1"/>
    <col min="15369" max="15369" width="15.140625" style="1" customWidth="1"/>
    <col min="15370" max="15370" width="10.42578125" style="1" customWidth="1"/>
    <col min="15371" max="15615" width="9" style="1"/>
    <col min="15616" max="15616" width="6.140625" style="1" customWidth="1"/>
    <col min="15617" max="15617" width="42.7109375" style="1" customWidth="1"/>
    <col min="15618" max="15618" width="21.140625" style="1" customWidth="1"/>
    <col min="15619" max="15619" width="22.85546875" style="1" customWidth="1"/>
    <col min="15620" max="15620" width="21.42578125" style="1" customWidth="1"/>
    <col min="15621" max="15621" width="19.5703125" style="1" customWidth="1"/>
    <col min="15622" max="15622" width="10.42578125" style="1" customWidth="1"/>
    <col min="15623" max="15623" width="15.7109375" style="1" customWidth="1"/>
    <col min="15624" max="15624" width="10.42578125" style="1" customWidth="1"/>
    <col min="15625" max="15625" width="15.140625" style="1" customWidth="1"/>
    <col min="15626" max="15626" width="10.42578125" style="1" customWidth="1"/>
    <col min="15627" max="15871" width="9" style="1"/>
    <col min="15872" max="15872" width="6.140625" style="1" customWidth="1"/>
    <col min="15873" max="15873" width="42.7109375" style="1" customWidth="1"/>
    <col min="15874" max="15874" width="21.140625" style="1" customWidth="1"/>
    <col min="15875" max="15875" width="22.85546875" style="1" customWidth="1"/>
    <col min="15876" max="15876" width="21.42578125" style="1" customWidth="1"/>
    <col min="15877" max="15877" width="19.5703125" style="1" customWidth="1"/>
    <col min="15878" max="15878" width="10.42578125" style="1" customWidth="1"/>
    <col min="15879" max="15879" width="15.7109375" style="1" customWidth="1"/>
    <col min="15880" max="15880" width="10.42578125" style="1" customWidth="1"/>
    <col min="15881" max="15881" width="15.140625" style="1" customWidth="1"/>
    <col min="15882" max="15882" width="10.42578125" style="1" customWidth="1"/>
    <col min="15883" max="16127" width="9" style="1"/>
    <col min="16128" max="16128" width="6.140625" style="1" customWidth="1"/>
    <col min="16129" max="16129" width="42.7109375" style="1" customWidth="1"/>
    <col min="16130" max="16130" width="21.140625" style="1" customWidth="1"/>
    <col min="16131" max="16131" width="22.85546875" style="1" customWidth="1"/>
    <col min="16132" max="16132" width="21.42578125" style="1" customWidth="1"/>
    <col min="16133" max="16133" width="19.5703125" style="1" customWidth="1"/>
    <col min="16134" max="16134" width="10.42578125" style="1" customWidth="1"/>
    <col min="16135" max="16135" width="15.7109375" style="1" customWidth="1"/>
    <col min="16136" max="16136" width="10.42578125" style="1" customWidth="1"/>
    <col min="16137" max="16137" width="15.140625" style="1" customWidth="1"/>
    <col min="16138" max="16138" width="10.42578125" style="1" customWidth="1"/>
    <col min="16139" max="16384" width="9" style="1"/>
  </cols>
  <sheetData>
    <row r="1" spans="1:10" x14ac:dyDescent="0.35">
      <c r="I1" s="93"/>
      <c r="J1" s="93"/>
    </row>
    <row r="2" spans="1:10" ht="21" x14ac:dyDescent="0.3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4" t="s">
        <v>35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35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35">
      <c r="A5" s="94" t="s">
        <v>3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s="25" customFormat="1" ht="21.75" customHeight="1" x14ac:dyDescent="0.35">
      <c r="A6" s="95" t="s">
        <v>4</v>
      </c>
      <c r="B6" s="95" t="s">
        <v>5</v>
      </c>
      <c r="C6" s="89" t="s">
        <v>37</v>
      </c>
      <c r="D6" s="95" t="s">
        <v>6</v>
      </c>
      <c r="E6" s="95"/>
      <c r="F6" s="95"/>
      <c r="G6" s="95"/>
      <c r="H6" s="95"/>
      <c r="I6" s="95"/>
      <c r="J6" s="95"/>
    </row>
    <row r="7" spans="1:10" s="25" customFormat="1" ht="60.75" x14ac:dyDescent="0.35">
      <c r="A7" s="95"/>
      <c r="B7" s="95"/>
      <c r="C7" s="89"/>
      <c r="D7" s="26" t="s">
        <v>7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</row>
    <row r="8" spans="1:10" s="25" customFormat="1" ht="45" x14ac:dyDescent="0.35">
      <c r="A8" s="95"/>
      <c r="B8" s="95"/>
      <c r="C8" s="6" t="s">
        <v>34</v>
      </c>
      <c r="D8" s="26" t="s">
        <v>14</v>
      </c>
      <c r="E8" s="26" t="s">
        <v>15</v>
      </c>
      <c r="F8" s="26" t="s">
        <v>16</v>
      </c>
      <c r="G8" s="26" t="s">
        <v>17</v>
      </c>
      <c r="H8" s="26" t="s">
        <v>18</v>
      </c>
      <c r="I8" s="26" t="s">
        <v>19</v>
      </c>
      <c r="J8" s="26" t="s">
        <v>20</v>
      </c>
    </row>
    <row r="9" spans="1:10" x14ac:dyDescent="0.35">
      <c r="A9" s="27">
        <v>1</v>
      </c>
      <c r="B9" s="28" t="s">
        <v>21</v>
      </c>
      <c r="C9" s="29">
        <f t="shared" ref="C9:C21" si="0">SUM(D9:J9)</f>
        <v>55500</v>
      </c>
      <c r="D9" s="29">
        <f>[2]ตารางสำรวจอายุลูกหนี้ฯ!F12</f>
        <v>55500</v>
      </c>
      <c r="E9" s="29">
        <f>[2]ตารางสำรวจอายุลูกหนี้ฯ!H12</f>
        <v>0</v>
      </c>
      <c r="F9" s="29">
        <f>[2]ตารางสำรวจอายุลูกหนี้ฯ!I12</f>
        <v>0</v>
      </c>
      <c r="G9" s="29">
        <f>[2]ตารางสำรวจอายุลูกหนี้ฯ!J12</f>
        <v>0</v>
      </c>
      <c r="H9" s="29">
        <f>[2]ตารางสำรวจอายุลูกหนี้ฯ!K12</f>
        <v>0</v>
      </c>
      <c r="I9" s="29">
        <f>[2]ตารางสำรวจอายุลูกหนี้ฯ!L12</f>
        <v>0</v>
      </c>
      <c r="J9" s="29">
        <f>[2]ตารางสำรวจอายุลูกหนี้ฯ!M12</f>
        <v>0</v>
      </c>
    </row>
    <row r="10" spans="1:10" x14ac:dyDescent="0.35">
      <c r="A10" s="27">
        <v>2</v>
      </c>
      <c r="B10" s="28" t="s">
        <v>22</v>
      </c>
      <c r="C10" s="29">
        <f t="shared" si="0"/>
        <v>1125318</v>
      </c>
      <c r="D10" s="29">
        <f>[2]ตารางสำรวจอายุลูกหนี้ฯ!F24</f>
        <v>982634</v>
      </c>
      <c r="E10" s="29">
        <f>[2]ตารางสำรวจอายุลูกหนี้ฯ!H24</f>
        <v>127307</v>
      </c>
      <c r="F10" s="29">
        <f>[2]ตารางสำรวจอายุลูกหนี้ฯ!I24</f>
        <v>0</v>
      </c>
      <c r="G10" s="29">
        <f>[2]ตารางสำรวจอายุลูกหนี้ฯ!J24</f>
        <v>15377</v>
      </c>
      <c r="H10" s="29">
        <f>[2]ตารางสำรวจอายุลูกหนี้ฯ!K24</f>
        <v>0</v>
      </c>
      <c r="I10" s="29">
        <f>[2]ตารางสำรวจอายุลูกหนี้ฯ!L24</f>
        <v>0</v>
      </c>
      <c r="J10" s="29">
        <f>[2]ตารางสำรวจอายุลูกหนี้ฯ!M24</f>
        <v>0</v>
      </c>
    </row>
    <row r="11" spans="1:10" x14ac:dyDescent="0.35">
      <c r="A11" s="27">
        <v>3</v>
      </c>
      <c r="B11" s="28" t="s">
        <v>23</v>
      </c>
      <c r="C11" s="29">
        <f t="shared" si="0"/>
        <v>662455</v>
      </c>
      <c r="D11" s="29">
        <f>[2]ตารางสำรวจอายุลูกหนี้ฯ!F35</f>
        <v>624972</v>
      </c>
      <c r="E11" s="29">
        <f>[2]ตารางสำรวจอายุลูกหนี้ฯ!H35</f>
        <v>1250</v>
      </c>
      <c r="F11" s="29">
        <f>[2]ตารางสำรวจอายุลูกหนี้ฯ!I35</f>
        <v>0</v>
      </c>
      <c r="G11" s="29">
        <f>[2]ตารางสำรวจอายุลูกหนี้ฯ!J35</f>
        <v>19734</v>
      </c>
      <c r="H11" s="29">
        <f>[2]ตารางสำรวจอายุลูกหนี้ฯ!K35</f>
        <v>0</v>
      </c>
      <c r="I11" s="29">
        <f>[2]ตารางสำรวจอายุลูกหนี้ฯ!L35</f>
        <v>16499</v>
      </c>
      <c r="J11" s="29">
        <f>[2]ตารางสำรวจอายุลูกหนี้ฯ!M35</f>
        <v>0</v>
      </c>
    </row>
    <row r="12" spans="1:10" x14ac:dyDescent="0.35">
      <c r="A12" s="27">
        <v>4</v>
      </c>
      <c r="B12" s="28" t="s">
        <v>24</v>
      </c>
      <c r="C12" s="29">
        <f t="shared" si="0"/>
        <v>94137.05</v>
      </c>
      <c r="D12" s="29">
        <f>[2]ตารางสำรวจอายุลูกหนี้ฯ!F40</f>
        <v>94137.05</v>
      </c>
      <c r="E12" s="29">
        <f>[2]ตารางสำรวจอายุลูกหนี้ฯ!H40</f>
        <v>0</v>
      </c>
      <c r="F12" s="29">
        <f>[2]ตารางสำรวจอายุลูกหนี้ฯ!I40</f>
        <v>0</v>
      </c>
      <c r="G12" s="29">
        <f>[2]ตารางสำรวจอายุลูกหนี้ฯ!J40</f>
        <v>0</v>
      </c>
      <c r="H12" s="29">
        <f>[2]ตารางสำรวจอายุลูกหนี้ฯ!K40</f>
        <v>0</v>
      </c>
      <c r="I12" s="29">
        <f>[2]ตารางสำรวจอายุลูกหนี้ฯ!L40</f>
        <v>0</v>
      </c>
      <c r="J12" s="29">
        <f>[2]ตารางสำรวจอายุลูกหนี้ฯ!M40</f>
        <v>0</v>
      </c>
    </row>
    <row r="13" spans="1:10" x14ac:dyDescent="0.35">
      <c r="A13" s="27">
        <v>5</v>
      </c>
      <c r="B13" s="28" t="s">
        <v>25</v>
      </c>
      <c r="C13" s="29">
        <f t="shared" si="0"/>
        <v>0</v>
      </c>
      <c r="D13" s="29">
        <f>[2]ตารางสำรวจอายุลูกหนี้ฯ!F51</f>
        <v>0</v>
      </c>
      <c r="E13" s="29">
        <f>[2]ตารางสำรวจอายุลูกหนี้ฯ!H51</f>
        <v>0</v>
      </c>
      <c r="F13" s="29">
        <f>[2]ตารางสำรวจอายุลูกหนี้ฯ!I51</f>
        <v>0</v>
      </c>
      <c r="G13" s="29">
        <f>[2]ตารางสำรวจอายุลูกหนี้ฯ!J51</f>
        <v>0</v>
      </c>
      <c r="H13" s="29">
        <f>[2]ตารางสำรวจอายุลูกหนี้ฯ!K51</f>
        <v>0</v>
      </c>
      <c r="I13" s="29">
        <f>[2]ตารางสำรวจอายุลูกหนี้ฯ!L51</f>
        <v>0</v>
      </c>
      <c r="J13" s="29">
        <f>[2]ตารางสำรวจอายุลูกหนี้ฯ!M51</f>
        <v>0</v>
      </c>
    </row>
    <row r="14" spans="1:10" x14ac:dyDescent="0.35">
      <c r="A14" s="27">
        <v>6</v>
      </c>
      <c r="B14" s="28" t="s">
        <v>26</v>
      </c>
      <c r="C14" s="29">
        <f t="shared" si="0"/>
        <v>158085</v>
      </c>
      <c r="D14" s="29">
        <f>[2]ตารางสำรวจอายุลูกหนี้ฯ!F54</f>
        <v>123635</v>
      </c>
      <c r="E14" s="29">
        <f>[2]ตารางสำรวจอายุลูกหนี้ฯ!H54</f>
        <v>34450</v>
      </c>
      <c r="F14" s="29">
        <f>[2]ตารางสำรวจอายุลูกหนี้ฯ!I54</f>
        <v>0</v>
      </c>
      <c r="G14" s="29">
        <f>[2]ตารางสำรวจอายุลูกหนี้ฯ!J54</f>
        <v>0</v>
      </c>
      <c r="H14" s="29">
        <f>[2]ตารางสำรวจอายุลูกหนี้ฯ!K54</f>
        <v>0</v>
      </c>
      <c r="I14" s="29">
        <f>[2]ตารางสำรวจอายุลูกหนี้ฯ!L54</f>
        <v>0</v>
      </c>
      <c r="J14" s="29">
        <f>[2]ตารางสำรวจอายุลูกหนี้ฯ!M54</f>
        <v>0</v>
      </c>
    </row>
    <row r="15" spans="1:10" x14ac:dyDescent="0.35">
      <c r="A15" s="27">
        <v>7</v>
      </c>
      <c r="B15" s="28" t="s">
        <v>27</v>
      </c>
      <c r="C15" s="29">
        <f t="shared" si="0"/>
        <v>5754</v>
      </c>
      <c r="D15" s="29">
        <f>[2]ตารางสำรวจอายุลูกหนี้ฯ!F57</f>
        <v>5754</v>
      </c>
      <c r="E15" s="30"/>
      <c r="F15" s="29">
        <f>[2]ตารางสำรวจอายุลูกหนี้ฯ!I57</f>
        <v>0</v>
      </c>
      <c r="G15" s="29">
        <f>[2]ตารางสำรวจอายุลูกหนี้ฯ!J57</f>
        <v>0</v>
      </c>
      <c r="H15" s="29">
        <f>[2]ตารางสำรวจอายุลูกหนี้ฯ!K57</f>
        <v>0</v>
      </c>
      <c r="I15" s="29">
        <f>[2]ตารางสำรวจอายุลูกหนี้ฯ!L57</f>
        <v>0</v>
      </c>
      <c r="J15" s="29">
        <f>[2]ตารางสำรวจอายุลูกหนี้ฯ!M57</f>
        <v>0</v>
      </c>
    </row>
    <row r="16" spans="1:10" ht="21.75" x14ac:dyDescent="0.5">
      <c r="A16" s="27">
        <v>8</v>
      </c>
      <c r="B16" s="28" t="s">
        <v>28</v>
      </c>
      <c r="C16" s="29">
        <f t="shared" si="0"/>
        <v>18886</v>
      </c>
      <c r="D16" s="29">
        <f>[2]ตารางสำรวจอายุลูกหนี้ฯ!F60</f>
        <v>4195</v>
      </c>
      <c r="E16" s="29">
        <f>[2]ตารางสำรวจอายุลูกหนี้ฯ!H60</f>
        <v>11843</v>
      </c>
      <c r="F16" s="29">
        <f>[2]ตารางสำรวจอายุลูกหนี้ฯ!I60</f>
        <v>0</v>
      </c>
      <c r="G16" s="29">
        <f>[2]ตารางสำรวจอายุลูกหนี้ฯ!J60</f>
        <v>2848</v>
      </c>
      <c r="H16" s="29">
        <f>[2]ตารางสำรวจอายุลูกหนี้ฯ!K60</f>
        <v>0</v>
      </c>
      <c r="I16" s="29">
        <f>[2]ตารางสำรวจอายุลูกหนี้ฯ!L60</f>
        <v>0</v>
      </c>
      <c r="J16" s="29">
        <f>[2]ตารางสำรวจอายุลูกหนี้ฯ!M60</f>
        <v>0</v>
      </c>
    </row>
    <row r="17" spans="1:10" ht="21.75" x14ac:dyDescent="0.5">
      <c r="A17" s="27">
        <v>9</v>
      </c>
      <c r="B17" s="28" t="s">
        <v>29</v>
      </c>
      <c r="C17" s="29">
        <f t="shared" si="0"/>
        <v>52148</v>
      </c>
      <c r="D17" s="29">
        <f>[2]ตารางสำรวจอายุลูกหนี้ฯ!F65</f>
        <v>52148</v>
      </c>
      <c r="E17" s="29">
        <f>[2]ตารางสำรวจอายุลูกหนี้ฯ!H65</f>
        <v>0</v>
      </c>
      <c r="F17" s="29">
        <f>[2]ตารางสำรวจอายุลูกหนี้ฯ!I65</f>
        <v>0</v>
      </c>
      <c r="G17" s="29">
        <f>[2]ตารางสำรวจอายุลูกหนี้ฯ!J65</f>
        <v>0</v>
      </c>
      <c r="H17" s="29">
        <f>[2]ตารางสำรวจอายุลูกหนี้ฯ!K65</f>
        <v>0</v>
      </c>
      <c r="I17" s="29">
        <f>[2]ตารางสำรวจอายุลูกหนี้ฯ!L65</f>
        <v>0</v>
      </c>
      <c r="J17" s="29">
        <f>[2]ตารางสำรวจอายุลูกหนี้ฯ!M65</f>
        <v>0</v>
      </c>
    </row>
    <row r="18" spans="1:10" ht="21.75" x14ac:dyDescent="0.5">
      <c r="A18" s="31">
        <v>10</v>
      </c>
      <c r="B18" s="32" t="s">
        <v>30</v>
      </c>
      <c r="C18" s="33">
        <f t="shared" si="0"/>
        <v>0</v>
      </c>
      <c r="D18" s="33">
        <f>[2]ตารางสำรวจอายุลูกหนี้ฯ!F66</f>
        <v>0</v>
      </c>
      <c r="E18" s="33">
        <f>[2]ตารางสำรวจอายุลูกหนี้ฯ!H66</f>
        <v>0</v>
      </c>
      <c r="F18" s="33">
        <f>[2]ตารางสำรวจอายุลูกหนี้ฯ!I66</f>
        <v>0</v>
      </c>
      <c r="G18" s="33">
        <f>[2]ตารางสำรวจอายุลูกหนี้ฯ!J66</f>
        <v>0</v>
      </c>
      <c r="H18" s="33">
        <f>[2]ตารางสำรวจอายุลูกหนี้ฯ!K66</f>
        <v>0</v>
      </c>
      <c r="I18" s="33">
        <f>[2]ตารางสำรวจอายุลูกหนี้ฯ!L66</f>
        <v>0</v>
      </c>
      <c r="J18" s="33">
        <f>[2]ตารางสำรวจอายุลูกหนี้ฯ!M66</f>
        <v>0</v>
      </c>
    </row>
    <row r="19" spans="1:10" ht="21.75" x14ac:dyDescent="0.5">
      <c r="A19" s="31">
        <v>11</v>
      </c>
      <c r="B19" s="32" t="s">
        <v>31</v>
      </c>
      <c r="C19" s="33">
        <f t="shared" si="0"/>
        <v>0</v>
      </c>
      <c r="D19" s="33">
        <f>[2]ตารางสำรวจอายุลูกหนี้ฯ!F67</f>
        <v>0</v>
      </c>
      <c r="E19" s="33">
        <f>[2]ตารางสำรวจอายุลูกหนี้ฯ!H67</f>
        <v>0</v>
      </c>
      <c r="F19" s="33">
        <f>[2]ตารางสำรวจอายุลูกหนี้ฯ!I67</f>
        <v>0</v>
      </c>
      <c r="G19" s="33">
        <f>[2]ตารางสำรวจอายุลูกหนี้ฯ!J67</f>
        <v>0</v>
      </c>
      <c r="H19" s="33">
        <f>[2]ตารางสำรวจอายุลูกหนี้ฯ!K67</f>
        <v>0</v>
      </c>
      <c r="I19" s="33">
        <f>[2]ตารางสำรวจอายุลูกหนี้ฯ!L67</f>
        <v>0</v>
      </c>
      <c r="J19" s="33">
        <f>[2]ตารางสำรวจอายุลูกหนี้ฯ!M67</f>
        <v>0</v>
      </c>
    </row>
    <row r="20" spans="1:10" ht="21.75" x14ac:dyDescent="0.5">
      <c r="A20" s="31">
        <v>12</v>
      </c>
      <c r="B20" s="32" t="s">
        <v>32</v>
      </c>
      <c r="C20" s="33">
        <f t="shared" si="0"/>
        <v>0</v>
      </c>
      <c r="D20" s="33">
        <f>[2]ตารางสำรวจอายุลูกหนี้ฯ!F68</f>
        <v>0</v>
      </c>
      <c r="E20" s="33">
        <f>[2]ตารางสำรวจอายุลูกหนี้ฯ!H68</f>
        <v>0</v>
      </c>
      <c r="F20" s="33">
        <f>[2]ตารางสำรวจอายุลูกหนี้ฯ!I68</f>
        <v>0</v>
      </c>
      <c r="G20" s="33">
        <f>[2]ตารางสำรวจอายุลูกหนี้ฯ!J68</f>
        <v>0</v>
      </c>
      <c r="H20" s="33">
        <f>[2]ตารางสำรวจอายุลูกหนี้ฯ!K68</f>
        <v>0</v>
      </c>
      <c r="I20" s="33">
        <f>[2]ตารางสำรวจอายุลูกหนี้ฯ!L68</f>
        <v>0</v>
      </c>
      <c r="J20" s="33">
        <f>[2]ตารางสำรวจอายุลูกหนี้ฯ!M68</f>
        <v>0</v>
      </c>
    </row>
    <row r="21" spans="1:10" ht="22.5" thickBot="1" x14ac:dyDescent="0.55000000000000004">
      <c r="A21" s="34">
        <v>13</v>
      </c>
      <c r="B21" s="35" t="s">
        <v>33</v>
      </c>
      <c r="C21" s="36">
        <f>SUM(D21:J21)</f>
        <v>2172283.0499999998</v>
      </c>
      <c r="D21" s="36">
        <f>[2]ตารางสำรวจอายุลูกหนี้ฯ!F69</f>
        <v>1942975.05</v>
      </c>
      <c r="E21" s="36">
        <f>[2]ตารางสำรวจอายุลูกหนี้ฯ!H69</f>
        <v>174850</v>
      </c>
      <c r="F21" s="36">
        <f>[2]ตารางสำรวจอายุลูกหนี้ฯ!I69</f>
        <v>0</v>
      </c>
      <c r="G21" s="36">
        <f>[2]ตารางสำรวจอายุลูกหนี้ฯ!J69</f>
        <v>37959</v>
      </c>
      <c r="H21" s="36">
        <f>[2]ตารางสำรวจอายุลูกหนี้ฯ!K69</f>
        <v>0</v>
      </c>
      <c r="I21" s="36">
        <f>[2]ตารางสำรวจอายุลูกหนี้ฯ!L69</f>
        <v>16499</v>
      </c>
      <c r="J21" s="36">
        <f>[2]ตารางสำรวจอายุลูกหนี้ฯ!M69</f>
        <v>0</v>
      </c>
    </row>
    <row r="22" spans="1:10" ht="22.5" thickTop="1" x14ac:dyDescent="0.5">
      <c r="C22" s="37"/>
    </row>
    <row r="24" spans="1:10" ht="21.75" x14ac:dyDescent="0.5">
      <c r="G24" s="38"/>
      <c r="H24" s="92"/>
      <c r="I24" s="92"/>
      <c r="J24" s="92"/>
    </row>
    <row r="25" spans="1:10" ht="21.75" x14ac:dyDescent="0.5">
      <c r="G25" s="38"/>
      <c r="H25" s="92"/>
      <c r="I25" s="92"/>
      <c r="J25" s="92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512C-B279-4FB3-9591-CDA015784522}">
  <dimension ref="A1:J27"/>
  <sheetViews>
    <sheetView topLeftCell="A8" workbookViewId="0">
      <selection activeCell="L17" sqref="L17"/>
    </sheetView>
  </sheetViews>
  <sheetFormatPr defaultColWidth="9" defaultRowHeight="20.25" x14ac:dyDescent="0.3"/>
  <cols>
    <col min="1" max="1" width="6.140625" style="22" customWidth="1"/>
    <col min="2" max="2" width="45.85546875" style="3" customWidth="1"/>
    <col min="3" max="3" width="21.140625" style="3" customWidth="1"/>
    <col min="4" max="4" width="14.85546875" style="3" customWidth="1"/>
    <col min="5" max="5" width="14.5703125" style="3" customWidth="1"/>
    <col min="6" max="6" width="10.42578125" style="3" customWidth="1"/>
    <col min="7" max="7" width="13.42578125" style="3" customWidth="1"/>
    <col min="8" max="8" width="10.42578125" style="3" customWidth="1"/>
    <col min="9" max="9" width="13.5703125" style="3" customWidth="1"/>
    <col min="10" max="10" width="10.85546875" style="3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6.140625" style="3" customWidth="1"/>
    <col min="260" max="260" width="14.85546875" style="3" customWidth="1"/>
    <col min="261" max="261" width="14.5703125" style="3" customWidth="1"/>
    <col min="262" max="262" width="10.42578125" style="3" customWidth="1"/>
    <col min="263" max="263" width="13.42578125" style="3" customWidth="1"/>
    <col min="264" max="264" width="10.42578125" style="3" customWidth="1"/>
    <col min="265" max="265" width="13.5703125" style="3" customWidth="1"/>
    <col min="266" max="266" width="10.8554687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6.140625" style="3" customWidth="1"/>
    <col min="516" max="516" width="14.85546875" style="3" customWidth="1"/>
    <col min="517" max="517" width="14.5703125" style="3" customWidth="1"/>
    <col min="518" max="518" width="10.42578125" style="3" customWidth="1"/>
    <col min="519" max="519" width="13.42578125" style="3" customWidth="1"/>
    <col min="520" max="520" width="10.42578125" style="3" customWidth="1"/>
    <col min="521" max="521" width="13.5703125" style="3" customWidth="1"/>
    <col min="522" max="522" width="10.8554687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6.140625" style="3" customWidth="1"/>
    <col min="772" max="772" width="14.85546875" style="3" customWidth="1"/>
    <col min="773" max="773" width="14.5703125" style="3" customWidth="1"/>
    <col min="774" max="774" width="10.42578125" style="3" customWidth="1"/>
    <col min="775" max="775" width="13.42578125" style="3" customWidth="1"/>
    <col min="776" max="776" width="10.42578125" style="3" customWidth="1"/>
    <col min="777" max="777" width="13.5703125" style="3" customWidth="1"/>
    <col min="778" max="778" width="10.8554687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6.140625" style="3" customWidth="1"/>
    <col min="1028" max="1028" width="14.85546875" style="3" customWidth="1"/>
    <col min="1029" max="1029" width="14.5703125" style="3" customWidth="1"/>
    <col min="1030" max="1030" width="10.42578125" style="3" customWidth="1"/>
    <col min="1031" max="1031" width="13.42578125" style="3" customWidth="1"/>
    <col min="1032" max="1032" width="10.42578125" style="3" customWidth="1"/>
    <col min="1033" max="1033" width="13.5703125" style="3" customWidth="1"/>
    <col min="1034" max="1034" width="10.8554687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6.140625" style="3" customWidth="1"/>
    <col min="1284" max="1284" width="14.85546875" style="3" customWidth="1"/>
    <col min="1285" max="1285" width="14.5703125" style="3" customWidth="1"/>
    <col min="1286" max="1286" width="10.42578125" style="3" customWidth="1"/>
    <col min="1287" max="1287" width="13.42578125" style="3" customWidth="1"/>
    <col min="1288" max="1288" width="10.42578125" style="3" customWidth="1"/>
    <col min="1289" max="1289" width="13.5703125" style="3" customWidth="1"/>
    <col min="1290" max="1290" width="10.8554687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6.140625" style="3" customWidth="1"/>
    <col min="1540" max="1540" width="14.85546875" style="3" customWidth="1"/>
    <col min="1541" max="1541" width="14.5703125" style="3" customWidth="1"/>
    <col min="1542" max="1542" width="10.42578125" style="3" customWidth="1"/>
    <col min="1543" max="1543" width="13.42578125" style="3" customWidth="1"/>
    <col min="1544" max="1544" width="10.42578125" style="3" customWidth="1"/>
    <col min="1545" max="1545" width="13.5703125" style="3" customWidth="1"/>
    <col min="1546" max="1546" width="10.8554687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6.140625" style="3" customWidth="1"/>
    <col min="1796" max="1796" width="14.85546875" style="3" customWidth="1"/>
    <col min="1797" max="1797" width="14.5703125" style="3" customWidth="1"/>
    <col min="1798" max="1798" width="10.42578125" style="3" customWidth="1"/>
    <col min="1799" max="1799" width="13.42578125" style="3" customWidth="1"/>
    <col min="1800" max="1800" width="10.42578125" style="3" customWidth="1"/>
    <col min="1801" max="1801" width="13.5703125" style="3" customWidth="1"/>
    <col min="1802" max="1802" width="10.8554687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6.140625" style="3" customWidth="1"/>
    <col min="2052" max="2052" width="14.85546875" style="3" customWidth="1"/>
    <col min="2053" max="2053" width="14.5703125" style="3" customWidth="1"/>
    <col min="2054" max="2054" width="10.42578125" style="3" customWidth="1"/>
    <col min="2055" max="2055" width="13.42578125" style="3" customWidth="1"/>
    <col min="2056" max="2056" width="10.42578125" style="3" customWidth="1"/>
    <col min="2057" max="2057" width="13.5703125" style="3" customWidth="1"/>
    <col min="2058" max="2058" width="10.8554687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6.140625" style="3" customWidth="1"/>
    <col min="2308" max="2308" width="14.85546875" style="3" customWidth="1"/>
    <col min="2309" max="2309" width="14.5703125" style="3" customWidth="1"/>
    <col min="2310" max="2310" width="10.42578125" style="3" customWidth="1"/>
    <col min="2311" max="2311" width="13.42578125" style="3" customWidth="1"/>
    <col min="2312" max="2312" width="10.42578125" style="3" customWidth="1"/>
    <col min="2313" max="2313" width="13.5703125" style="3" customWidth="1"/>
    <col min="2314" max="2314" width="10.8554687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6.140625" style="3" customWidth="1"/>
    <col min="2564" max="2564" width="14.85546875" style="3" customWidth="1"/>
    <col min="2565" max="2565" width="14.5703125" style="3" customWidth="1"/>
    <col min="2566" max="2566" width="10.42578125" style="3" customWidth="1"/>
    <col min="2567" max="2567" width="13.42578125" style="3" customWidth="1"/>
    <col min="2568" max="2568" width="10.42578125" style="3" customWidth="1"/>
    <col min="2569" max="2569" width="13.5703125" style="3" customWidth="1"/>
    <col min="2570" max="2570" width="10.8554687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6.140625" style="3" customWidth="1"/>
    <col min="2820" max="2820" width="14.85546875" style="3" customWidth="1"/>
    <col min="2821" max="2821" width="14.5703125" style="3" customWidth="1"/>
    <col min="2822" max="2822" width="10.42578125" style="3" customWidth="1"/>
    <col min="2823" max="2823" width="13.42578125" style="3" customWidth="1"/>
    <col min="2824" max="2824" width="10.42578125" style="3" customWidth="1"/>
    <col min="2825" max="2825" width="13.5703125" style="3" customWidth="1"/>
    <col min="2826" max="2826" width="10.8554687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6.140625" style="3" customWidth="1"/>
    <col min="3076" max="3076" width="14.85546875" style="3" customWidth="1"/>
    <col min="3077" max="3077" width="14.5703125" style="3" customWidth="1"/>
    <col min="3078" max="3078" width="10.42578125" style="3" customWidth="1"/>
    <col min="3079" max="3079" width="13.42578125" style="3" customWidth="1"/>
    <col min="3080" max="3080" width="10.42578125" style="3" customWidth="1"/>
    <col min="3081" max="3081" width="13.5703125" style="3" customWidth="1"/>
    <col min="3082" max="3082" width="10.8554687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6.140625" style="3" customWidth="1"/>
    <col min="3332" max="3332" width="14.85546875" style="3" customWidth="1"/>
    <col min="3333" max="3333" width="14.5703125" style="3" customWidth="1"/>
    <col min="3334" max="3334" width="10.42578125" style="3" customWidth="1"/>
    <col min="3335" max="3335" width="13.42578125" style="3" customWidth="1"/>
    <col min="3336" max="3336" width="10.42578125" style="3" customWidth="1"/>
    <col min="3337" max="3337" width="13.5703125" style="3" customWidth="1"/>
    <col min="3338" max="3338" width="10.8554687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6.140625" style="3" customWidth="1"/>
    <col min="3588" max="3588" width="14.85546875" style="3" customWidth="1"/>
    <col min="3589" max="3589" width="14.5703125" style="3" customWidth="1"/>
    <col min="3590" max="3590" width="10.42578125" style="3" customWidth="1"/>
    <col min="3591" max="3591" width="13.42578125" style="3" customWidth="1"/>
    <col min="3592" max="3592" width="10.42578125" style="3" customWidth="1"/>
    <col min="3593" max="3593" width="13.5703125" style="3" customWidth="1"/>
    <col min="3594" max="3594" width="10.8554687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6.140625" style="3" customWidth="1"/>
    <col min="3844" max="3844" width="14.85546875" style="3" customWidth="1"/>
    <col min="3845" max="3845" width="14.5703125" style="3" customWidth="1"/>
    <col min="3846" max="3846" width="10.42578125" style="3" customWidth="1"/>
    <col min="3847" max="3847" width="13.42578125" style="3" customWidth="1"/>
    <col min="3848" max="3848" width="10.42578125" style="3" customWidth="1"/>
    <col min="3849" max="3849" width="13.5703125" style="3" customWidth="1"/>
    <col min="3850" max="3850" width="10.8554687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6.140625" style="3" customWidth="1"/>
    <col min="4100" max="4100" width="14.85546875" style="3" customWidth="1"/>
    <col min="4101" max="4101" width="14.5703125" style="3" customWidth="1"/>
    <col min="4102" max="4102" width="10.42578125" style="3" customWidth="1"/>
    <col min="4103" max="4103" width="13.42578125" style="3" customWidth="1"/>
    <col min="4104" max="4104" width="10.42578125" style="3" customWidth="1"/>
    <col min="4105" max="4105" width="13.5703125" style="3" customWidth="1"/>
    <col min="4106" max="4106" width="10.8554687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6.140625" style="3" customWidth="1"/>
    <col min="4356" max="4356" width="14.85546875" style="3" customWidth="1"/>
    <col min="4357" max="4357" width="14.5703125" style="3" customWidth="1"/>
    <col min="4358" max="4358" width="10.42578125" style="3" customWidth="1"/>
    <col min="4359" max="4359" width="13.42578125" style="3" customWidth="1"/>
    <col min="4360" max="4360" width="10.42578125" style="3" customWidth="1"/>
    <col min="4361" max="4361" width="13.5703125" style="3" customWidth="1"/>
    <col min="4362" max="4362" width="10.8554687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6.140625" style="3" customWidth="1"/>
    <col min="4612" max="4612" width="14.85546875" style="3" customWidth="1"/>
    <col min="4613" max="4613" width="14.5703125" style="3" customWidth="1"/>
    <col min="4614" max="4614" width="10.42578125" style="3" customWidth="1"/>
    <col min="4615" max="4615" width="13.42578125" style="3" customWidth="1"/>
    <col min="4616" max="4616" width="10.42578125" style="3" customWidth="1"/>
    <col min="4617" max="4617" width="13.5703125" style="3" customWidth="1"/>
    <col min="4618" max="4618" width="10.8554687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6.140625" style="3" customWidth="1"/>
    <col min="4868" max="4868" width="14.85546875" style="3" customWidth="1"/>
    <col min="4869" max="4869" width="14.5703125" style="3" customWidth="1"/>
    <col min="4870" max="4870" width="10.42578125" style="3" customWidth="1"/>
    <col min="4871" max="4871" width="13.42578125" style="3" customWidth="1"/>
    <col min="4872" max="4872" width="10.42578125" style="3" customWidth="1"/>
    <col min="4873" max="4873" width="13.5703125" style="3" customWidth="1"/>
    <col min="4874" max="4874" width="10.8554687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6.140625" style="3" customWidth="1"/>
    <col min="5124" max="5124" width="14.85546875" style="3" customWidth="1"/>
    <col min="5125" max="5125" width="14.5703125" style="3" customWidth="1"/>
    <col min="5126" max="5126" width="10.42578125" style="3" customWidth="1"/>
    <col min="5127" max="5127" width="13.42578125" style="3" customWidth="1"/>
    <col min="5128" max="5128" width="10.42578125" style="3" customWidth="1"/>
    <col min="5129" max="5129" width="13.5703125" style="3" customWidth="1"/>
    <col min="5130" max="5130" width="10.8554687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6.140625" style="3" customWidth="1"/>
    <col min="5380" max="5380" width="14.85546875" style="3" customWidth="1"/>
    <col min="5381" max="5381" width="14.5703125" style="3" customWidth="1"/>
    <col min="5382" max="5382" width="10.42578125" style="3" customWidth="1"/>
    <col min="5383" max="5383" width="13.42578125" style="3" customWidth="1"/>
    <col min="5384" max="5384" width="10.42578125" style="3" customWidth="1"/>
    <col min="5385" max="5385" width="13.5703125" style="3" customWidth="1"/>
    <col min="5386" max="5386" width="10.8554687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6.140625" style="3" customWidth="1"/>
    <col min="5636" max="5636" width="14.85546875" style="3" customWidth="1"/>
    <col min="5637" max="5637" width="14.5703125" style="3" customWidth="1"/>
    <col min="5638" max="5638" width="10.42578125" style="3" customWidth="1"/>
    <col min="5639" max="5639" width="13.42578125" style="3" customWidth="1"/>
    <col min="5640" max="5640" width="10.42578125" style="3" customWidth="1"/>
    <col min="5641" max="5641" width="13.5703125" style="3" customWidth="1"/>
    <col min="5642" max="5642" width="10.8554687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6.140625" style="3" customWidth="1"/>
    <col min="5892" max="5892" width="14.85546875" style="3" customWidth="1"/>
    <col min="5893" max="5893" width="14.5703125" style="3" customWidth="1"/>
    <col min="5894" max="5894" width="10.42578125" style="3" customWidth="1"/>
    <col min="5895" max="5895" width="13.42578125" style="3" customWidth="1"/>
    <col min="5896" max="5896" width="10.42578125" style="3" customWidth="1"/>
    <col min="5897" max="5897" width="13.5703125" style="3" customWidth="1"/>
    <col min="5898" max="5898" width="10.8554687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6.140625" style="3" customWidth="1"/>
    <col min="6148" max="6148" width="14.85546875" style="3" customWidth="1"/>
    <col min="6149" max="6149" width="14.5703125" style="3" customWidth="1"/>
    <col min="6150" max="6150" width="10.42578125" style="3" customWidth="1"/>
    <col min="6151" max="6151" width="13.42578125" style="3" customWidth="1"/>
    <col min="6152" max="6152" width="10.42578125" style="3" customWidth="1"/>
    <col min="6153" max="6153" width="13.5703125" style="3" customWidth="1"/>
    <col min="6154" max="6154" width="10.8554687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6.140625" style="3" customWidth="1"/>
    <col min="6404" max="6404" width="14.85546875" style="3" customWidth="1"/>
    <col min="6405" max="6405" width="14.5703125" style="3" customWidth="1"/>
    <col min="6406" max="6406" width="10.42578125" style="3" customWidth="1"/>
    <col min="6407" max="6407" width="13.42578125" style="3" customWidth="1"/>
    <col min="6408" max="6408" width="10.42578125" style="3" customWidth="1"/>
    <col min="6409" max="6409" width="13.5703125" style="3" customWidth="1"/>
    <col min="6410" max="6410" width="10.8554687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6.140625" style="3" customWidth="1"/>
    <col min="6660" max="6660" width="14.85546875" style="3" customWidth="1"/>
    <col min="6661" max="6661" width="14.5703125" style="3" customWidth="1"/>
    <col min="6662" max="6662" width="10.42578125" style="3" customWidth="1"/>
    <col min="6663" max="6663" width="13.42578125" style="3" customWidth="1"/>
    <col min="6664" max="6664" width="10.42578125" style="3" customWidth="1"/>
    <col min="6665" max="6665" width="13.5703125" style="3" customWidth="1"/>
    <col min="6666" max="6666" width="10.8554687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6.140625" style="3" customWidth="1"/>
    <col min="6916" max="6916" width="14.85546875" style="3" customWidth="1"/>
    <col min="6917" max="6917" width="14.5703125" style="3" customWidth="1"/>
    <col min="6918" max="6918" width="10.42578125" style="3" customWidth="1"/>
    <col min="6919" max="6919" width="13.42578125" style="3" customWidth="1"/>
    <col min="6920" max="6920" width="10.42578125" style="3" customWidth="1"/>
    <col min="6921" max="6921" width="13.5703125" style="3" customWidth="1"/>
    <col min="6922" max="6922" width="10.8554687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6.140625" style="3" customWidth="1"/>
    <col min="7172" max="7172" width="14.85546875" style="3" customWidth="1"/>
    <col min="7173" max="7173" width="14.5703125" style="3" customWidth="1"/>
    <col min="7174" max="7174" width="10.42578125" style="3" customWidth="1"/>
    <col min="7175" max="7175" width="13.42578125" style="3" customWidth="1"/>
    <col min="7176" max="7176" width="10.42578125" style="3" customWidth="1"/>
    <col min="7177" max="7177" width="13.5703125" style="3" customWidth="1"/>
    <col min="7178" max="7178" width="10.8554687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6.140625" style="3" customWidth="1"/>
    <col min="7428" max="7428" width="14.85546875" style="3" customWidth="1"/>
    <col min="7429" max="7429" width="14.5703125" style="3" customWidth="1"/>
    <col min="7430" max="7430" width="10.42578125" style="3" customWidth="1"/>
    <col min="7431" max="7431" width="13.42578125" style="3" customWidth="1"/>
    <col min="7432" max="7432" width="10.42578125" style="3" customWidth="1"/>
    <col min="7433" max="7433" width="13.5703125" style="3" customWidth="1"/>
    <col min="7434" max="7434" width="10.8554687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6.140625" style="3" customWidth="1"/>
    <col min="7684" max="7684" width="14.85546875" style="3" customWidth="1"/>
    <col min="7685" max="7685" width="14.5703125" style="3" customWidth="1"/>
    <col min="7686" max="7686" width="10.42578125" style="3" customWidth="1"/>
    <col min="7687" max="7687" width="13.42578125" style="3" customWidth="1"/>
    <col min="7688" max="7688" width="10.42578125" style="3" customWidth="1"/>
    <col min="7689" max="7689" width="13.5703125" style="3" customWidth="1"/>
    <col min="7690" max="7690" width="10.8554687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6.140625" style="3" customWidth="1"/>
    <col min="7940" max="7940" width="14.85546875" style="3" customWidth="1"/>
    <col min="7941" max="7941" width="14.5703125" style="3" customWidth="1"/>
    <col min="7942" max="7942" width="10.42578125" style="3" customWidth="1"/>
    <col min="7943" max="7943" width="13.42578125" style="3" customWidth="1"/>
    <col min="7944" max="7944" width="10.42578125" style="3" customWidth="1"/>
    <col min="7945" max="7945" width="13.5703125" style="3" customWidth="1"/>
    <col min="7946" max="7946" width="10.8554687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6.140625" style="3" customWidth="1"/>
    <col min="8196" max="8196" width="14.85546875" style="3" customWidth="1"/>
    <col min="8197" max="8197" width="14.5703125" style="3" customWidth="1"/>
    <col min="8198" max="8198" width="10.42578125" style="3" customWidth="1"/>
    <col min="8199" max="8199" width="13.42578125" style="3" customWidth="1"/>
    <col min="8200" max="8200" width="10.42578125" style="3" customWidth="1"/>
    <col min="8201" max="8201" width="13.5703125" style="3" customWidth="1"/>
    <col min="8202" max="8202" width="10.8554687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6.140625" style="3" customWidth="1"/>
    <col min="8452" max="8452" width="14.85546875" style="3" customWidth="1"/>
    <col min="8453" max="8453" width="14.5703125" style="3" customWidth="1"/>
    <col min="8454" max="8454" width="10.42578125" style="3" customWidth="1"/>
    <col min="8455" max="8455" width="13.42578125" style="3" customWidth="1"/>
    <col min="8456" max="8456" width="10.42578125" style="3" customWidth="1"/>
    <col min="8457" max="8457" width="13.5703125" style="3" customWidth="1"/>
    <col min="8458" max="8458" width="10.8554687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6.140625" style="3" customWidth="1"/>
    <col min="8708" max="8708" width="14.85546875" style="3" customWidth="1"/>
    <col min="8709" max="8709" width="14.5703125" style="3" customWidth="1"/>
    <col min="8710" max="8710" width="10.42578125" style="3" customWidth="1"/>
    <col min="8711" max="8711" width="13.42578125" style="3" customWidth="1"/>
    <col min="8712" max="8712" width="10.42578125" style="3" customWidth="1"/>
    <col min="8713" max="8713" width="13.5703125" style="3" customWidth="1"/>
    <col min="8714" max="8714" width="10.8554687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6.140625" style="3" customWidth="1"/>
    <col min="8964" max="8964" width="14.85546875" style="3" customWidth="1"/>
    <col min="8965" max="8965" width="14.5703125" style="3" customWidth="1"/>
    <col min="8966" max="8966" width="10.42578125" style="3" customWidth="1"/>
    <col min="8967" max="8967" width="13.42578125" style="3" customWidth="1"/>
    <col min="8968" max="8968" width="10.42578125" style="3" customWidth="1"/>
    <col min="8969" max="8969" width="13.5703125" style="3" customWidth="1"/>
    <col min="8970" max="8970" width="10.8554687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6.140625" style="3" customWidth="1"/>
    <col min="9220" max="9220" width="14.85546875" style="3" customWidth="1"/>
    <col min="9221" max="9221" width="14.5703125" style="3" customWidth="1"/>
    <col min="9222" max="9222" width="10.42578125" style="3" customWidth="1"/>
    <col min="9223" max="9223" width="13.42578125" style="3" customWidth="1"/>
    <col min="9224" max="9224" width="10.42578125" style="3" customWidth="1"/>
    <col min="9225" max="9225" width="13.5703125" style="3" customWidth="1"/>
    <col min="9226" max="9226" width="10.8554687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6.140625" style="3" customWidth="1"/>
    <col min="9476" max="9476" width="14.85546875" style="3" customWidth="1"/>
    <col min="9477" max="9477" width="14.5703125" style="3" customWidth="1"/>
    <col min="9478" max="9478" width="10.42578125" style="3" customWidth="1"/>
    <col min="9479" max="9479" width="13.42578125" style="3" customWidth="1"/>
    <col min="9480" max="9480" width="10.42578125" style="3" customWidth="1"/>
    <col min="9481" max="9481" width="13.5703125" style="3" customWidth="1"/>
    <col min="9482" max="9482" width="10.8554687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6.140625" style="3" customWidth="1"/>
    <col min="9732" max="9732" width="14.85546875" style="3" customWidth="1"/>
    <col min="9733" max="9733" width="14.5703125" style="3" customWidth="1"/>
    <col min="9734" max="9734" width="10.42578125" style="3" customWidth="1"/>
    <col min="9735" max="9735" width="13.42578125" style="3" customWidth="1"/>
    <col min="9736" max="9736" width="10.42578125" style="3" customWidth="1"/>
    <col min="9737" max="9737" width="13.5703125" style="3" customWidth="1"/>
    <col min="9738" max="9738" width="10.8554687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6.140625" style="3" customWidth="1"/>
    <col min="9988" max="9988" width="14.85546875" style="3" customWidth="1"/>
    <col min="9989" max="9989" width="14.5703125" style="3" customWidth="1"/>
    <col min="9990" max="9990" width="10.42578125" style="3" customWidth="1"/>
    <col min="9991" max="9991" width="13.42578125" style="3" customWidth="1"/>
    <col min="9992" max="9992" width="10.42578125" style="3" customWidth="1"/>
    <col min="9993" max="9993" width="13.5703125" style="3" customWidth="1"/>
    <col min="9994" max="9994" width="10.8554687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6.140625" style="3" customWidth="1"/>
    <col min="10244" max="10244" width="14.85546875" style="3" customWidth="1"/>
    <col min="10245" max="10245" width="14.5703125" style="3" customWidth="1"/>
    <col min="10246" max="10246" width="10.42578125" style="3" customWidth="1"/>
    <col min="10247" max="10247" width="13.42578125" style="3" customWidth="1"/>
    <col min="10248" max="10248" width="10.42578125" style="3" customWidth="1"/>
    <col min="10249" max="10249" width="13.5703125" style="3" customWidth="1"/>
    <col min="10250" max="10250" width="10.8554687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6.140625" style="3" customWidth="1"/>
    <col min="10500" max="10500" width="14.85546875" style="3" customWidth="1"/>
    <col min="10501" max="10501" width="14.5703125" style="3" customWidth="1"/>
    <col min="10502" max="10502" width="10.42578125" style="3" customWidth="1"/>
    <col min="10503" max="10503" width="13.42578125" style="3" customWidth="1"/>
    <col min="10504" max="10504" width="10.42578125" style="3" customWidth="1"/>
    <col min="10505" max="10505" width="13.5703125" style="3" customWidth="1"/>
    <col min="10506" max="10506" width="10.8554687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6.140625" style="3" customWidth="1"/>
    <col min="10756" max="10756" width="14.85546875" style="3" customWidth="1"/>
    <col min="10757" max="10757" width="14.5703125" style="3" customWidth="1"/>
    <col min="10758" max="10758" width="10.42578125" style="3" customWidth="1"/>
    <col min="10759" max="10759" width="13.42578125" style="3" customWidth="1"/>
    <col min="10760" max="10760" width="10.42578125" style="3" customWidth="1"/>
    <col min="10761" max="10761" width="13.5703125" style="3" customWidth="1"/>
    <col min="10762" max="10762" width="10.8554687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6.140625" style="3" customWidth="1"/>
    <col min="11012" max="11012" width="14.85546875" style="3" customWidth="1"/>
    <col min="11013" max="11013" width="14.5703125" style="3" customWidth="1"/>
    <col min="11014" max="11014" width="10.42578125" style="3" customWidth="1"/>
    <col min="11015" max="11015" width="13.42578125" style="3" customWidth="1"/>
    <col min="11016" max="11016" width="10.42578125" style="3" customWidth="1"/>
    <col min="11017" max="11017" width="13.5703125" style="3" customWidth="1"/>
    <col min="11018" max="11018" width="10.8554687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6.140625" style="3" customWidth="1"/>
    <col min="11268" max="11268" width="14.85546875" style="3" customWidth="1"/>
    <col min="11269" max="11269" width="14.5703125" style="3" customWidth="1"/>
    <col min="11270" max="11270" width="10.42578125" style="3" customWidth="1"/>
    <col min="11271" max="11271" width="13.42578125" style="3" customWidth="1"/>
    <col min="11272" max="11272" width="10.42578125" style="3" customWidth="1"/>
    <col min="11273" max="11273" width="13.5703125" style="3" customWidth="1"/>
    <col min="11274" max="11274" width="10.8554687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6.140625" style="3" customWidth="1"/>
    <col min="11524" max="11524" width="14.85546875" style="3" customWidth="1"/>
    <col min="11525" max="11525" width="14.5703125" style="3" customWidth="1"/>
    <col min="11526" max="11526" width="10.42578125" style="3" customWidth="1"/>
    <col min="11527" max="11527" width="13.42578125" style="3" customWidth="1"/>
    <col min="11528" max="11528" width="10.42578125" style="3" customWidth="1"/>
    <col min="11529" max="11529" width="13.5703125" style="3" customWidth="1"/>
    <col min="11530" max="11530" width="10.8554687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6.140625" style="3" customWidth="1"/>
    <col min="11780" max="11780" width="14.85546875" style="3" customWidth="1"/>
    <col min="11781" max="11781" width="14.5703125" style="3" customWidth="1"/>
    <col min="11782" max="11782" width="10.42578125" style="3" customWidth="1"/>
    <col min="11783" max="11783" width="13.42578125" style="3" customWidth="1"/>
    <col min="11784" max="11784" width="10.42578125" style="3" customWidth="1"/>
    <col min="11785" max="11785" width="13.5703125" style="3" customWidth="1"/>
    <col min="11786" max="11786" width="10.8554687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6.140625" style="3" customWidth="1"/>
    <col min="12036" max="12036" width="14.85546875" style="3" customWidth="1"/>
    <col min="12037" max="12037" width="14.5703125" style="3" customWidth="1"/>
    <col min="12038" max="12038" width="10.42578125" style="3" customWidth="1"/>
    <col min="12039" max="12039" width="13.42578125" style="3" customWidth="1"/>
    <col min="12040" max="12040" width="10.42578125" style="3" customWidth="1"/>
    <col min="12041" max="12041" width="13.5703125" style="3" customWidth="1"/>
    <col min="12042" max="12042" width="10.8554687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6.140625" style="3" customWidth="1"/>
    <col min="12292" max="12292" width="14.85546875" style="3" customWidth="1"/>
    <col min="12293" max="12293" width="14.5703125" style="3" customWidth="1"/>
    <col min="12294" max="12294" width="10.42578125" style="3" customWidth="1"/>
    <col min="12295" max="12295" width="13.42578125" style="3" customWidth="1"/>
    <col min="12296" max="12296" width="10.42578125" style="3" customWidth="1"/>
    <col min="12297" max="12297" width="13.5703125" style="3" customWidth="1"/>
    <col min="12298" max="12298" width="10.8554687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6.140625" style="3" customWidth="1"/>
    <col min="12548" max="12548" width="14.85546875" style="3" customWidth="1"/>
    <col min="12549" max="12549" width="14.5703125" style="3" customWidth="1"/>
    <col min="12550" max="12550" width="10.42578125" style="3" customWidth="1"/>
    <col min="12551" max="12551" width="13.42578125" style="3" customWidth="1"/>
    <col min="12552" max="12552" width="10.42578125" style="3" customWidth="1"/>
    <col min="12553" max="12553" width="13.5703125" style="3" customWidth="1"/>
    <col min="12554" max="12554" width="10.8554687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6.140625" style="3" customWidth="1"/>
    <col min="12804" max="12804" width="14.85546875" style="3" customWidth="1"/>
    <col min="12805" max="12805" width="14.5703125" style="3" customWidth="1"/>
    <col min="12806" max="12806" width="10.42578125" style="3" customWidth="1"/>
    <col min="12807" max="12807" width="13.42578125" style="3" customWidth="1"/>
    <col min="12808" max="12808" width="10.42578125" style="3" customWidth="1"/>
    <col min="12809" max="12809" width="13.5703125" style="3" customWidth="1"/>
    <col min="12810" max="12810" width="10.8554687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6.140625" style="3" customWidth="1"/>
    <col min="13060" max="13060" width="14.85546875" style="3" customWidth="1"/>
    <col min="13061" max="13061" width="14.5703125" style="3" customWidth="1"/>
    <col min="13062" max="13062" width="10.42578125" style="3" customWidth="1"/>
    <col min="13063" max="13063" width="13.42578125" style="3" customWidth="1"/>
    <col min="13064" max="13064" width="10.42578125" style="3" customWidth="1"/>
    <col min="13065" max="13065" width="13.5703125" style="3" customWidth="1"/>
    <col min="13066" max="13066" width="10.8554687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6.140625" style="3" customWidth="1"/>
    <col min="13316" max="13316" width="14.85546875" style="3" customWidth="1"/>
    <col min="13317" max="13317" width="14.5703125" style="3" customWidth="1"/>
    <col min="13318" max="13318" width="10.42578125" style="3" customWidth="1"/>
    <col min="13319" max="13319" width="13.42578125" style="3" customWidth="1"/>
    <col min="13320" max="13320" width="10.42578125" style="3" customWidth="1"/>
    <col min="13321" max="13321" width="13.5703125" style="3" customWidth="1"/>
    <col min="13322" max="13322" width="10.8554687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6.140625" style="3" customWidth="1"/>
    <col min="13572" max="13572" width="14.85546875" style="3" customWidth="1"/>
    <col min="13573" max="13573" width="14.5703125" style="3" customWidth="1"/>
    <col min="13574" max="13574" width="10.42578125" style="3" customWidth="1"/>
    <col min="13575" max="13575" width="13.42578125" style="3" customWidth="1"/>
    <col min="13576" max="13576" width="10.42578125" style="3" customWidth="1"/>
    <col min="13577" max="13577" width="13.5703125" style="3" customWidth="1"/>
    <col min="13578" max="13578" width="10.8554687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6.140625" style="3" customWidth="1"/>
    <col min="13828" max="13828" width="14.85546875" style="3" customWidth="1"/>
    <col min="13829" max="13829" width="14.5703125" style="3" customWidth="1"/>
    <col min="13830" max="13830" width="10.42578125" style="3" customWidth="1"/>
    <col min="13831" max="13831" width="13.42578125" style="3" customWidth="1"/>
    <col min="13832" max="13832" width="10.42578125" style="3" customWidth="1"/>
    <col min="13833" max="13833" width="13.5703125" style="3" customWidth="1"/>
    <col min="13834" max="13834" width="10.8554687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6.140625" style="3" customWidth="1"/>
    <col min="14084" max="14084" width="14.85546875" style="3" customWidth="1"/>
    <col min="14085" max="14085" width="14.5703125" style="3" customWidth="1"/>
    <col min="14086" max="14086" width="10.42578125" style="3" customWidth="1"/>
    <col min="14087" max="14087" width="13.42578125" style="3" customWidth="1"/>
    <col min="14088" max="14088" width="10.42578125" style="3" customWidth="1"/>
    <col min="14089" max="14089" width="13.5703125" style="3" customWidth="1"/>
    <col min="14090" max="14090" width="10.8554687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6.140625" style="3" customWidth="1"/>
    <col min="14340" max="14340" width="14.85546875" style="3" customWidth="1"/>
    <col min="14341" max="14341" width="14.5703125" style="3" customWidth="1"/>
    <col min="14342" max="14342" width="10.42578125" style="3" customWidth="1"/>
    <col min="14343" max="14343" width="13.42578125" style="3" customWidth="1"/>
    <col min="14344" max="14344" width="10.42578125" style="3" customWidth="1"/>
    <col min="14345" max="14345" width="13.5703125" style="3" customWidth="1"/>
    <col min="14346" max="14346" width="10.8554687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6.140625" style="3" customWidth="1"/>
    <col min="14596" max="14596" width="14.85546875" style="3" customWidth="1"/>
    <col min="14597" max="14597" width="14.5703125" style="3" customWidth="1"/>
    <col min="14598" max="14598" width="10.42578125" style="3" customWidth="1"/>
    <col min="14599" max="14599" width="13.42578125" style="3" customWidth="1"/>
    <col min="14600" max="14600" width="10.42578125" style="3" customWidth="1"/>
    <col min="14601" max="14601" width="13.5703125" style="3" customWidth="1"/>
    <col min="14602" max="14602" width="10.8554687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6.140625" style="3" customWidth="1"/>
    <col min="14852" max="14852" width="14.85546875" style="3" customWidth="1"/>
    <col min="14853" max="14853" width="14.5703125" style="3" customWidth="1"/>
    <col min="14854" max="14854" width="10.42578125" style="3" customWidth="1"/>
    <col min="14855" max="14855" width="13.42578125" style="3" customWidth="1"/>
    <col min="14856" max="14856" width="10.42578125" style="3" customWidth="1"/>
    <col min="14857" max="14857" width="13.5703125" style="3" customWidth="1"/>
    <col min="14858" max="14858" width="10.8554687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6.140625" style="3" customWidth="1"/>
    <col min="15108" max="15108" width="14.85546875" style="3" customWidth="1"/>
    <col min="15109" max="15109" width="14.5703125" style="3" customWidth="1"/>
    <col min="15110" max="15110" width="10.42578125" style="3" customWidth="1"/>
    <col min="15111" max="15111" width="13.42578125" style="3" customWidth="1"/>
    <col min="15112" max="15112" width="10.42578125" style="3" customWidth="1"/>
    <col min="15113" max="15113" width="13.5703125" style="3" customWidth="1"/>
    <col min="15114" max="15114" width="10.8554687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6.140625" style="3" customWidth="1"/>
    <col min="15364" max="15364" width="14.85546875" style="3" customWidth="1"/>
    <col min="15365" max="15365" width="14.5703125" style="3" customWidth="1"/>
    <col min="15366" max="15366" width="10.42578125" style="3" customWidth="1"/>
    <col min="15367" max="15367" width="13.42578125" style="3" customWidth="1"/>
    <col min="15368" max="15368" width="10.42578125" style="3" customWidth="1"/>
    <col min="15369" max="15369" width="13.5703125" style="3" customWidth="1"/>
    <col min="15370" max="15370" width="10.8554687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6.140625" style="3" customWidth="1"/>
    <col min="15620" max="15620" width="14.85546875" style="3" customWidth="1"/>
    <col min="15621" max="15621" width="14.5703125" style="3" customWidth="1"/>
    <col min="15622" max="15622" width="10.42578125" style="3" customWidth="1"/>
    <col min="15623" max="15623" width="13.42578125" style="3" customWidth="1"/>
    <col min="15624" max="15624" width="10.42578125" style="3" customWidth="1"/>
    <col min="15625" max="15625" width="13.5703125" style="3" customWidth="1"/>
    <col min="15626" max="15626" width="10.8554687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6.140625" style="3" customWidth="1"/>
    <col min="15876" max="15876" width="14.85546875" style="3" customWidth="1"/>
    <col min="15877" max="15877" width="14.5703125" style="3" customWidth="1"/>
    <col min="15878" max="15878" width="10.42578125" style="3" customWidth="1"/>
    <col min="15879" max="15879" width="13.42578125" style="3" customWidth="1"/>
    <col min="15880" max="15880" width="10.42578125" style="3" customWidth="1"/>
    <col min="15881" max="15881" width="13.5703125" style="3" customWidth="1"/>
    <col min="15882" max="15882" width="10.8554687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6.140625" style="3" customWidth="1"/>
    <col min="16132" max="16132" width="14.85546875" style="3" customWidth="1"/>
    <col min="16133" max="16133" width="14.5703125" style="3" customWidth="1"/>
    <col min="16134" max="16134" width="10.42578125" style="3" customWidth="1"/>
    <col min="16135" max="16135" width="13.42578125" style="3" customWidth="1"/>
    <col min="16136" max="16136" width="10.42578125" style="3" customWidth="1"/>
    <col min="16137" max="16137" width="13.5703125" style="3" customWidth="1"/>
    <col min="16138" max="16138" width="10.85546875" style="3" customWidth="1"/>
    <col min="16139" max="16384" width="9" style="3"/>
  </cols>
  <sheetData>
    <row r="1" spans="1:10" x14ac:dyDescent="0.3">
      <c r="I1" s="98"/>
      <c r="J1" s="98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104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30" x14ac:dyDescent="0.2">
      <c r="A8" s="89"/>
      <c r="B8" s="89"/>
      <c r="C8" s="6" t="s">
        <v>52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ht="24" x14ac:dyDescent="0.55000000000000004">
      <c r="A9" s="8">
        <v>1</v>
      </c>
      <c r="B9" s="9" t="s">
        <v>21</v>
      </c>
      <c r="C9" s="10">
        <f t="shared" ref="C9:C21" si="0">SUM(D9:J9)</f>
        <v>0</v>
      </c>
      <c r="D9" s="10">
        <f>[20]ตารางสำรวจอายุลูกหนี้ฯ!E11</f>
        <v>0</v>
      </c>
      <c r="E9" s="10">
        <f>[20]ตารางสำรวจอายุลูกหนี้ฯ!G11</f>
        <v>0</v>
      </c>
      <c r="F9" s="10">
        <v>0</v>
      </c>
      <c r="G9" s="10">
        <f>[20]ตารางสำรวจอายุลูกหนี้ฯ!I11</f>
        <v>0</v>
      </c>
      <c r="H9" s="10">
        <v>0</v>
      </c>
      <c r="I9" s="10">
        <f>[20]ตารางสำรวจอายุลูกหนี้ฯ!K11</f>
        <v>0</v>
      </c>
      <c r="J9" s="10">
        <v>0</v>
      </c>
    </row>
    <row r="10" spans="1:10" ht="24" x14ac:dyDescent="0.55000000000000004">
      <c r="A10" s="8">
        <v>2</v>
      </c>
      <c r="B10" s="9" t="s">
        <v>22</v>
      </c>
      <c r="C10" s="10">
        <f t="shared" si="0"/>
        <v>1234997.4099999999</v>
      </c>
      <c r="D10" s="10">
        <f>[20]ตารางสำรวจอายุลูกหนี้ฯ!E23</f>
        <v>813469.36</v>
      </c>
      <c r="E10" s="10">
        <f>[20]ตารางสำรวจอายุลูกหนี้ฯ!G23</f>
        <v>138808.04999999999</v>
      </c>
      <c r="F10" s="10">
        <v>0</v>
      </c>
      <c r="G10" s="10">
        <f>[20]ตารางสำรวจอายุลูกหนี้ฯ!I23</f>
        <v>165685</v>
      </c>
      <c r="H10" s="10">
        <v>0</v>
      </c>
      <c r="I10" s="10">
        <f>[20]ตารางสำรวจอายุลูกหนี้ฯ!K23</f>
        <v>117035</v>
      </c>
      <c r="J10" s="10">
        <v>0</v>
      </c>
    </row>
    <row r="11" spans="1:10" ht="24" x14ac:dyDescent="0.55000000000000004">
      <c r="A11" s="8">
        <v>3</v>
      </c>
      <c r="B11" s="9" t="s">
        <v>23</v>
      </c>
      <c r="C11" s="10">
        <f t="shared" si="0"/>
        <v>2735620</v>
      </c>
      <c r="D11" s="10">
        <f>[20]ตารางสำรวจอายุลูกหนี้ฯ!E34</f>
        <v>2729492</v>
      </c>
      <c r="E11" s="10">
        <f>[20]ตารางสำรวจอายุลูกหนี้ฯ!G34</f>
        <v>6128</v>
      </c>
      <c r="F11" s="10">
        <v>0</v>
      </c>
      <c r="G11" s="10">
        <f>[20]ตารางสำรวจอายุลูกหนี้ฯ!I34</f>
        <v>0</v>
      </c>
      <c r="H11" s="10">
        <v>0</v>
      </c>
      <c r="I11" s="10">
        <f>[20]ตารางสำรวจอายุลูกหนี้ฯ!K34</f>
        <v>0</v>
      </c>
      <c r="J11" s="10">
        <v>0</v>
      </c>
    </row>
    <row r="12" spans="1:10" ht="24" x14ac:dyDescent="0.55000000000000004">
      <c r="A12" s="8">
        <v>4</v>
      </c>
      <c r="B12" s="9" t="s">
        <v>24</v>
      </c>
      <c r="C12" s="10">
        <f t="shared" si="0"/>
        <v>814295.67999999993</v>
      </c>
      <c r="D12" s="10">
        <f>[20]ตารางสำรวจอายุลูกหนี้ฯ!E39</f>
        <v>814295.67999999993</v>
      </c>
      <c r="E12" s="10">
        <f>[20]ตารางสำรวจอายุลูกหนี้ฯ!G39</f>
        <v>0</v>
      </c>
      <c r="F12" s="10">
        <v>0</v>
      </c>
      <c r="G12" s="10">
        <f>[20]ตารางสำรวจอายุลูกหนี้ฯ!I39</f>
        <v>0</v>
      </c>
      <c r="H12" s="10">
        <v>0</v>
      </c>
      <c r="I12" s="10">
        <f>[20]ตารางสำรวจอายุลูกหนี้ฯ!K39</f>
        <v>0</v>
      </c>
      <c r="J12" s="10">
        <v>0</v>
      </c>
    </row>
    <row r="13" spans="1:10" ht="24" x14ac:dyDescent="0.55000000000000004">
      <c r="A13" s="8">
        <v>5</v>
      </c>
      <c r="B13" s="9" t="s">
        <v>25</v>
      </c>
      <c r="C13" s="10">
        <f t="shared" si="0"/>
        <v>0</v>
      </c>
      <c r="D13" s="10">
        <f>[20]ตารางสำรวจอายุลูกหนี้ฯ!E50</f>
        <v>0</v>
      </c>
      <c r="E13" s="10">
        <f>[20]ตารางสำรวจอายุลูกหนี้ฯ!G50</f>
        <v>0</v>
      </c>
      <c r="F13" s="10">
        <v>0</v>
      </c>
      <c r="G13" s="10">
        <f>[20]ตารางสำรวจอายุลูกหนี้ฯ!I50</f>
        <v>0</v>
      </c>
      <c r="H13" s="10">
        <v>0</v>
      </c>
      <c r="I13" s="10">
        <f>[20]ตารางสำรวจอายุลูกหนี้ฯ!K50</f>
        <v>0</v>
      </c>
      <c r="J13" s="10">
        <v>0</v>
      </c>
    </row>
    <row r="14" spans="1:10" ht="24" x14ac:dyDescent="0.55000000000000004">
      <c r="A14" s="8">
        <v>6</v>
      </c>
      <c r="B14" s="9" t="s">
        <v>26</v>
      </c>
      <c r="C14" s="10">
        <f t="shared" si="0"/>
        <v>687463</v>
      </c>
      <c r="D14" s="10">
        <f>[20]ตารางสำรวจอายุลูกหนี้ฯ!E53</f>
        <v>609877</v>
      </c>
      <c r="E14" s="10">
        <f>[20]ตารางสำรวจอายุลูกหนี้ฯ!G53</f>
        <v>77586</v>
      </c>
      <c r="F14" s="10">
        <v>0</v>
      </c>
      <c r="G14" s="10">
        <f>[20]ตารางสำรวจอายุลูกหนี้ฯ!I53</f>
        <v>0</v>
      </c>
      <c r="H14" s="10">
        <v>0</v>
      </c>
      <c r="I14" s="10">
        <f>[20]ตารางสำรวจอายุลูกหนี้ฯ!K53</f>
        <v>0</v>
      </c>
      <c r="J14" s="10">
        <v>0</v>
      </c>
    </row>
    <row r="15" spans="1:10" ht="24" x14ac:dyDescent="0.55000000000000004">
      <c r="A15" s="8">
        <v>7</v>
      </c>
      <c r="B15" s="9" t="s">
        <v>27</v>
      </c>
      <c r="C15" s="10">
        <f t="shared" si="0"/>
        <v>0</v>
      </c>
      <c r="D15" s="10">
        <f>[20]ตารางสำรวจอายุลูกหนี้ฯ!E56</f>
        <v>0</v>
      </c>
      <c r="E15" s="10">
        <f>[20]ตารางสำรวจอายุลูกหนี้ฯ!G56</f>
        <v>0</v>
      </c>
      <c r="F15" s="10">
        <v>0</v>
      </c>
      <c r="G15" s="10">
        <f>[20]ตารางสำรวจอายุลูกหนี้ฯ!I56</f>
        <v>0</v>
      </c>
      <c r="H15" s="10">
        <v>0</v>
      </c>
      <c r="I15" s="10">
        <f>[20]ตารางสำรวจอายุลูกหนี้ฯ!K56</f>
        <v>0</v>
      </c>
      <c r="J15" s="10">
        <v>0</v>
      </c>
    </row>
    <row r="16" spans="1:10" ht="24" x14ac:dyDescent="0.55000000000000004">
      <c r="A16" s="8">
        <v>8</v>
      </c>
      <c r="B16" s="9" t="s">
        <v>28</v>
      </c>
      <c r="C16" s="10">
        <f t="shared" si="0"/>
        <v>24675</v>
      </c>
      <c r="D16" s="10">
        <f>[20]ตารางสำรวจอายุลูกหนี้ฯ!E59</f>
        <v>2120</v>
      </c>
      <c r="E16" s="10">
        <f>[20]ตารางสำรวจอายุลูกหนี้ฯ!G59</f>
        <v>3510</v>
      </c>
      <c r="F16" s="10">
        <v>0</v>
      </c>
      <c r="G16" s="10">
        <f>[20]ตารางสำรวจอายุลูกหนี้ฯ!I59</f>
        <v>0</v>
      </c>
      <c r="H16" s="10">
        <v>0</v>
      </c>
      <c r="I16" s="10">
        <f>[20]ตารางสำรวจอายุลูกหนี้ฯ!K59</f>
        <v>19045</v>
      </c>
      <c r="J16" s="10">
        <v>0</v>
      </c>
    </row>
    <row r="17" spans="1:10" ht="24" x14ac:dyDescent="0.55000000000000004">
      <c r="A17" s="8">
        <v>9</v>
      </c>
      <c r="B17" s="9" t="s">
        <v>29</v>
      </c>
      <c r="C17" s="10">
        <f t="shared" si="0"/>
        <v>51258.83</v>
      </c>
      <c r="D17" s="10">
        <f>[20]ตารางสำรวจอายุลูกหนี้ฯ!E64</f>
        <v>11887</v>
      </c>
      <c r="E17" s="10">
        <f>[20]ตารางสำรวจอายุลูกหนี้ฯ!G64</f>
        <v>13118.83</v>
      </c>
      <c r="F17" s="10">
        <v>0</v>
      </c>
      <c r="G17" s="10">
        <f>[20]ตารางสำรวจอายุลูกหนี้ฯ!I64</f>
        <v>90</v>
      </c>
      <c r="H17" s="10">
        <v>0</v>
      </c>
      <c r="I17" s="10">
        <f>[20]ตารางสำรวจอายุลูกหนี้ฯ!K64</f>
        <v>26163</v>
      </c>
      <c r="J17" s="10">
        <v>0</v>
      </c>
    </row>
    <row r="18" spans="1:10" ht="24" x14ac:dyDescent="0.55000000000000004">
      <c r="A18" s="12">
        <v>10</v>
      </c>
      <c r="B18" s="13" t="s">
        <v>30</v>
      </c>
      <c r="C18" s="14">
        <f t="shared" si="0"/>
        <v>0</v>
      </c>
      <c r="D18" s="110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</row>
    <row r="19" spans="1:10" ht="24" x14ac:dyDescent="0.55000000000000004">
      <c r="A19" s="12">
        <v>11</v>
      </c>
      <c r="B19" s="13" t="s">
        <v>31</v>
      </c>
      <c r="C19" s="14">
        <f t="shared" si="0"/>
        <v>0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</row>
    <row r="20" spans="1:10" ht="24" x14ac:dyDescent="0.55000000000000004">
      <c r="A20" s="12">
        <v>12</v>
      </c>
      <c r="B20" s="13" t="s">
        <v>32</v>
      </c>
      <c r="C20" s="14">
        <f t="shared" si="0"/>
        <v>0</v>
      </c>
      <c r="D20" s="110">
        <v>0</v>
      </c>
      <c r="E20" s="110">
        <v>0</v>
      </c>
      <c r="F20" s="110">
        <v>0</v>
      </c>
      <c r="G20" s="110">
        <v>0</v>
      </c>
      <c r="H20" s="110">
        <v>0</v>
      </c>
      <c r="I20" s="110">
        <v>0</v>
      </c>
      <c r="J20" s="110">
        <v>0</v>
      </c>
    </row>
    <row r="21" spans="1:10" ht="24.75" thickBot="1" x14ac:dyDescent="0.6">
      <c r="A21" s="16">
        <v>13</v>
      </c>
      <c r="B21" s="17" t="s">
        <v>33</v>
      </c>
      <c r="C21" s="18">
        <f>SUM(D21:J21)</f>
        <v>5548309.9199999999</v>
      </c>
      <c r="D21" s="18">
        <f>SUM(D9:D20)</f>
        <v>4981141.04</v>
      </c>
      <c r="E21" s="18">
        <f t="shared" ref="E21:J21" si="1">SUM(E9:E20)</f>
        <v>239150.87999999998</v>
      </c>
      <c r="F21" s="18">
        <f t="shared" si="1"/>
        <v>0</v>
      </c>
      <c r="G21" s="18">
        <f t="shared" si="1"/>
        <v>165775</v>
      </c>
      <c r="H21" s="18">
        <f t="shared" si="1"/>
        <v>0</v>
      </c>
      <c r="I21" s="18">
        <f t="shared" si="1"/>
        <v>162243</v>
      </c>
      <c r="J21" s="18">
        <f t="shared" si="1"/>
        <v>0</v>
      </c>
    </row>
    <row r="22" spans="1:10" ht="24.75" thickTop="1" x14ac:dyDescent="0.55000000000000004"/>
    <row r="25" spans="1:10" ht="24" x14ac:dyDescent="0.55000000000000004">
      <c r="G25" s="21"/>
      <c r="H25" s="98"/>
      <c r="I25" s="98"/>
      <c r="J25" s="98"/>
    </row>
    <row r="26" spans="1:10" ht="24" x14ac:dyDescent="0.55000000000000004">
      <c r="G26" s="21"/>
      <c r="H26" s="98"/>
      <c r="I26" s="98"/>
      <c r="J26" s="98"/>
    </row>
    <row r="27" spans="1:10" ht="24" x14ac:dyDescent="0.55000000000000004">
      <c r="H27" s="98"/>
      <c r="I27" s="98"/>
      <c r="J27" s="98"/>
    </row>
  </sheetData>
  <mergeCells count="12">
    <mergeCell ref="H25:J25"/>
    <mergeCell ref="H26:J26"/>
    <mergeCell ref="H27:J27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73DE1-09A8-493D-9D2E-B729503C1415}">
  <dimension ref="A1:J26"/>
  <sheetViews>
    <sheetView topLeftCell="A13" workbookViewId="0">
      <selection activeCell="D22" sqref="D22"/>
    </sheetView>
  </sheetViews>
  <sheetFormatPr defaultColWidth="9" defaultRowHeight="20.25" x14ac:dyDescent="0.3"/>
  <cols>
    <col min="1" max="1" width="6.140625" style="22" customWidth="1"/>
    <col min="2" max="2" width="44.5703125" style="3" customWidth="1"/>
    <col min="3" max="3" width="21.140625" style="3" customWidth="1"/>
    <col min="4" max="4" width="17" style="3" customWidth="1"/>
    <col min="5" max="10" width="12.5703125" style="3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6.5703125" style="3" customWidth="1"/>
    <col min="260" max="260" width="17" style="3" customWidth="1"/>
    <col min="261" max="266" width="12.570312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6.5703125" style="3" customWidth="1"/>
    <col min="516" max="516" width="17" style="3" customWidth="1"/>
    <col min="517" max="522" width="12.570312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6.5703125" style="3" customWidth="1"/>
    <col min="772" max="772" width="17" style="3" customWidth="1"/>
    <col min="773" max="778" width="12.570312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6.5703125" style="3" customWidth="1"/>
    <col min="1028" max="1028" width="17" style="3" customWidth="1"/>
    <col min="1029" max="1034" width="12.570312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6.5703125" style="3" customWidth="1"/>
    <col min="1284" max="1284" width="17" style="3" customWidth="1"/>
    <col min="1285" max="1290" width="12.570312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6.5703125" style="3" customWidth="1"/>
    <col min="1540" max="1540" width="17" style="3" customWidth="1"/>
    <col min="1541" max="1546" width="12.570312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6.5703125" style="3" customWidth="1"/>
    <col min="1796" max="1796" width="17" style="3" customWidth="1"/>
    <col min="1797" max="1802" width="12.570312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6.5703125" style="3" customWidth="1"/>
    <col min="2052" max="2052" width="17" style="3" customWidth="1"/>
    <col min="2053" max="2058" width="12.570312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6.5703125" style="3" customWidth="1"/>
    <col min="2308" max="2308" width="17" style="3" customWidth="1"/>
    <col min="2309" max="2314" width="12.570312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6.5703125" style="3" customWidth="1"/>
    <col min="2564" max="2564" width="17" style="3" customWidth="1"/>
    <col min="2565" max="2570" width="12.570312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6.5703125" style="3" customWidth="1"/>
    <col min="2820" max="2820" width="17" style="3" customWidth="1"/>
    <col min="2821" max="2826" width="12.570312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6.5703125" style="3" customWidth="1"/>
    <col min="3076" max="3076" width="17" style="3" customWidth="1"/>
    <col min="3077" max="3082" width="12.570312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6.5703125" style="3" customWidth="1"/>
    <col min="3332" max="3332" width="17" style="3" customWidth="1"/>
    <col min="3333" max="3338" width="12.570312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6.5703125" style="3" customWidth="1"/>
    <col min="3588" max="3588" width="17" style="3" customWidth="1"/>
    <col min="3589" max="3594" width="12.570312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6.5703125" style="3" customWidth="1"/>
    <col min="3844" max="3844" width="17" style="3" customWidth="1"/>
    <col min="3845" max="3850" width="12.570312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6.5703125" style="3" customWidth="1"/>
    <col min="4100" max="4100" width="17" style="3" customWidth="1"/>
    <col min="4101" max="4106" width="12.570312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6.5703125" style="3" customWidth="1"/>
    <col min="4356" max="4356" width="17" style="3" customWidth="1"/>
    <col min="4357" max="4362" width="12.570312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6.5703125" style="3" customWidth="1"/>
    <col min="4612" max="4612" width="17" style="3" customWidth="1"/>
    <col min="4613" max="4618" width="12.570312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6.5703125" style="3" customWidth="1"/>
    <col min="4868" max="4868" width="17" style="3" customWidth="1"/>
    <col min="4869" max="4874" width="12.570312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6.5703125" style="3" customWidth="1"/>
    <col min="5124" max="5124" width="17" style="3" customWidth="1"/>
    <col min="5125" max="5130" width="12.570312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6.5703125" style="3" customWidth="1"/>
    <col min="5380" max="5380" width="17" style="3" customWidth="1"/>
    <col min="5381" max="5386" width="12.570312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6.5703125" style="3" customWidth="1"/>
    <col min="5636" max="5636" width="17" style="3" customWidth="1"/>
    <col min="5637" max="5642" width="12.570312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6.5703125" style="3" customWidth="1"/>
    <col min="5892" max="5892" width="17" style="3" customWidth="1"/>
    <col min="5893" max="5898" width="12.570312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6.5703125" style="3" customWidth="1"/>
    <col min="6148" max="6148" width="17" style="3" customWidth="1"/>
    <col min="6149" max="6154" width="12.570312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6.5703125" style="3" customWidth="1"/>
    <col min="6404" max="6404" width="17" style="3" customWidth="1"/>
    <col min="6405" max="6410" width="12.570312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6.5703125" style="3" customWidth="1"/>
    <col min="6660" max="6660" width="17" style="3" customWidth="1"/>
    <col min="6661" max="6666" width="12.570312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6.5703125" style="3" customWidth="1"/>
    <col min="6916" max="6916" width="17" style="3" customWidth="1"/>
    <col min="6917" max="6922" width="12.570312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6.5703125" style="3" customWidth="1"/>
    <col min="7172" max="7172" width="17" style="3" customWidth="1"/>
    <col min="7173" max="7178" width="12.570312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6.5703125" style="3" customWidth="1"/>
    <col min="7428" max="7428" width="17" style="3" customWidth="1"/>
    <col min="7429" max="7434" width="12.570312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6.5703125" style="3" customWidth="1"/>
    <col min="7684" max="7684" width="17" style="3" customWidth="1"/>
    <col min="7685" max="7690" width="12.570312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6.5703125" style="3" customWidth="1"/>
    <col min="7940" max="7940" width="17" style="3" customWidth="1"/>
    <col min="7941" max="7946" width="12.570312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6.5703125" style="3" customWidth="1"/>
    <col min="8196" max="8196" width="17" style="3" customWidth="1"/>
    <col min="8197" max="8202" width="12.570312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6.5703125" style="3" customWidth="1"/>
    <col min="8452" max="8452" width="17" style="3" customWidth="1"/>
    <col min="8453" max="8458" width="12.570312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6.5703125" style="3" customWidth="1"/>
    <col min="8708" max="8708" width="17" style="3" customWidth="1"/>
    <col min="8709" max="8714" width="12.570312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6.5703125" style="3" customWidth="1"/>
    <col min="8964" max="8964" width="17" style="3" customWidth="1"/>
    <col min="8965" max="8970" width="12.570312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6.5703125" style="3" customWidth="1"/>
    <col min="9220" max="9220" width="17" style="3" customWidth="1"/>
    <col min="9221" max="9226" width="12.570312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6.5703125" style="3" customWidth="1"/>
    <col min="9476" max="9476" width="17" style="3" customWidth="1"/>
    <col min="9477" max="9482" width="12.570312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6.5703125" style="3" customWidth="1"/>
    <col min="9732" max="9732" width="17" style="3" customWidth="1"/>
    <col min="9733" max="9738" width="12.570312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6.5703125" style="3" customWidth="1"/>
    <col min="9988" max="9988" width="17" style="3" customWidth="1"/>
    <col min="9989" max="9994" width="12.570312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6.5703125" style="3" customWidth="1"/>
    <col min="10244" max="10244" width="17" style="3" customWidth="1"/>
    <col min="10245" max="10250" width="12.570312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6.5703125" style="3" customWidth="1"/>
    <col min="10500" max="10500" width="17" style="3" customWidth="1"/>
    <col min="10501" max="10506" width="12.570312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6.5703125" style="3" customWidth="1"/>
    <col min="10756" max="10756" width="17" style="3" customWidth="1"/>
    <col min="10757" max="10762" width="12.570312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6.5703125" style="3" customWidth="1"/>
    <col min="11012" max="11012" width="17" style="3" customWidth="1"/>
    <col min="11013" max="11018" width="12.570312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6.5703125" style="3" customWidth="1"/>
    <col min="11268" max="11268" width="17" style="3" customWidth="1"/>
    <col min="11269" max="11274" width="12.570312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6.5703125" style="3" customWidth="1"/>
    <col min="11524" max="11524" width="17" style="3" customWidth="1"/>
    <col min="11525" max="11530" width="12.570312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6.5703125" style="3" customWidth="1"/>
    <col min="11780" max="11780" width="17" style="3" customWidth="1"/>
    <col min="11781" max="11786" width="12.570312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6.5703125" style="3" customWidth="1"/>
    <col min="12036" max="12036" width="17" style="3" customWidth="1"/>
    <col min="12037" max="12042" width="12.570312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6.5703125" style="3" customWidth="1"/>
    <col min="12292" max="12292" width="17" style="3" customWidth="1"/>
    <col min="12293" max="12298" width="12.570312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6.5703125" style="3" customWidth="1"/>
    <col min="12548" max="12548" width="17" style="3" customWidth="1"/>
    <col min="12549" max="12554" width="12.570312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6.5703125" style="3" customWidth="1"/>
    <col min="12804" max="12804" width="17" style="3" customWidth="1"/>
    <col min="12805" max="12810" width="12.570312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6.5703125" style="3" customWidth="1"/>
    <col min="13060" max="13060" width="17" style="3" customWidth="1"/>
    <col min="13061" max="13066" width="12.570312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6.5703125" style="3" customWidth="1"/>
    <col min="13316" max="13316" width="17" style="3" customWidth="1"/>
    <col min="13317" max="13322" width="12.570312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6.5703125" style="3" customWidth="1"/>
    <col min="13572" max="13572" width="17" style="3" customWidth="1"/>
    <col min="13573" max="13578" width="12.570312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6.5703125" style="3" customWidth="1"/>
    <col min="13828" max="13828" width="17" style="3" customWidth="1"/>
    <col min="13829" max="13834" width="12.570312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6.5703125" style="3" customWidth="1"/>
    <col min="14084" max="14084" width="17" style="3" customWidth="1"/>
    <col min="14085" max="14090" width="12.570312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6.5703125" style="3" customWidth="1"/>
    <col min="14340" max="14340" width="17" style="3" customWidth="1"/>
    <col min="14341" max="14346" width="12.570312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6.5703125" style="3" customWidth="1"/>
    <col min="14596" max="14596" width="17" style="3" customWidth="1"/>
    <col min="14597" max="14602" width="12.570312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6.5703125" style="3" customWidth="1"/>
    <col min="14852" max="14852" width="17" style="3" customWidth="1"/>
    <col min="14853" max="14858" width="12.570312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6.5703125" style="3" customWidth="1"/>
    <col min="15108" max="15108" width="17" style="3" customWidth="1"/>
    <col min="15109" max="15114" width="12.570312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6.5703125" style="3" customWidth="1"/>
    <col min="15364" max="15364" width="17" style="3" customWidth="1"/>
    <col min="15365" max="15370" width="12.570312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6.5703125" style="3" customWidth="1"/>
    <col min="15620" max="15620" width="17" style="3" customWidth="1"/>
    <col min="15621" max="15626" width="12.570312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6.5703125" style="3" customWidth="1"/>
    <col min="15876" max="15876" width="17" style="3" customWidth="1"/>
    <col min="15877" max="15882" width="12.570312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6.5703125" style="3" customWidth="1"/>
    <col min="16132" max="16132" width="17" style="3" customWidth="1"/>
    <col min="16133" max="16138" width="12.5703125" style="3" customWidth="1"/>
    <col min="16139" max="16384" width="9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60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104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30" x14ac:dyDescent="0.2">
      <c r="A8" s="89"/>
      <c r="B8" s="89"/>
      <c r="C8" s="6" t="s">
        <v>52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3">
      <c r="A9" s="8">
        <v>1</v>
      </c>
      <c r="B9" s="9" t="s">
        <v>21</v>
      </c>
      <c r="C9" s="10">
        <f t="shared" ref="C9:C21" si="0">SUM(D9:J9)</f>
        <v>0</v>
      </c>
      <c r="D9" s="10">
        <f>[21]ตารางสำรวจอายุลูกหนี้ฯ!E11</f>
        <v>0</v>
      </c>
      <c r="E9" s="10">
        <f>[21]ตารางสำรวจอายุลูกหนี้ฯ!G11</f>
        <v>0</v>
      </c>
      <c r="F9" s="10">
        <f>[21]ตารางสำรวจอายุลูกหนี้ฯ!I11</f>
        <v>0</v>
      </c>
      <c r="G9" s="10">
        <f>[21]ตารางสำรวจอายุลูกหนี้ฯ!K11</f>
        <v>0</v>
      </c>
      <c r="H9" s="10">
        <f>[21]ตารางสำรวจอายุลูกหนี้ฯ!M11</f>
        <v>0</v>
      </c>
      <c r="I9" s="10">
        <f>[21]ตารางสำรวจอายุลูกหนี้ฯ!O11</f>
        <v>0</v>
      </c>
      <c r="J9" s="10">
        <f>[21]ตารางสำรวจอายุลูกหนี้ฯ!Q11</f>
        <v>0</v>
      </c>
    </row>
    <row r="10" spans="1:10" x14ac:dyDescent="0.3">
      <c r="A10" s="8">
        <v>2</v>
      </c>
      <c r="B10" s="9" t="s">
        <v>22</v>
      </c>
      <c r="C10" s="10">
        <f t="shared" si="0"/>
        <v>1345819</v>
      </c>
      <c r="D10" s="10">
        <f>[21]ตารางสำรวจอายุลูกหนี้ฯ!E23</f>
        <v>1033641.5</v>
      </c>
      <c r="E10" s="10">
        <f>[21]ตารางสำรวจอายุลูกหนี้ฯ!G23</f>
        <v>28083.5</v>
      </c>
      <c r="F10" s="10">
        <f>+[21]ตารางสำรวจอายุลูกหนี้ฯ!I23</f>
        <v>51918.5</v>
      </c>
      <c r="G10" s="10">
        <f>[21]ตารางสำรวจอายุลูกหนี้ฯ!K23</f>
        <v>151098</v>
      </c>
      <c r="H10" s="10">
        <f>[21]ตารางสำรวจอายุลูกหนี้ฯ!M23</f>
        <v>81077.5</v>
      </c>
      <c r="I10" s="10">
        <f>[21]ตารางสำรวจอายุลูกหนี้ฯ!O23</f>
        <v>0</v>
      </c>
      <c r="J10" s="10">
        <f>[21]ตารางสำรวจอายุลูกหนี้ฯ!Q23</f>
        <v>0</v>
      </c>
    </row>
    <row r="11" spans="1:10" x14ac:dyDescent="0.3">
      <c r="A11" s="8">
        <v>3</v>
      </c>
      <c r="B11" s="9" t="s">
        <v>23</v>
      </c>
      <c r="C11" s="10">
        <f t="shared" si="0"/>
        <v>18255</v>
      </c>
      <c r="D11" s="10">
        <f>[21]ตารางสำรวจอายุลูกหนี้ฯ!E34</f>
        <v>18255</v>
      </c>
      <c r="E11" s="10">
        <f>[21]ตารางสำรวจอายุลูกหนี้ฯ!G34</f>
        <v>0</v>
      </c>
      <c r="F11" s="10">
        <f>+[21]ตารางสำรวจอายุลูกหนี้ฯ!I34</f>
        <v>0</v>
      </c>
      <c r="G11" s="10">
        <f>[21]ตารางสำรวจอายุลูกหนี้ฯ!K34</f>
        <v>0</v>
      </c>
      <c r="H11" s="10">
        <f>[21]ตารางสำรวจอายุลูกหนี้ฯ!M34</f>
        <v>0</v>
      </c>
      <c r="I11" s="10">
        <f>[21]ตารางสำรวจอายุลูกหนี้ฯ!O34</f>
        <v>0</v>
      </c>
      <c r="J11" s="10">
        <f>[21]ตารางสำรวจอายุลูกหนี้ฯ!Q34</f>
        <v>0</v>
      </c>
    </row>
    <row r="12" spans="1:10" x14ac:dyDescent="0.3">
      <c r="A12" s="8">
        <v>4</v>
      </c>
      <c r="B12" s="9" t="s">
        <v>24</v>
      </c>
      <c r="C12" s="10">
        <f t="shared" si="0"/>
        <v>22760</v>
      </c>
      <c r="D12" s="10">
        <f>[21]ตารางสำรวจอายุลูกหนี้ฯ!E39</f>
        <v>22760</v>
      </c>
      <c r="E12" s="10">
        <f>[21]ตารางสำรวจอายุลูกหนี้ฯ!G39</f>
        <v>0</v>
      </c>
      <c r="F12" s="10">
        <f>+[21]ตารางสำรวจอายุลูกหนี้ฯ!I39</f>
        <v>0</v>
      </c>
      <c r="G12" s="10">
        <f>[21]ตารางสำรวจอายุลูกหนี้ฯ!K39</f>
        <v>0</v>
      </c>
      <c r="H12" s="10">
        <f>[21]ตารางสำรวจอายุลูกหนี้ฯ!M39</f>
        <v>0</v>
      </c>
      <c r="I12" s="10">
        <f>[21]ตารางสำรวจอายุลูกหนี้ฯ!O39</f>
        <v>0</v>
      </c>
      <c r="J12" s="10">
        <f>[21]ตารางสำรวจอายุลูกหนี้ฯ!Q39</f>
        <v>0</v>
      </c>
    </row>
    <row r="13" spans="1:10" x14ac:dyDescent="0.3">
      <c r="A13" s="8">
        <v>5</v>
      </c>
      <c r="B13" s="9" t="s">
        <v>25</v>
      </c>
      <c r="C13" s="10">
        <f t="shared" si="0"/>
        <v>0</v>
      </c>
      <c r="D13" s="10">
        <f>[21]ตารางสำรวจอายุลูกหนี้ฯ!E50</f>
        <v>0</v>
      </c>
      <c r="E13" s="10">
        <f>[21]ตารางสำรวจอายุลูกหนี้ฯ!G50</f>
        <v>0</v>
      </c>
      <c r="F13" s="10">
        <f>+[21]ตารางสำรวจอายุลูกหนี้ฯ!I50</f>
        <v>0</v>
      </c>
      <c r="G13" s="10">
        <f>[21]ตารางสำรวจอายุลูกหนี้ฯ!K50</f>
        <v>0</v>
      </c>
      <c r="H13" s="10">
        <f>[21]ตารางสำรวจอายุลูกหนี้ฯ!M50</f>
        <v>0</v>
      </c>
      <c r="I13" s="10">
        <f>[21]ตารางสำรวจอายุลูกหนี้ฯ!O50</f>
        <v>0</v>
      </c>
      <c r="J13" s="10">
        <f>[21]ตารางสำรวจอายุลูกหนี้ฯ!Q50</f>
        <v>0</v>
      </c>
    </row>
    <row r="14" spans="1:10" x14ac:dyDescent="0.3">
      <c r="A14" s="8">
        <v>6</v>
      </c>
      <c r="B14" s="9" t="s">
        <v>26</v>
      </c>
      <c r="C14" s="10">
        <f t="shared" si="0"/>
        <v>417109.1</v>
      </c>
      <c r="D14" s="10">
        <f>[21]ตารางสำรวจอายุลูกหนี้ฯ!E53</f>
        <v>224478</v>
      </c>
      <c r="E14" s="10">
        <f>[21]ตารางสำรวจอายุลูกหนี้ฯ!G53</f>
        <v>110818</v>
      </c>
      <c r="F14" s="10">
        <f>+[21]ตารางสำรวจอายุลูกหนี้ฯ!I53</f>
        <v>81813.100000000006</v>
      </c>
      <c r="G14" s="10">
        <f>[21]ตารางสำรวจอายุลูกหนี้ฯ!K53</f>
        <v>0</v>
      </c>
      <c r="H14" s="10">
        <f>[21]ตารางสำรวจอายุลูกหนี้ฯ!M53</f>
        <v>0</v>
      </c>
      <c r="I14" s="10">
        <f>[21]ตารางสำรวจอายุลูกหนี้ฯ!O53</f>
        <v>0</v>
      </c>
      <c r="J14" s="10">
        <f>[21]ตารางสำรวจอายุลูกหนี้ฯ!Q53</f>
        <v>0</v>
      </c>
    </row>
    <row r="15" spans="1:10" x14ac:dyDescent="0.3">
      <c r="A15" s="8">
        <v>7</v>
      </c>
      <c r="B15" s="9" t="s">
        <v>27</v>
      </c>
      <c r="C15" s="10">
        <f t="shared" si="0"/>
        <v>0</v>
      </c>
      <c r="D15" s="10">
        <f>[21]ตารางสำรวจอายุลูกหนี้ฯ!E56</f>
        <v>0</v>
      </c>
      <c r="E15" s="10">
        <f>[21]ตารางสำรวจอายุลูกหนี้ฯ!G56</f>
        <v>0</v>
      </c>
      <c r="F15" s="10">
        <f>+[21]ตารางสำรวจอายุลูกหนี้ฯ!I56</f>
        <v>0</v>
      </c>
      <c r="G15" s="10">
        <f>[21]ตารางสำรวจอายุลูกหนี้ฯ!K56</f>
        <v>0</v>
      </c>
      <c r="H15" s="10">
        <f>[21]ตารางสำรวจอายุลูกหนี้ฯ!M56</f>
        <v>0</v>
      </c>
      <c r="I15" s="10">
        <f>[21]ตารางสำรวจอายุลูกหนี้ฯ!O56</f>
        <v>0</v>
      </c>
      <c r="J15" s="10">
        <f>[21]ตารางสำรวจอายุลูกหนี้ฯ!Q56</f>
        <v>0</v>
      </c>
    </row>
    <row r="16" spans="1:10" x14ac:dyDescent="0.3">
      <c r="A16" s="8">
        <v>8</v>
      </c>
      <c r="B16" s="9" t="s">
        <v>28</v>
      </c>
      <c r="C16" s="10">
        <f t="shared" si="0"/>
        <v>0</v>
      </c>
      <c r="D16" s="10">
        <f>[21]ตารางสำรวจอายุลูกหนี้ฯ!E59</f>
        <v>0</v>
      </c>
      <c r="E16" s="10">
        <f>[21]ตารางสำรวจอายุลูกหนี้ฯ!G59</f>
        <v>0</v>
      </c>
      <c r="F16" s="10">
        <f>+[21]ตารางสำรวจอายุลูกหนี้ฯ!I59</f>
        <v>0</v>
      </c>
      <c r="G16" s="10">
        <f>[21]ตารางสำรวจอายุลูกหนี้ฯ!K59</f>
        <v>0</v>
      </c>
      <c r="H16" s="10">
        <f>[21]ตารางสำรวจอายุลูกหนี้ฯ!M59</f>
        <v>0</v>
      </c>
      <c r="I16" s="10">
        <f>[21]ตารางสำรวจอายุลูกหนี้ฯ!O59</f>
        <v>0</v>
      </c>
      <c r="J16" s="10">
        <f>[21]ตารางสำรวจอายุลูกหนี้ฯ!Q59</f>
        <v>0</v>
      </c>
    </row>
    <row r="17" spans="1:10" x14ac:dyDescent="0.3">
      <c r="A17" s="8">
        <v>9</v>
      </c>
      <c r="B17" s="9" t="s">
        <v>29</v>
      </c>
      <c r="C17" s="10">
        <f t="shared" si="0"/>
        <v>4425</v>
      </c>
      <c r="D17" s="10">
        <f>[21]ตารางสำรวจอายุลูกหนี้ฯ!E64</f>
        <v>4425</v>
      </c>
      <c r="E17" s="10">
        <f>[21]ตารางสำรวจอายุลูกหนี้ฯ!G64</f>
        <v>0</v>
      </c>
      <c r="F17" s="10">
        <f>+[21]ตารางสำรวจอายุลูกหนี้ฯ!I64</f>
        <v>0</v>
      </c>
      <c r="G17" s="10">
        <f>[21]ตารางสำรวจอายุลูกหนี้ฯ!K64</f>
        <v>0</v>
      </c>
      <c r="H17" s="10">
        <f>[21]ตารางสำรวจอายุลูกหนี้ฯ!M64</f>
        <v>0</v>
      </c>
      <c r="I17" s="10">
        <f>[21]ตารางสำรวจอายุลูกหนี้ฯ!O64</f>
        <v>0</v>
      </c>
      <c r="J17" s="10">
        <f>[21]ตารางสำรวจอายุลูกหนี้ฯ!Q64</f>
        <v>0</v>
      </c>
    </row>
    <row r="18" spans="1:10" x14ac:dyDescent="0.3">
      <c r="A18" s="12">
        <v>10</v>
      </c>
      <c r="B18" s="13" t="s">
        <v>30</v>
      </c>
      <c r="C18" s="14">
        <f t="shared" si="0"/>
        <v>0</v>
      </c>
      <c r="D18" s="14">
        <f>[21]ตารางสำรวจอายุลูกหนี้ฯ!E65</f>
        <v>0</v>
      </c>
      <c r="E18" s="14">
        <f>[21]ตารางสำรวจอายุลูกหนี้ฯ!G65</f>
        <v>0</v>
      </c>
      <c r="F18" s="10">
        <f>+[21]ตารางสำรวจอายุลูกหนี้ฯ!I65</f>
        <v>0</v>
      </c>
      <c r="G18" s="10">
        <f>[21]ตารางสำรวจอายุลูกหนี้ฯ!K65</f>
        <v>0</v>
      </c>
      <c r="H18" s="10">
        <f>[21]ตารางสำรวจอายุลูกหนี้ฯ!M65</f>
        <v>0</v>
      </c>
      <c r="I18" s="10">
        <f>[21]ตารางสำรวจอายุลูกหนี้ฯ!O65</f>
        <v>0</v>
      </c>
      <c r="J18" s="10">
        <f>[21]ตารางสำรวจอายุลูกหนี้ฯ!Q65</f>
        <v>0</v>
      </c>
    </row>
    <row r="19" spans="1:10" x14ac:dyDescent="0.3">
      <c r="A19" s="12">
        <v>11</v>
      </c>
      <c r="B19" s="13" t="s">
        <v>31</v>
      </c>
      <c r="C19" s="14">
        <f t="shared" si="0"/>
        <v>0</v>
      </c>
      <c r="D19" s="14">
        <f>[21]ตารางสำรวจอายุลูกหนี้ฯ!E66</f>
        <v>0</v>
      </c>
      <c r="E19" s="14">
        <f>[21]ตารางสำรวจอายุลูกหนี้ฯ!G66</f>
        <v>0</v>
      </c>
      <c r="F19" s="10">
        <f>+[21]ตารางสำรวจอายุลูกหนี้ฯ!I66</f>
        <v>0</v>
      </c>
      <c r="G19" s="10">
        <f>[21]ตารางสำรวจอายุลูกหนี้ฯ!K66</f>
        <v>0</v>
      </c>
      <c r="H19" s="10">
        <f>[21]ตารางสำรวจอายุลูกหนี้ฯ!M66</f>
        <v>0</v>
      </c>
      <c r="I19" s="10">
        <f>[21]ตารางสำรวจอายุลูกหนี้ฯ!O66</f>
        <v>0</v>
      </c>
      <c r="J19" s="10">
        <f>[21]ตารางสำรวจอายุลูกหนี้ฯ!Q66</f>
        <v>0</v>
      </c>
    </row>
    <row r="20" spans="1:10" ht="24" x14ac:dyDescent="0.55000000000000004">
      <c r="A20" s="12">
        <v>12</v>
      </c>
      <c r="B20" s="13" t="s">
        <v>32</v>
      </c>
      <c r="C20" s="14">
        <f t="shared" si="0"/>
        <v>0</v>
      </c>
      <c r="D20" s="14">
        <f>[21]ตารางสำรวจอายุลูกหนี้ฯ!E67</f>
        <v>0</v>
      </c>
      <c r="E20" s="14">
        <f>[21]ตารางสำรวจอายุลูกหนี้ฯ!G67</f>
        <v>0</v>
      </c>
      <c r="F20" s="10">
        <f>+[21]ตารางสำรวจอายุลูกหนี้ฯ!I67</f>
        <v>0</v>
      </c>
      <c r="G20" s="10">
        <f>[21]ตารางสำรวจอายุลูกหนี้ฯ!K67</f>
        <v>0</v>
      </c>
      <c r="H20" s="10">
        <f>[21]ตารางสำรวจอายุลูกหนี้ฯ!M67</f>
        <v>0</v>
      </c>
      <c r="I20" s="10">
        <f>[21]ตารางสำรวจอายุลูกหนี้ฯ!O67</f>
        <v>0</v>
      </c>
      <c r="J20" s="10">
        <f>[21]ตารางสำรวจอายุลูกหนี้ฯ!Q67</f>
        <v>0</v>
      </c>
    </row>
    <row r="21" spans="1:10" ht="24.75" thickBot="1" x14ac:dyDescent="0.6">
      <c r="A21" s="16">
        <v>13</v>
      </c>
      <c r="B21" s="17" t="s">
        <v>33</v>
      </c>
      <c r="C21" s="51">
        <f t="shared" si="0"/>
        <v>1808368.1</v>
      </c>
      <c r="D21" s="51">
        <f>[21]ตารางสำรวจอายุลูกหนี้ฯ!E68</f>
        <v>1303559.5</v>
      </c>
      <c r="E21" s="51">
        <f>[21]ตารางสำรวจอายุลูกหนี้ฯ!G68</f>
        <v>138901.5</v>
      </c>
      <c r="F21" s="18">
        <f>+[21]ตารางสำรวจอายุลูกหนี้ฯ!I68</f>
        <v>133731.6</v>
      </c>
      <c r="G21" s="18">
        <f>[21]ตารางสำรวจอายุลูกหนี้ฯ!K68</f>
        <v>151098</v>
      </c>
      <c r="H21" s="18">
        <f>[21]ตารางสำรวจอายุลูกหนี้ฯ!M68</f>
        <v>81077.5</v>
      </c>
      <c r="I21" s="18">
        <f>[21]ตารางสำรวจอายุลูกหนี้ฯ!O68</f>
        <v>0</v>
      </c>
      <c r="J21" s="18">
        <f>[21]ตารางสำรวจอายุลูกหนี้ฯ!Q68</f>
        <v>0</v>
      </c>
    </row>
    <row r="22" spans="1:10" ht="24.75" thickTop="1" x14ac:dyDescent="0.55000000000000004"/>
    <row r="24" spans="1:10" ht="24" x14ac:dyDescent="0.55000000000000004">
      <c r="G24" s="22"/>
      <c r="H24" s="22"/>
      <c r="I24" s="22"/>
      <c r="J24" s="22"/>
    </row>
    <row r="25" spans="1:10" ht="24" x14ac:dyDescent="0.55000000000000004">
      <c r="G25" s="21"/>
    </row>
    <row r="26" spans="1:10" ht="24" x14ac:dyDescent="0.55000000000000004">
      <c r="G26" s="98"/>
      <c r="H26" s="98"/>
      <c r="I26" s="98"/>
      <c r="J26" s="98"/>
    </row>
  </sheetData>
  <mergeCells count="10">
    <mergeCell ref="G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9D94-0C16-41C8-9184-5B7A1848344F}">
  <dimension ref="A1:J26"/>
  <sheetViews>
    <sheetView tabSelected="1" topLeftCell="A11" workbookViewId="0">
      <selection activeCell="K22" sqref="K22"/>
    </sheetView>
  </sheetViews>
  <sheetFormatPr defaultColWidth="9" defaultRowHeight="24" x14ac:dyDescent="0.55000000000000004"/>
  <cols>
    <col min="1" max="1" width="6.140625" style="88" customWidth="1"/>
    <col min="2" max="2" width="44.7109375" style="3" customWidth="1"/>
    <col min="3" max="3" width="21.140625" style="3" customWidth="1"/>
    <col min="4" max="4" width="16.42578125" style="3" customWidth="1"/>
    <col min="5" max="5" width="16" style="3" customWidth="1"/>
    <col min="6" max="6" width="16.42578125" style="3" customWidth="1"/>
    <col min="7" max="7" width="15.42578125" style="3" customWidth="1"/>
    <col min="8" max="8" width="14.5703125" style="3" customWidth="1"/>
    <col min="9" max="9" width="15.28515625" style="3" customWidth="1"/>
    <col min="10" max="10" width="14.7109375" style="3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7.85546875" style="3" customWidth="1"/>
    <col min="260" max="260" width="16.42578125" style="3" customWidth="1"/>
    <col min="261" max="262" width="14.85546875" style="3" customWidth="1"/>
    <col min="263" max="263" width="15.42578125" style="3" customWidth="1"/>
    <col min="264" max="264" width="14.5703125" style="3" customWidth="1"/>
    <col min="265" max="265" width="15.28515625" style="3" customWidth="1"/>
    <col min="266" max="266" width="14.710937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7.85546875" style="3" customWidth="1"/>
    <col min="516" max="516" width="16.42578125" style="3" customWidth="1"/>
    <col min="517" max="518" width="14.85546875" style="3" customWidth="1"/>
    <col min="519" max="519" width="15.42578125" style="3" customWidth="1"/>
    <col min="520" max="520" width="14.5703125" style="3" customWidth="1"/>
    <col min="521" max="521" width="15.28515625" style="3" customWidth="1"/>
    <col min="522" max="522" width="14.710937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7.85546875" style="3" customWidth="1"/>
    <col min="772" max="772" width="16.42578125" style="3" customWidth="1"/>
    <col min="773" max="774" width="14.85546875" style="3" customWidth="1"/>
    <col min="775" max="775" width="15.42578125" style="3" customWidth="1"/>
    <col min="776" max="776" width="14.5703125" style="3" customWidth="1"/>
    <col min="777" max="777" width="15.28515625" style="3" customWidth="1"/>
    <col min="778" max="778" width="14.710937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7.85546875" style="3" customWidth="1"/>
    <col min="1028" max="1028" width="16.42578125" style="3" customWidth="1"/>
    <col min="1029" max="1030" width="14.85546875" style="3" customWidth="1"/>
    <col min="1031" max="1031" width="15.42578125" style="3" customWidth="1"/>
    <col min="1032" max="1032" width="14.5703125" style="3" customWidth="1"/>
    <col min="1033" max="1033" width="15.28515625" style="3" customWidth="1"/>
    <col min="1034" max="1034" width="14.710937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7.85546875" style="3" customWidth="1"/>
    <col min="1284" max="1284" width="16.42578125" style="3" customWidth="1"/>
    <col min="1285" max="1286" width="14.85546875" style="3" customWidth="1"/>
    <col min="1287" max="1287" width="15.42578125" style="3" customWidth="1"/>
    <col min="1288" max="1288" width="14.5703125" style="3" customWidth="1"/>
    <col min="1289" max="1289" width="15.28515625" style="3" customWidth="1"/>
    <col min="1290" max="1290" width="14.710937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7.85546875" style="3" customWidth="1"/>
    <col min="1540" max="1540" width="16.42578125" style="3" customWidth="1"/>
    <col min="1541" max="1542" width="14.85546875" style="3" customWidth="1"/>
    <col min="1543" max="1543" width="15.42578125" style="3" customWidth="1"/>
    <col min="1544" max="1544" width="14.5703125" style="3" customWidth="1"/>
    <col min="1545" max="1545" width="15.28515625" style="3" customWidth="1"/>
    <col min="1546" max="1546" width="14.710937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7.85546875" style="3" customWidth="1"/>
    <col min="1796" max="1796" width="16.42578125" style="3" customWidth="1"/>
    <col min="1797" max="1798" width="14.85546875" style="3" customWidth="1"/>
    <col min="1799" max="1799" width="15.42578125" style="3" customWidth="1"/>
    <col min="1800" max="1800" width="14.5703125" style="3" customWidth="1"/>
    <col min="1801" max="1801" width="15.28515625" style="3" customWidth="1"/>
    <col min="1802" max="1802" width="14.710937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7.85546875" style="3" customWidth="1"/>
    <col min="2052" max="2052" width="16.42578125" style="3" customWidth="1"/>
    <col min="2053" max="2054" width="14.85546875" style="3" customWidth="1"/>
    <col min="2055" max="2055" width="15.42578125" style="3" customWidth="1"/>
    <col min="2056" max="2056" width="14.5703125" style="3" customWidth="1"/>
    <col min="2057" max="2057" width="15.28515625" style="3" customWidth="1"/>
    <col min="2058" max="2058" width="14.710937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7.85546875" style="3" customWidth="1"/>
    <col min="2308" max="2308" width="16.42578125" style="3" customWidth="1"/>
    <col min="2309" max="2310" width="14.85546875" style="3" customWidth="1"/>
    <col min="2311" max="2311" width="15.42578125" style="3" customWidth="1"/>
    <col min="2312" max="2312" width="14.5703125" style="3" customWidth="1"/>
    <col min="2313" max="2313" width="15.28515625" style="3" customWidth="1"/>
    <col min="2314" max="2314" width="14.710937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7.85546875" style="3" customWidth="1"/>
    <col min="2564" max="2564" width="16.42578125" style="3" customWidth="1"/>
    <col min="2565" max="2566" width="14.85546875" style="3" customWidth="1"/>
    <col min="2567" max="2567" width="15.42578125" style="3" customWidth="1"/>
    <col min="2568" max="2568" width="14.5703125" style="3" customWidth="1"/>
    <col min="2569" max="2569" width="15.28515625" style="3" customWidth="1"/>
    <col min="2570" max="2570" width="14.710937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7.85546875" style="3" customWidth="1"/>
    <col min="2820" max="2820" width="16.42578125" style="3" customWidth="1"/>
    <col min="2821" max="2822" width="14.85546875" style="3" customWidth="1"/>
    <col min="2823" max="2823" width="15.42578125" style="3" customWidth="1"/>
    <col min="2824" max="2824" width="14.5703125" style="3" customWidth="1"/>
    <col min="2825" max="2825" width="15.28515625" style="3" customWidth="1"/>
    <col min="2826" max="2826" width="14.710937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7.85546875" style="3" customWidth="1"/>
    <col min="3076" max="3076" width="16.42578125" style="3" customWidth="1"/>
    <col min="3077" max="3078" width="14.85546875" style="3" customWidth="1"/>
    <col min="3079" max="3079" width="15.42578125" style="3" customWidth="1"/>
    <col min="3080" max="3080" width="14.5703125" style="3" customWidth="1"/>
    <col min="3081" max="3081" width="15.28515625" style="3" customWidth="1"/>
    <col min="3082" max="3082" width="14.710937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7.85546875" style="3" customWidth="1"/>
    <col min="3332" max="3332" width="16.42578125" style="3" customWidth="1"/>
    <col min="3333" max="3334" width="14.85546875" style="3" customWidth="1"/>
    <col min="3335" max="3335" width="15.42578125" style="3" customWidth="1"/>
    <col min="3336" max="3336" width="14.5703125" style="3" customWidth="1"/>
    <col min="3337" max="3337" width="15.28515625" style="3" customWidth="1"/>
    <col min="3338" max="3338" width="14.710937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7.85546875" style="3" customWidth="1"/>
    <col min="3588" max="3588" width="16.42578125" style="3" customWidth="1"/>
    <col min="3589" max="3590" width="14.85546875" style="3" customWidth="1"/>
    <col min="3591" max="3591" width="15.42578125" style="3" customWidth="1"/>
    <col min="3592" max="3592" width="14.5703125" style="3" customWidth="1"/>
    <col min="3593" max="3593" width="15.28515625" style="3" customWidth="1"/>
    <col min="3594" max="3594" width="14.710937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7.85546875" style="3" customWidth="1"/>
    <col min="3844" max="3844" width="16.42578125" style="3" customWidth="1"/>
    <col min="3845" max="3846" width="14.85546875" style="3" customWidth="1"/>
    <col min="3847" max="3847" width="15.42578125" style="3" customWidth="1"/>
    <col min="3848" max="3848" width="14.5703125" style="3" customWidth="1"/>
    <col min="3849" max="3849" width="15.28515625" style="3" customWidth="1"/>
    <col min="3850" max="3850" width="14.710937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7.85546875" style="3" customWidth="1"/>
    <col min="4100" max="4100" width="16.42578125" style="3" customWidth="1"/>
    <col min="4101" max="4102" width="14.85546875" style="3" customWidth="1"/>
    <col min="4103" max="4103" width="15.42578125" style="3" customWidth="1"/>
    <col min="4104" max="4104" width="14.5703125" style="3" customWidth="1"/>
    <col min="4105" max="4105" width="15.28515625" style="3" customWidth="1"/>
    <col min="4106" max="4106" width="14.710937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7.85546875" style="3" customWidth="1"/>
    <col min="4356" max="4356" width="16.42578125" style="3" customWidth="1"/>
    <col min="4357" max="4358" width="14.85546875" style="3" customWidth="1"/>
    <col min="4359" max="4359" width="15.42578125" style="3" customWidth="1"/>
    <col min="4360" max="4360" width="14.5703125" style="3" customWidth="1"/>
    <col min="4361" max="4361" width="15.28515625" style="3" customWidth="1"/>
    <col min="4362" max="4362" width="14.710937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7.85546875" style="3" customWidth="1"/>
    <col min="4612" max="4612" width="16.42578125" style="3" customWidth="1"/>
    <col min="4613" max="4614" width="14.85546875" style="3" customWidth="1"/>
    <col min="4615" max="4615" width="15.42578125" style="3" customWidth="1"/>
    <col min="4616" max="4616" width="14.5703125" style="3" customWidth="1"/>
    <col min="4617" max="4617" width="15.28515625" style="3" customWidth="1"/>
    <col min="4618" max="4618" width="14.710937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7.85546875" style="3" customWidth="1"/>
    <col min="4868" max="4868" width="16.42578125" style="3" customWidth="1"/>
    <col min="4869" max="4870" width="14.85546875" style="3" customWidth="1"/>
    <col min="4871" max="4871" width="15.42578125" style="3" customWidth="1"/>
    <col min="4872" max="4872" width="14.5703125" style="3" customWidth="1"/>
    <col min="4873" max="4873" width="15.28515625" style="3" customWidth="1"/>
    <col min="4874" max="4874" width="14.710937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7.85546875" style="3" customWidth="1"/>
    <col min="5124" max="5124" width="16.42578125" style="3" customWidth="1"/>
    <col min="5125" max="5126" width="14.85546875" style="3" customWidth="1"/>
    <col min="5127" max="5127" width="15.42578125" style="3" customWidth="1"/>
    <col min="5128" max="5128" width="14.5703125" style="3" customWidth="1"/>
    <col min="5129" max="5129" width="15.28515625" style="3" customWidth="1"/>
    <col min="5130" max="5130" width="14.710937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7.85546875" style="3" customWidth="1"/>
    <col min="5380" max="5380" width="16.42578125" style="3" customWidth="1"/>
    <col min="5381" max="5382" width="14.85546875" style="3" customWidth="1"/>
    <col min="5383" max="5383" width="15.42578125" style="3" customWidth="1"/>
    <col min="5384" max="5384" width="14.5703125" style="3" customWidth="1"/>
    <col min="5385" max="5385" width="15.28515625" style="3" customWidth="1"/>
    <col min="5386" max="5386" width="14.710937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7.85546875" style="3" customWidth="1"/>
    <col min="5636" max="5636" width="16.42578125" style="3" customWidth="1"/>
    <col min="5637" max="5638" width="14.85546875" style="3" customWidth="1"/>
    <col min="5639" max="5639" width="15.42578125" style="3" customWidth="1"/>
    <col min="5640" max="5640" width="14.5703125" style="3" customWidth="1"/>
    <col min="5641" max="5641" width="15.28515625" style="3" customWidth="1"/>
    <col min="5642" max="5642" width="14.710937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7.85546875" style="3" customWidth="1"/>
    <col min="5892" max="5892" width="16.42578125" style="3" customWidth="1"/>
    <col min="5893" max="5894" width="14.85546875" style="3" customWidth="1"/>
    <col min="5895" max="5895" width="15.42578125" style="3" customWidth="1"/>
    <col min="5896" max="5896" width="14.5703125" style="3" customWidth="1"/>
    <col min="5897" max="5897" width="15.28515625" style="3" customWidth="1"/>
    <col min="5898" max="5898" width="14.710937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7.85546875" style="3" customWidth="1"/>
    <col min="6148" max="6148" width="16.42578125" style="3" customWidth="1"/>
    <col min="6149" max="6150" width="14.85546875" style="3" customWidth="1"/>
    <col min="6151" max="6151" width="15.42578125" style="3" customWidth="1"/>
    <col min="6152" max="6152" width="14.5703125" style="3" customWidth="1"/>
    <col min="6153" max="6153" width="15.28515625" style="3" customWidth="1"/>
    <col min="6154" max="6154" width="14.710937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7.85546875" style="3" customWidth="1"/>
    <col min="6404" max="6404" width="16.42578125" style="3" customWidth="1"/>
    <col min="6405" max="6406" width="14.85546875" style="3" customWidth="1"/>
    <col min="6407" max="6407" width="15.42578125" style="3" customWidth="1"/>
    <col min="6408" max="6408" width="14.5703125" style="3" customWidth="1"/>
    <col min="6409" max="6409" width="15.28515625" style="3" customWidth="1"/>
    <col min="6410" max="6410" width="14.710937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7.85546875" style="3" customWidth="1"/>
    <col min="6660" max="6660" width="16.42578125" style="3" customWidth="1"/>
    <col min="6661" max="6662" width="14.85546875" style="3" customWidth="1"/>
    <col min="6663" max="6663" width="15.42578125" style="3" customWidth="1"/>
    <col min="6664" max="6664" width="14.5703125" style="3" customWidth="1"/>
    <col min="6665" max="6665" width="15.28515625" style="3" customWidth="1"/>
    <col min="6666" max="6666" width="14.710937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7.85546875" style="3" customWidth="1"/>
    <col min="6916" max="6916" width="16.42578125" style="3" customWidth="1"/>
    <col min="6917" max="6918" width="14.85546875" style="3" customWidth="1"/>
    <col min="6919" max="6919" width="15.42578125" style="3" customWidth="1"/>
    <col min="6920" max="6920" width="14.5703125" style="3" customWidth="1"/>
    <col min="6921" max="6921" width="15.28515625" style="3" customWidth="1"/>
    <col min="6922" max="6922" width="14.710937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7.85546875" style="3" customWidth="1"/>
    <col min="7172" max="7172" width="16.42578125" style="3" customWidth="1"/>
    <col min="7173" max="7174" width="14.85546875" style="3" customWidth="1"/>
    <col min="7175" max="7175" width="15.42578125" style="3" customWidth="1"/>
    <col min="7176" max="7176" width="14.5703125" style="3" customWidth="1"/>
    <col min="7177" max="7177" width="15.28515625" style="3" customWidth="1"/>
    <col min="7178" max="7178" width="14.710937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7.85546875" style="3" customWidth="1"/>
    <col min="7428" max="7428" width="16.42578125" style="3" customWidth="1"/>
    <col min="7429" max="7430" width="14.85546875" style="3" customWidth="1"/>
    <col min="7431" max="7431" width="15.42578125" style="3" customWidth="1"/>
    <col min="7432" max="7432" width="14.5703125" style="3" customWidth="1"/>
    <col min="7433" max="7433" width="15.28515625" style="3" customWidth="1"/>
    <col min="7434" max="7434" width="14.710937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7.85546875" style="3" customWidth="1"/>
    <col min="7684" max="7684" width="16.42578125" style="3" customWidth="1"/>
    <col min="7685" max="7686" width="14.85546875" style="3" customWidth="1"/>
    <col min="7687" max="7687" width="15.42578125" style="3" customWidth="1"/>
    <col min="7688" max="7688" width="14.5703125" style="3" customWidth="1"/>
    <col min="7689" max="7689" width="15.28515625" style="3" customWidth="1"/>
    <col min="7690" max="7690" width="14.710937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7.85546875" style="3" customWidth="1"/>
    <col min="7940" max="7940" width="16.42578125" style="3" customWidth="1"/>
    <col min="7941" max="7942" width="14.85546875" style="3" customWidth="1"/>
    <col min="7943" max="7943" width="15.42578125" style="3" customWidth="1"/>
    <col min="7944" max="7944" width="14.5703125" style="3" customWidth="1"/>
    <col min="7945" max="7945" width="15.28515625" style="3" customWidth="1"/>
    <col min="7946" max="7946" width="14.710937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7.85546875" style="3" customWidth="1"/>
    <col min="8196" max="8196" width="16.42578125" style="3" customWidth="1"/>
    <col min="8197" max="8198" width="14.85546875" style="3" customWidth="1"/>
    <col min="8199" max="8199" width="15.42578125" style="3" customWidth="1"/>
    <col min="8200" max="8200" width="14.5703125" style="3" customWidth="1"/>
    <col min="8201" max="8201" width="15.28515625" style="3" customWidth="1"/>
    <col min="8202" max="8202" width="14.710937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7.85546875" style="3" customWidth="1"/>
    <col min="8452" max="8452" width="16.42578125" style="3" customWidth="1"/>
    <col min="8453" max="8454" width="14.85546875" style="3" customWidth="1"/>
    <col min="8455" max="8455" width="15.42578125" style="3" customWidth="1"/>
    <col min="8456" max="8456" width="14.5703125" style="3" customWidth="1"/>
    <col min="8457" max="8457" width="15.28515625" style="3" customWidth="1"/>
    <col min="8458" max="8458" width="14.710937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7.85546875" style="3" customWidth="1"/>
    <col min="8708" max="8708" width="16.42578125" style="3" customWidth="1"/>
    <col min="8709" max="8710" width="14.85546875" style="3" customWidth="1"/>
    <col min="8711" max="8711" width="15.42578125" style="3" customWidth="1"/>
    <col min="8712" max="8712" width="14.5703125" style="3" customWidth="1"/>
    <col min="8713" max="8713" width="15.28515625" style="3" customWidth="1"/>
    <col min="8714" max="8714" width="14.710937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7.85546875" style="3" customWidth="1"/>
    <col min="8964" max="8964" width="16.42578125" style="3" customWidth="1"/>
    <col min="8965" max="8966" width="14.85546875" style="3" customWidth="1"/>
    <col min="8967" max="8967" width="15.42578125" style="3" customWidth="1"/>
    <col min="8968" max="8968" width="14.5703125" style="3" customWidth="1"/>
    <col min="8969" max="8969" width="15.28515625" style="3" customWidth="1"/>
    <col min="8970" max="8970" width="14.710937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7.85546875" style="3" customWidth="1"/>
    <col min="9220" max="9220" width="16.42578125" style="3" customWidth="1"/>
    <col min="9221" max="9222" width="14.85546875" style="3" customWidth="1"/>
    <col min="9223" max="9223" width="15.42578125" style="3" customWidth="1"/>
    <col min="9224" max="9224" width="14.5703125" style="3" customWidth="1"/>
    <col min="9225" max="9225" width="15.28515625" style="3" customWidth="1"/>
    <col min="9226" max="9226" width="14.710937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7.85546875" style="3" customWidth="1"/>
    <col min="9476" max="9476" width="16.42578125" style="3" customWidth="1"/>
    <col min="9477" max="9478" width="14.85546875" style="3" customWidth="1"/>
    <col min="9479" max="9479" width="15.42578125" style="3" customWidth="1"/>
    <col min="9480" max="9480" width="14.5703125" style="3" customWidth="1"/>
    <col min="9481" max="9481" width="15.28515625" style="3" customWidth="1"/>
    <col min="9482" max="9482" width="14.710937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7.85546875" style="3" customWidth="1"/>
    <col min="9732" max="9732" width="16.42578125" style="3" customWidth="1"/>
    <col min="9733" max="9734" width="14.85546875" style="3" customWidth="1"/>
    <col min="9735" max="9735" width="15.42578125" style="3" customWidth="1"/>
    <col min="9736" max="9736" width="14.5703125" style="3" customWidth="1"/>
    <col min="9737" max="9737" width="15.28515625" style="3" customWidth="1"/>
    <col min="9738" max="9738" width="14.710937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7.85546875" style="3" customWidth="1"/>
    <col min="9988" max="9988" width="16.42578125" style="3" customWidth="1"/>
    <col min="9989" max="9990" width="14.85546875" style="3" customWidth="1"/>
    <col min="9991" max="9991" width="15.42578125" style="3" customWidth="1"/>
    <col min="9992" max="9992" width="14.5703125" style="3" customWidth="1"/>
    <col min="9993" max="9993" width="15.28515625" style="3" customWidth="1"/>
    <col min="9994" max="9994" width="14.710937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7.85546875" style="3" customWidth="1"/>
    <col min="10244" max="10244" width="16.42578125" style="3" customWidth="1"/>
    <col min="10245" max="10246" width="14.85546875" style="3" customWidth="1"/>
    <col min="10247" max="10247" width="15.42578125" style="3" customWidth="1"/>
    <col min="10248" max="10248" width="14.5703125" style="3" customWidth="1"/>
    <col min="10249" max="10249" width="15.28515625" style="3" customWidth="1"/>
    <col min="10250" max="10250" width="14.710937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7.85546875" style="3" customWidth="1"/>
    <col min="10500" max="10500" width="16.42578125" style="3" customWidth="1"/>
    <col min="10501" max="10502" width="14.85546875" style="3" customWidth="1"/>
    <col min="10503" max="10503" width="15.42578125" style="3" customWidth="1"/>
    <col min="10504" max="10504" width="14.5703125" style="3" customWidth="1"/>
    <col min="10505" max="10505" width="15.28515625" style="3" customWidth="1"/>
    <col min="10506" max="10506" width="14.710937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7.85546875" style="3" customWidth="1"/>
    <col min="10756" max="10756" width="16.42578125" style="3" customWidth="1"/>
    <col min="10757" max="10758" width="14.85546875" style="3" customWidth="1"/>
    <col min="10759" max="10759" width="15.42578125" style="3" customWidth="1"/>
    <col min="10760" max="10760" width="14.5703125" style="3" customWidth="1"/>
    <col min="10761" max="10761" width="15.28515625" style="3" customWidth="1"/>
    <col min="10762" max="10762" width="14.710937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7.85546875" style="3" customWidth="1"/>
    <col min="11012" max="11012" width="16.42578125" style="3" customWidth="1"/>
    <col min="11013" max="11014" width="14.85546875" style="3" customWidth="1"/>
    <col min="11015" max="11015" width="15.42578125" style="3" customWidth="1"/>
    <col min="11016" max="11016" width="14.5703125" style="3" customWidth="1"/>
    <col min="11017" max="11017" width="15.28515625" style="3" customWidth="1"/>
    <col min="11018" max="11018" width="14.710937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7.85546875" style="3" customWidth="1"/>
    <col min="11268" max="11268" width="16.42578125" style="3" customWidth="1"/>
    <col min="11269" max="11270" width="14.85546875" style="3" customWidth="1"/>
    <col min="11271" max="11271" width="15.42578125" style="3" customWidth="1"/>
    <col min="11272" max="11272" width="14.5703125" style="3" customWidth="1"/>
    <col min="11273" max="11273" width="15.28515625" style="3" customWidth="1"/>
    <col min="11274" max="11274" width="14.710937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7.85546875" style="3" customWidth="1"/>
    <col min="11524" max="11524" width="16.42578125" style="3" customWidth="1"/>
    <col min="11525" max="11526" width="14.85546875" style="3" customWidth="1"/>
    <col min="11527" max="11527" width="15.42578125" style="3" customWidth="1"/>
    <col min="11528" max="11528" width="14.5703125" style="3" customWidth="1"/>
    <col min="11529" max="11529" width="15.28515625" style="3" customWidth="1"/>
    <col min="11530" max="11530" width="14.710937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7.85546875" style="3" customWidth="1"/>
    <col min="11780" max="11780" width="16.42578125" style="3" customWidth="1"/>
    <col min="11781" max="11782" width="14.85546875" style="3" customWidth="1"/>
    <col min="11783" max="11783" width="15.42578125" style="3" customWidth="1"/>
    <col min="11784" max="11784" width="14.5703125" style="3" customWidth="1"/>
    <col min="11785" max="11785" width="15.28515625" style="3" customWidth="1"/>
    <col min="11786" max="11786" width="14.710937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7.85546875" style="3" customWidth="1"/>
    <col min="12036" max="12036" width="16.42578125" style="3" customWidth="1"/>
    <col min="12037" max="12038" width="14.85546875" style="3" customWidth="1"/>
    <col min="12039" max="12039" width="15.42578125" style="3" customWidth="1"/>
    <col min="12040" max="12040" width="14.5703125" style="3" customWidth="1"/>
    <col min="12041" max="12041" width="15.28515625" style="3" customWidth="1"/>
    <col min="12042" max="12042" width="14.710937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7.85546875" style="3" customWidth="1"/>
    <col min="12292" max="12292" width="16.42578125" style="3" customWidth="1"/>
    <col min="12293" max="12294" width="14.85546875" style="3" customWidth="1"/>
    <col min="12295" max="12295" width="15.42578125" style="3" customWidth="1"/>
    <col min="12296" max="12296" width="14.5703125" style="3" customWidth="1"/>
    <col min="12297" max="12297" width="15.28515625" style="3" customWidth="1"/>
    <col min="12298" max="12298" width="14.710937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7.85546875" style="3" customWidth="1"/>
    <col min="12548" max="12548" width="16.42578125" style="3" customWidth="1"/>
    <col min="12549" max="12550" width="14.85546875" style="3" customWidth="1"/>
    <col min="12551" max="12551" width="15.42578125" style="3" customWidth="1"/>
    <col min="12552" max="12552" width="14.5703125" style="3" customWidth="1"/>
    <col min="12553" max="12553" width="15.28515625" style="3" customWidth="1"/>
    <col min="12554" max="12554" width="14.710937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7.85546875" style="3" customWidth="1"/>
    <col min="12804" max="12804" width="16.42578125" style="3" customWidth="1"/>
    <col min="12805" max="12806" width="14.85546875" style="3" customWidth="1"/>
    <col min="12807" max="12807" width="15.42578125" style="3" customWidth="1"/>
    <col min="12808" max="12808" width="14.5703125" style="3" customWidth="1"/>
    <col min="12809" max="12809" width="15.28515625" style="3" customWidth="1"/>
    <col min="12810" max="12810" width="14.710937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7.85546875" style="3" customWidth="1"/>
    <col min="13060" max="13060" width="16.42578125" style="3" customWidth="1"/>
    <col min="13061" max="13062" width="14.85546875" style="3" customWidth="1"/>
    <col min="13063" max="13063" width="15.42578125" style="3" customWidth="1"/>
    <col min="13064" max="13064" width="14.5703125" style="3" customWidth="1"/>
    <col min="13065" max="13065" width="15.28515625" style="3" customWidth="1"/>
    <col min="13066" max="13066" width="14.710937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7.85546875" style="3" customWidth="1"/>
    <col min="13316" max="13316" width="16.42578125" style="3" customWidth="1"/>
    <col min="13317" max="13318" width="14.85546875" style="3" customWidth="1"/>
    <col min="13319" max="13319" width="15.42578125" style="3" customWidth="1"/>
    <col min="13320" max="13320" width="14.5703125" style="3" customWidth="1"/>
    <col min="13321" max="13321" width="15.28515625" style="3" customWidth="1"/>
    <col min="13322" max="13322" width="14.710937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7.85546875" style="3" customWidth="1"/>
    <col min="13572" max="13572" width="16.42578125" style="3" customWidth="1"/>
    <col min="13573" max="13574" width="14.85546875" style="3" customWidth="1"/>
    <col min="13575" max="13575" width="15.42578125" style="3" customWidth="1"/>
    <col min="13576" max="13576" width="14.5703125" style="3" customWidth="1"/>
    <col min="13577" max="13577" width="15.28515625" style="3" customWidth="1"/>
    <col min="13578" max="13578" width="14.710937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7.85546875" style="3" customWidth="1"/>
    <col min="13828" max="13828" width="16.42578125" style="3" customWidth="1"/>
    <col min="13829" max="13830" width="14.85546875" style="3" customWidth="1"/>
    <col min="13831" max="13831" width="15.42578125" style="3" customWidth="1"/>
    <col min="13832" max="13832" width="14.5703125" style="3" customWidth="1"/>
    <col min="13833" max="13833" width="15.28515625" style="3" customWidth="1"/>
    <col min="13834" max="13834" width="14.710937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7.85546875" style="3" customWidth="1"/>
    <col min="14084" max="14084" width="16.42578125" style="3" customWidth="1"/>
    <col min="14085" max="14086" width="14.85546875" style="3" customWidth="1"/>
    <col min="14087" max="14087" width="15.42578125" style="3" customWidth="1"/>
    <col min="14088" max="14088" width="14.5703125" style="3" customWidth="1"/>
    <col min="14089" max="14089" width="15.28515625" style="3" customWidth="1"/>
    <col min="14090" max="14090" width="14.710937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7.85546875" style="3" customWidth="1"/>
    <col min="14340" max="14340" width="16.42578125" style="3" customWidth="1"/>
    <col min="14341" max="14342" width="14.85546875" style="3" customWidth="1"/>
    <col min="14343" max="14343" width="15.42578125" style="3" customWidth="1"/>
    <col min="14344" max="14344" width="14.5703125" style="3" customWidth="1"/>
    <col min="14345" max="14345" width="15.28515625" style="3" customWidth="1"/>
    <col min="14346" max="14346" width="14.710937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7.85546875" style="3" customWidth="1"/>
    <col min="14596" max="14596" width="16.42578125" style="3" customWidth="1"/>
    <col min="14597" max="14598" width="14.85546875" style="3" customWidth="1"/>
    <col min="14599" max="14599" width="15.42578125" style="3" customWidth="1"/>
    <col min="14600" max="14600" width="14.5703125" style="3" customWidth="1"/>
    <col min="14601" max="14601" width="15.28515625" style="3" customWidth="1"/>
    <col min="14602" max="14602" width="14.710937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7.85546875" style="3" customWidth="1"/>
    <col min="14852" max="14852" width="16.42578125" style="3" customWidth="1"/>
    <col min="14853" max="14854" width="14.85546875" style="3" customWidth="1"/>
    <col min="14855" max="14855" width="15.42578125" style="3" customWidth="1"/>
    <col min="14856" max="14856" width="14.5703125" style="3" customWidth="1"/>
    <col min="14857" max="14857" width="15.28515625" style="3" customWidth="1"/>
    <col min="14858" max="14858" width="14.710937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7.85546875" style="3" customWidth="1"/>
    <col min="15108" max="15108" width="16.42578125" style="3" customWidth="1"/>
    <col min="15109" max="15110" width="14.85546875" style="3" customWidth="1"/>
    <col min="15111" max="15111" width="15.42578125" style="3" customWidth="1"/>
    <col min="15112" max="15112" width="14.5703125" style="3" customWidth="1"/>
    <col min="15113" max="15113" width="15.28515625" style="3" customWidth="1"/>
    <col min="15114" max="15114" width="14.710937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7.85546875" style="3" customWidth="1"/>
    <col min="15364" max="15364" width="16.42578125" style="3" customWidth="1"/>
    <col min="15365" max="15366" width="14.85546875" style="3" customWidth="1"/>
    <col min="15367" max="15367" width="15.42578125" style="3" customWidth="1"/>
    <col min="15368" max="15368" width="14.5703125" style="3" customWidth="1"/>
    <col min="15369" max="15369" width="15.28515625" style="3" customWidth="1"/>
    <col min="15370" max="15370" width="14.710937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7.85546875" style="3" customWidth="1"/>
    <col min="15620" max="15620" width="16.42578125" style="3" customWidth="1"/>
    <col min="15621" max="15622" width="14.85546875" style="3" customWidth="1"/>
    <col min="15623" max="15623" width="15.42578125" style="3" customWidth="1"/>
    <col min="15624" max="15624" width="14.5703125" style="3" customWidth="1"/>
    <col min="15625" max="15625" width="15.28515625" style="3" customWidth="1"/>
    <col min="15626" max="15626" width="14.710937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7.85546875" style="3" customWidth="1"/>
    <col min="15876" max="15876" width="16.42578125" style="3" customWidth="1"/>
    <col min="15877" max="15878" width="14.85546875" style="3" customWidth="1"/>
    <col min="15879" max="15879" width="15.42578125" style="3" customWidth="1"/>
    <col min="15880" max="15880" width="14.5703125" style="3" customWidth="1"/>
    <col min="15881" max="15881" width="15.28515625" style="3" customWidth="1"/>
    <col min="15882" max="15882" width="14.710937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7.85546875" style="3" customWidth="1"/>
    <col min="16132" max="16132" width="16.42578125" style="3" customWidth="1"/>
    <col min="16133" max="16134" width="14.85546875" style="3" customWidth="1"/>
    <col min="16135" max="16135" width="15.42578125" style="3" customWidth="1"/>
    <col min="16136" max="16136" width="14.5703125" style="3" customWidth="1"/>
    <col min="16137" max="16137" width="15.28515625" style="3" customWidth="1"/>
    <col min="16138" max="16138" width="14.7109375" style="3" customWidth="1"/>
    <col min="16139" max="16384" width="9" style="3"/>
  </cols>
  <sheetData>
    <row r="1" spans="1:10" x14ac:dyDescent="0.55000000000000004">
      <c r="I1" s="90"/>
      <c r="J1" s="90"/>
    </row>
    <row r="2" spans="1:10" x14ac:dyDescent="0.55000000000000004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55000000000000004">
      <c r="A3" s="91" t="s">
        <v>61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55000000000000004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55000000000000004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55000000000000004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x14ac:dyDescent="0.55000000000000004">
      <c r="A7" s="89"/>
      <c r="B7" s="89"/>
      <c r="C7" s="104"/>
      <c r="D7" s="86" t="s">
        <v>7</v>
      </c>
      <c r="E7" s="86" t="s">
        <v>8</v>
      </c>
      <c r="F7" s="86" t="s">
        <v>9</v>
      </c>
      <c r="G7" s="86" t="s">
        <v>10</v>
      </c>
      <c r="H7" s="86" t="s">
        <v>11</v>
      </c>
      <c r="I7" s="86" t="s">
        <v>12</v>
      </c>
      <c r="J7" s="86" t="s">
        <v>13</v>
      </c>
    </row>
    <row r="8" spans="1:10" s="7" customFormat="1" ht="17.25" x14ac:dyDescent="0.4">
      <c r="A8" s="89"/>
      <c r="B8" s="89"/>
      <c r="C8" s="6" t="s">
        <v>52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55000000000000004">
      <c r="A9" s="8">
        <v>1</v>
      </c>
      <c r="B9" s="9" t="s">
        <v>21</v>
      </c>
      <c r="C9" s="10">
        <f t="shared" ref="C9:C22" si="0">SUM(D9:J9)</f>
        <v>170650</v>
      </c>
      <c r="D9" s="10">
        <f>SUM(อุดร!D9+กุดจับ!D9+หนองวัวซอ!D9+กุมภวาปี!D9+ห้วยเกิ้ง!D9+โนนสะอาด!D9+หนองหาน!D9+ทุ่งฝน!D9+ไชวาน!D9+ศรีธาตุ!D9+วังสามหมอ!D9+บ้านผือ!D9+น้ำโสม!D9+เพ็ญ!D9+สร้างคอม!D9+หนองแสง!D9+นายูง!D9+พิบูลรักษ์!D9+บ้านดุง!D9+กู่แก้ว!D9+ประจักษ์ศิลปาคม!D9)</f>
        <v>169900</v>
      </c>
      <c r="E9" s="10">
        <f>SUM(อุดร!E9+กุดจับ!E9+หนองวัวซอ!E9+กุมภวาปี!E9+ห้วยเกิ้ง!E9+โนนสะอาด!E9+หนองหาน!E9+ทุ่งฝน!E9+ไชวาน!E9+ศรีธาตุ!E9+วังสามหมอ!E9+บ้านผือ!E9+น้ำโสม!E9+เพ็ญ!E9+สร้างคอม!E9+หนองแสง!E9+นายูง!E9+พิบูลรักษ์!E9+บ้านดุง!E9+กู่แก้ว!E9+ประจักษ์ศิลปาคม!E9)</f>
        <v>0</v>
      </c>
      <c r="F9" s="10">
        <f>SUM(อุดร!F9+กุดจับ!F9+หนองวัวซอ!F9+กุมภวาปี!F9+ห้วยเกิ้ง!F9+โนนสะอาด!F9+หนองหาน!F9+ทุ่งฝน!F9+ไชวาน!F9+ศรีธาตุ!F9+วังสามหมอ!F9+บ้านผือ!F9+น้ำโสม!F9+เพ็ญ!F9+สร้างคอม!F9+หนองแสง!F9+นายูง!F9+พิบูลรักษ์!F9+บ้านดุง!F9+กู่แก้ว!F9+ประจักษ์ศิลปาคม!F9)</f>
        <v>750</v>
      </c>
      <c r="G9" s="10">
        <f>SUM(อุดร!G9+กุดจับ!G9+หนองวัวซอ!G9+กุมภวาปี!G9+ห้วยเกิ้ง!G9+โนนสะอาด!G9+หนองหาน!G9+ทุ่งฝน!G9+ไชวาน!G9+ศรีธาตุ!G9+วังสามหมอ!G9+บ้านผือ!G9+น้ำโสม!G9+เพ็ญ!G9+สร้างคอม!G9+หนองแสง!G9+นายูง!G9+พิบูลรักษ์!G9+บ้านดุง!G9+กู่แก้ว!G9+ประจักษ์ศิลปาคม!G9)</f>
        <v>0</v>
      </c>
      <c r="H9" s="10">
        <f>SUM(อุดร!H9+กุดจับ!H9+หนองวัวซอ!H9+กุมภวาปี!H9+ห้วยเกิ้ง!H9+โนนสะอาด!H9+หนองหาน!H9+ทุ่งฝน!H9+ไชวาน!H9+ศรีธาตุ!H9+วังสามหมอ!H9+บ้านผือ!H9+น้ำโสม!H9+เพ็ญ!H9+สร้างคอม!H9+หนองแสง!H9+นายูง!H9+พิบูลรักษ์!H9+บ้านดุง!H9+กู่แก้ว!H9+ประจักษ์ศิลปาคม!H9)</f>
        <v>0</v>
      </c>
      <c r="I9" s="10">
        <f>SUM(อุดร!I9+กุดจับ!I9+หนองวัวซอ!I9+กุมภวาปี!I9+ห้วยเกิ้ง!I9+โนนสะอาด!I9+หนองหาน!I9+ทุ่งฝน!I9+ไชวาน!I9+ศรีธาตุ!I9+วังสามหมอ!I9+บ้านผือ!I9+น้ำโสม!I9+เพ็ญ!I9+สร้างคอม!I9+หนองแสง!I9+นายูง!I9+พิบูลรักษ์!I9+บ้านดุง!I9+กู่แก้ว!I9+ประจักษ์ศิลปาคม!I9)</f>
        <v>0</v>
      </c>
      <c r="J9" s="10">
        <f>SUM(อุดร!J9+กุดจับ!J9+หนองวัวซอ!J9+กุมภวาปี!J9+ห้วยเกิ้ง!J9+โนนสะอาด!J9+หนองหาน!J9+ทุ่งฝน!J9+ไชวาน!J9+ศรีธาตุ!J9+วังสามหมอ!J9+บ้านผือ!J9+น้ำโสม!J9+เพ็ญ!J9+สร้างคอม!J9+หนองแสง!J9+นายูง!J9+พิบูลรักษ์!J9+บ้านดุง!J9+กู่แก้ว!J9+ประจักษ์ศิลปาคม!J9)</f>
        <v>0</v>
      </c>
    </row>
    <row r="10" spans="1:10" x14ac:dyDescent="0.55000000000000004">
      <c r="A10" s="8">
        <v>2</v>
      </c>
      <c r="B10" s="9" t="s">
        <v>22</v>
      </c>
      <c r="C10" s="10">
        <f t="shared" si="0"/>
        <v>103169443.51000001</v>
      </c>
      <c r="D10" s="10">
        <f>SUM(อุดร!D10+กุดจับ!D10+หนองวัวซอ!D10+กุมภวาปี!D10+ห้วยเกิ้ง!D10+โนนสะอาด!D10+หนองหาน!D10+ทุ่งฝน!D10+ไชวาน!D10+ศรีธาตุ!D10+วังสามหมอ!D10+บ้านผือ!D10+น้ำโสม!D10+เพ็ญ!D10+สร้างคอม!D10+หนองแสง!D10+นายูง!D10+พิบูลรักษ์!D10+บ้านดุง!D10+กู่แก้ว!D10+ประจักษ์ศิลปาคม!D10)</f>
        <v>71961130.299999997</v>
      </c>
      <c r="E10" s="10">
        <f>SUM(อุดร!E10+กุดจับ!E10+หนองวัวซอ!E10+กุมภวาปี!E10+ห้วยเกิ้ง!E10+โนนสะอาด!E10+หนองหาน!E10+ทุ่งฝน!E10+ไชวาน!E10+ศรีธาตุ!E10+วังสามหมอ!E10+บ้านผือ!E10+น้ำโสม!E10+เพ็ญ!E10+สร้างคอม!E10+หนองแสง!E10+นายูง!E10+พิบูลรักษ์!E10+บ้านดุง!E10+กู่แก้ว!E10+ประจักษ์ศิลปาคม!E10)</f>
        <v>18761570.809999999</v>
      </c>
      <c r="F10" s="10">
        <f>SUM(อุดร!F10+กุดจับ!F10+หนองวัวซอ!F10+กุมภวาปี!F10+ห้วยเกิ้ง!F10+โนนสะอาด!F10+หนองหาน!F10+ทุ่งฝน!F10+ไชวาน!F10+ศรีธาตุ!F10+วังสามหมอ!F10+บ้านผือ!F10+น้ำโสม!F10+เพ็ญ!F10+สร้างคอม!F10+หนองแสง!F10+นายูง!F10+พิบูลรักษ์!F10+บ้านดุง!F10+กู่แก้ว!F10+ประจักษ์ศิลปาคม!F10)</f>
        <v>2131079.3200000003</v>
      </c>
      <c r="G10" s="10">
        <f>SUM(อุดร!G10+กุดจับ!G10+หนองวัวซอ!G10+กุมภวาปี!G10+ห้วยเกิ้ง!G10+โนนสะอาด!G10+หนองหาน!G10+ทุ่งฝน!G10+ไชวาน!G10+ศรีธาตุ!G10+วังสามหมอ!G10+บ้านผือ!G10+น้ำโสม!G10+เพ็ญ!G10+สร้างคอม!G10+หนองแสง!G10+นายูง!G10+พิบูลรักษ์!G10+บ้านดุง!G10+กู่แก้ว!G10+ประจักษ์ศิลปาคม!G10)</f>
        <v>9343529.75</v>
      </c>
      <c r="H10" s="10">
        <f>SUM(อุดร!H10+กุดจับ!H10+หนองวัวซอ!H10+กุมภวาปี!H10+ห้วยเกิ้ง!H10+โนนสะอาด!H10+หนองหาน!H10+ทุ่งฝน!H10+ไชวาน!H10+ศรีธาตุ!H10+วังสามหมอ!H10+บ้านผือ!H10+น้ำโสม!H10+เพ็ญ!H10+สร้างคอม!H10+หนองแสง!H10+นายูง!H10+พิบูลรักษ์!H10+บ้านดุง!H10+กู่แก้ว!H10+ประจักษ์ศิลปาคม!H10)</f>
        <v>382582.33</v>
      </c>
      <c r="I10" s="10">
        <f>SUM(อุดร!I10+กุดจับ!I10+หนองวัวซอ!I10+กุมภวาปี!I10+ห้วยเกิ้ง!I10+โนนสะอาด!I10+หนองหาน!I10+ทุ่งฝน!I10+ไชวาน!I10+ศรีธาตุ!I10+วังสามหมอ!I10+บ้านผือ!I10+น้ำโสม!I10+เพ็ญ!I10+สร้างคอม!I10+หนองแสง!I10+นายูง!I10+พิบูลรักษ์!I10+บ้านดุง!I10+กู่แก้ว!I10+ประจักษ์ศิลปาคม!I10)</f>
        <v>520490</v>
      </c>
      <c r="J10" s="10">
        <f>SUM(อุดร!J10+กุดจับ!J10+หนองวัวซอ!J10+กุมภวาปี!J10+ห้วยเกิ้ง!J10+โนนสะอาด!J10+หนองหาน!J10+ทุ่งฝน!J10+ไชวาน!J10+ศรีธาตุ!J10+วังสามหมอ!J10+บ้านผือ!J10+น้ำโสม!J10+เพ็ญ!J10+สร้างคอม!J10+หนองแสง!J10+นายูง!J10+พิบูลรักษ์!J10+บ้านดุง!J10+กู่แก้ว!J10+ประจักษ์ศิลปาคม!J10)</f>
        <v>69061</v>
      </c>
    </row>
    <row r="11" spans="1:10" x14ac:dyDescent="0.55000000000000004">
      <c r="A11" s="8">
        <v>3</v>
      </c>
      <c r="B11" s="9" t="s">
        <v>23</v>
      </c>
      <c r="C11" s="10">
        <f t="shared" si="0"/>
        <v>51129002.57</v>
      </c>
      <c r="D11" s="10">
        <f>SUM(อุดร!D11+กุดจับ!D11+หนองวัวซอ!D11+กุมภวาปี!D11+ห้วยเกิ้ง!D11+โนนสะอาด!D11+หนองหาน!D11+ทุ่งฝน!D11+ไชวาน!D11+ศรีธาตุ!D11+วังสามหมอ!D11+บ้านผือ!D11+น้ำโสม!D11+เพ็ญ!D11+สร้างคอม!D11+หนองแสง!D11+นายูง!D11+พิบูลรักษ์!D11+บ้านดุง!D11+กู่แก้ว!D11+ประจักษ์ศิลปาคม!D11)</f>
        <v>40562228.399999999</v>
      </c>
      <c r="E11" s="10">
        <f>SUM(อุดร!E11+กุดจับ!E11+หนองวัวซอ!E11+กุมภวาปี!E11+ห้วยเกิ้ง!E11+โนนสะอาด!E11+หนองหาน!E11+ทุ่งฝน!E11+ไชวาน!E11+ศรีธาตุ!E11+วังสามหมอ!E11+บ้านผือ!E11+น้ำโสม!E11+เพ็ญ!E11+สร้างคอม!E11+หนองแสง!E11+นายูง!E11+พิบูลรักษ์!E11+บ้านดุง!E11+กู่แก้ว!E11+ประจักษ์ศิลปาคม!E11)</f>
        <v>3786190.95</v>
      </c>
      <c r="F11" s="10">
        <f>SUM(อุดร!F11+กุดจับ!F11+หนองวัวซอ!F11+กุมภวาปี!F11+ห้วยเกิ้ง!F11+โนนสะอาด!F11+หนองหาน!F11+ทุ่งฝน!F11+ไชวาน!F11+ศรีธาตุ!F11+วังสามหมอ!F11+บ้านผือ!F11+น้ำโสม!F11+เพ็ญ!F11+สร้างคอม!F11+หนองแสง!F11+นายูง!F11+พิบูลรักษ์!F11+บ้านดุง!F11+กู่แก้ว!F11+ประจักษ์ศิลปาคม!F11)</f>
        <v>911572.05</v>
      </c>
      <c r="G11" s="10">
        <f>SUM(อุดร!G11+กุดจับ!G11+หนองวัวซอ!G11+กุมภวาปี!G11+ห้วยเกิ้ง!G11+โนนสะอาด!G11+หนองหาน!G11+ทุ่งฝน!G11+ไชวาน!G11+ศรีธาตุ!G11+วังสามหมอ!G11+บ้านผือ!G11+น้ำโสม!G11+เพ็ญ!G11+สร้างคอม!G11+หนองแสง!G11+นายูง!G11+พิบูลรักษ์!G11+บ้านดุง!G11+กู่แก้ว!G11+ประจักษ์ศิลปาคม!G11)</f>
        <v>1200672.02</v>
      </c>
      <c r="H11" s="10">
        <f>SUM(อุดร!H11+กุดจับ!H11+หนองวัวซอ!H11+กุมภวาปี!H11+ห้วยเกิ้ง!H11+โนนสะอาด!H11+หนองหาน!H11+ทุ่งฝน!H11+ไชวาน!H11+ศรีธาตุ!H11+วังสามหมอ!H11+บ้านผือ!H11+น้ำโสม!H11+เพ็ญ!H11+สร้างคอม!H11+หนองแสง!H11+นายูง!H11+พิบูลรักษ์!H11+บ้านดุง!H11+กู่แก้ว!H11+ประจักษ์ศิลปาคม!H11)</f>
        <v>1649426.35</v>
      </c>
      <c r="I11" s="10">
        <f>SUM(อุดร!I11+กุดจับ!I11+หนองวัวซอ!I11+กุมภวาปี!I11+ห้วยเกิ้ง!I11+โนนสะอาด!I11+หนองหาน!I11+ทุ่งฝน!I11+ไชวาน!I11+ศรีธาตุ!I11+วังสามหมอ!I11+บ้านผือ!I11+น้ำโสม!I11+เพ็ญ!I11+สร้างคอม!I11+หนองแสง!I11+นายูง!I11+พิบูลรักษ์!I11+บ้านดุง!I11+กู่แก้ว!I11+ประจักษ์ศิลปาคม!I11)</f>
        <v>75702</v>
      </c>
      <c r="J11" s="10">
        <f>SUM(อุดร!J11+กุดจับ!J11+หนองวัวซอ!J11+กุมภวาปี!J11+ห้วยเกิ้ง!J11+โนนสะอาด!J11+หนองหาน!J11+ทุ่งฝน!J11+ไชวาน!J11+ศรีธาตุ!J11+วังสามหมอ!J11+บ้านผือ!J11+น้ำโสม!J11+เพ็ญ!J11+สร้างคอม!J11+หนองแสง!J11+นายูง!J11+พิบูลรักษ์!J11+บ้านดุง!J11+กู่แก้ว!J11+ประจักษ์ศิลปาคม!J11)</f>
        <v>2943210.8</v>
      </c>
    </row>
    <row r="12" spans="1:10" x14ac:dyDescent="0.55000000000000004">
      <c r="A12" s="8">
        <v>4</v>
      </c>
      <c r="B12" s="9" t="s">
        <v>24</v>
      </c>
      <c r="C12" s="10">
        <f t="shared" si="0"/>
        <v>8128220.7799999993</v>
      </c>
      <c r="D12" s="10">
        <f>SUM(อุดร!D12+กุดจับ!D12+หนองวัวซอ!D12+กุมภวาปี!D12+ห้วยเกิ้ง!D12+โนนสะอาด!D12+หนองหาน!D12+ทุ่งฝน!D12+ไชวาน!D12+ศรีธาตุ!D12+วังสามหมอ!D12+บ้านผือ!D12+น้ำโสม!D12+เพ็ญ!D12+สร้างคอม!D12+หนองแสง!D12+นายูง!D12+พิบูลรักษ์!D12+บ้านดุง!D12+กู่แก้ว!D12+ประจักษ์ศิลปาคม!D12)</f>
        <v>6180511.7199999997</v>
      </c>
      <c r="E12" s="10">
        <f>SUM(อุดร!E12+กุดจับ!E12+หนองวัวซอ!E12+กุมภวาปี!E12+ห้วยเกิ้ง!E12+โนนสะอาด!E12+หนองหาน!E12+ทุ่งฝน!E12+ไชวาน!E12+ศรีธาตุ!E12+วังสามหมอ!E12+บ้านผือ!E12+น้ำโสม!E12+เพ็ญ!E12+สร้างคอม!E12+หนองแสง!E12+นายูง!E12+พิบูลรักษ์!E12+บ้านดุง!E12+กู่แก้ว!E12+ประจักษ์ศิลปาคม!E12)</f>
        <v>1595150.5599999998</v>
      </c>
      <c r="F12" s="10">
        <f>SUM(อุดร!F12+กุดจับ!F12+หนองวัวซอ!F12+กุมภวาปี!F12+ห้วยเกิ้ง!F12+โนนสะอาด!F12+หนองหาน!F12+ทุ่งฝน!F12+ไชวาน!F12+ศรีธาตุ!F12+วังสามหมอ!F12+บ้านผือ!F12+น้ำโสม!F12+เพ็ญ!F12+สร้างคอม!F12+หนองแสง!F12+นายูง!F12+พิบูลรักษ์!F12+บ้านดุง!F12+กู่แก้ว!F12+ประจักษ์ศิลปาคม!F12)</f>
        <v>159454.26</v>
      </c>
      <c r="G12" s="10">
        <f>SUM(อุดร!G12+กุดจับ!G12+หนองวัวซอ!G12+กุมภวาปี!G12+ห้วยเกิ้ง!G12+โนนสะอาด!G12+หนองหาน!G12+ทุ่งฝน!G12+ไชวาน!G12+ศรีธาตุ!G12+วังสามหมอ!G12+บ้านผือ!G12+น้ำโสม!G12+เพ็ญ!G12+สร้างคอม!G12+หนองแสง!G12+นายูง!G12+พิบูลรักษ์!G12+บ้านดุง!G12+กู่แก้ว!G12+ประจักษ์ศิลปาคม!G12)</f>
        <v>179582.24</v>
      </c>
      <c r="H12" s="10">
        <f>SUM(อุดร!H12+กุดจับ!H12+หนองวัวซอ!H12+กุมภวาปี!H12+ห้วยเกิ้ง!H12+โนนสะอาด!H12+หนองหาน!H12+ทุ่งฝน!H12+ไชวาน!H12+ศรีธาตุ!H12+วังสามหมอ!H12+บ้านผือ!H12+น้ำโสม!H12+เพ็ญ!H12+สร้างคอม!H12+หนองแสง!H12+นายูง!H12+พิบูลรักษ์!H12+บ้านดุง!H12+กู่แก้ว!H12+ประจักษ์ศิลปาคม!H12)</f>
        <v>0</v>
      </c>
      <c r="I12" s="10">
        <f>SUM(อุดร!I12+กุดจับ!I12+หนองวัวซอ!I12+กุมภวาปี!I12+ห้วยเกิ้ง!I12+โนนสะอาด!I12+หนองหาน!I12+ทุ่งฝน!I12+ไชวาน!I12+ศรีธาตุ!I12+วังสามหมอ!I12+บ้านผือ!I12+น้ำโสม!I12+เพ็ญ!I12+สร้างคอม!I12+หนองแสง!I12+นายูง!I12+พิบูลรักษ์!I12+บ้านดุง!I12+กู่แก้ว!I12+ประจักษ์ศิลปาคม!I12)</f>
        <v>13522</v>
      </c>
      <c r="J12" s="10">
        <f>SUM(อุดร!J12+กุดจับ!J12+หนองวัวซอ!J12+กุมภวาปี!J12+ห้วยเกิ้ง!J12+โนนสะอาด!J12+หนองหาน!J12+ทุ่งฝน!J12+ไชวาน!J12+ศรีธาตุ!J12+วังสามหมอ!J12+บ้านผือ!J12+น้ำโสม!J12+เพ็ญ!J12+สร้างคอม!J12+หนองแสง!J12+นายูง!J12+พิบูลรักษ์!J12+บ้านดุง!J12+กู่แก้ว!J12+ประจักษ์ศิลปาคม!J12)</f>
        <v>0</v>
      </c>
    </row>
    <row r="13" spans="1:10" x14ac:dyDescent="0.55000000000000004">
      <c r="A13" s="8">
        <v>5</v>
      </c>
      <c r="B13" s="9" t="s">
        <v>25</v>
      </c>
      <c r="C13" s="10">
        <f t="shared" si="0"/>
        <v>13280202.780000001</v>
      </c>
      <c r="D13" s="10">
        <f>SUM(อุดร!D13+กุดจับ!D13+หนองวัวซอ!D13+กุมภวาปี!D13+ห้วยเกิ้ง!D13+โนนสะอาด!D13+หนองหาน!D13+ทุ่งฝน!D13+ไชวาน!D13+ศรีธาตุ!D13+วังสามหมอ!D13+บ้านผือ!D13+น้ำโสม!D13+เพ็ญ!D13+สร้างคอม!D13+หนองแสง!D13+นายูง!D13+พิบูลรักษ์!D13+บ้านดุง!D13+กู่แก้ว!D13+ประจักษ์ศิลปาคม!D13)</f>
        <v>9985086.5300000012</v>
      </c>
      <c r="E13" s="10">
        <f>SUM(อุดร!E13+กุดจับ!E13+หนองวัวซอ!E13+กุมภวาปี!E13+ห้วยเกิ้ง!E13+โนนสะอาด!E13+หนองหาน!E13+ทุ่งฝน!E13+ไชวาน!E13+ศรีธาตุ!E13+วังสามหมอ!E13+บ้านผือ!E13+น้ำโสม!E13+เพ็ญ!E13+สร้างคอม!E13+หนองแสง!E13+นายูง!E13+พิบูลรักษ์!E13+บ้านดุง!E13+กู่แก้ว!E13+ประจักษ์ศิลปาคม!E13)</f>
        <v>342113</v>
      </c>
      <c r="F13" s="10">
        <f>SUM(อุดร!F13+กุดจับ!F13+หนองวัวซอ!F13+กุมภวาปี!F13+ห้วยเกิ้ง!F13+โนนสะอาด!F13+หนองหาน!F13+ทุ่งฝน!F13+ไชวาน!F13+ศรีธาตุ!F13+วังสามหมอ!F13+บ้านผือ!F13+น้ำโสม!F13+เพ็ญ!F13+สร้างคอม!F13+หนองแสง!F13+นายูง!F13+พิบูลรักษ์!F13+บ้านดุง!F13+กู่แก้ว!F13+ประจักษ์ศิลปาคม!F13)</f>
        <v>320915</v>
      </c>
      <c r="G13" s="10">
        <f>SUM(อุดร!G13+กุดจับ!G13+หนองวัวซอ!G13+กุมภวาปี!G13+ห้วยเกิ้ง!G13+โนนสะอาด!G13+หนองหาน!G13+ทุ่งฝน!G13+ไชวาน!G13+ศรีธาตุ!G13+วังสามหมอ!G13+บ้านผือ!G13+น้ำโสม!G13+เพ็ญ!G13+สร้างคอม!G13+หนองแสง!G13+นายูง!G13+พิบูลรักษ์!G13+บ้านดุง!G13+กู่แก้ว!G13+ประจักษ์ศิลปาคม!G13)</f>
        <v>311829.98</v>
      </c>
      <c r="H13" s="10">
        <f>SUM(อุดร!H13+กุดจับ!H13+หนองวัวซอ!H13+กุมภวาปี!H13+ห้วยเกิ้ง!H13+โนนสะอาด!H13+หนองหาน!H13+ทุ่งฝน!H13+ไชวาน!H13+ศรีธาตุ!H13+วังสามหมอ!H13+บ้านผือ!H13+น้ำโสม!H13+เพ็ญ!H13+สร้างคอม!H13+หนองแสง!H13+นายูง!H13+พิบูลรักษ์!H13+บ้านดุง!H13+กู่แก้ว!H13+ประจักษ์ศิลปาคม!H13)</f>
        <v>701551.1</v>
      </c>
      <c r="I13" s="10">
        <f>SUM(อุดร!I13+กุดจับ!I13+หนองวัวซอ!I13+กุมภวาปี!I13+ห้วยเกิ้ง!I13+โนนสะอาด!I13+หนองหาน!I13+ทุ่งฝน!I13+ไชวาน!I13+ศรีธาตุ!I13+วังสามหมอ!I13+บ้านผือ!I13+น้ำโสม!I13+เพ็ญ!I13+สร้างคอม!I13+หนองแสง!I13+นายูง!I13+พิบูลรักษ์!I13+บ้านดุง!I13+กู่แก้ว!I13+ประจักษ์ศิลปาคม!I13)</f>
        <v>560741.4</v>
      </c>
      <c r="J13" s="10">
        <f>SUM(อุดร!J13+กุดจับ!J13+หนองวัวซอ!J13+กุมภวาปี!J13+ห้วยเกิ้ง!J13+โนนสะอาด!J13+หนองหาน!J13+ทุ่งฝน!J13+ไชวาน!J13+ศรีธาตุ!J13+วังสามหมอ!J13+บ้านผือ!J13+น้ำโสม!J13+เพ็ญ!J13+สร้างคอม!J13+หนองแสง!J13+นายูง!J13+พิบูลรักษ์!J13+บ้านดุง!J13+กู่แก้ว!J13+ประจักษ์ศิลปาคม!J13)</f>
        <v>1057965.77</v>
      </c>
    </row>
    <row r="14" spans="1:10" x14ac:dyDescent="0.55000000000000004">
      <c r="A14" s="8">
        <v>6</v>
      </c>
      <c r="B14" s="9" t="s">
        <v>26</v>
      </c>
      <c r="C14" s="10">
        <f t="shared" si="0"/>
        <v>39561633.979999997</v>
      </c>
      <c r="D14" s="10">
        <f>SUM(อุดร!D14+กุดจับ!D14+หนองวัวซอ!D14+กุมภวาปี!D14+ห้วยเกิ้ง!D14+โนนสะอาด!D14+หนองหาน!D14+ทุ่งฝน!D14+ไชวาน!D14+ศรีธาตุ!D14+วังสามหมอ!D14+บ้านผือ!D14+น้ำโสม!D14+เพ็ญ!D14+สร้างคอม!D14+หนองแสง!D14+นายูง!D14+พิบูลรักษ์!D14+บ้านดุง!D14+กู่แก้ว!D14+ประจักษ์ศิลปาคม!D14)</f>
        <v>28380653.329999998</v>
      </c>
      <c r="E14" s="10">
        <f>SUM(อุดร!E14+กุดจับ!E14+หนองวัวซอ!E14+กุมภวาปี!E14+ห้วยเกิ้ง!E14+โนนสะอาด!E14+หนองหาน!E14+ทุ่งฝน!E14+ไชวาน!E14+ศรีธาตุ!E14+วังสามหมอ!E14+บ้านผือ!E14+น้ำโสม!E14+เพ็ญ!E14+สร้างคอม!E14+หนองแสง!E14+นายูง!E14+พิบูลรักษ์!E14+บ้านดุง!E14+กู่แก้ว!E14+ประจักษ์ศิลปาคม!E14)</f>
        <v>6993569.0499999998</v>
      </c>
      <c r="F14" s="10">
        <f>SUM(อุดร!F14+กุดจับ!F14+หนองวัวซอ!F14+กุมภวาปี!F14+ห้วยเกิ้ง!F14+โนนสะอาด!F14+หนองหาน!F14+ทุ่งฝน!F14+ไชวาน!F14+ศรีธาตุ!F14+วังสามหมอ!F14+บ้านผือ!F14+น้ำโสม!F14+เพ็ญ!F14+สร้างคอม!F14+หนองแสง!F14+นายูง!F14+พิบูลรักษ์!F14+บ้านดุง!F14+กู่แก้ว!F14+ประจักษ์ศิลปาคม!F14)</f>
        <v>2952040.6</v>
      </c>
      <c r="G14" s="10">
        <f>SUM(อุดร!G14+กุดจับ!G14+หนองวัวซอ!G14+กุมภวาปี!G14+ห้วยเกิ้ง!G14+โนนสะอาด!G14+หนองหาน!G14+ทุ่งฝน!G14+ไชวาน!G14+ศรีธาตุ!G14+วังสามหมอ!G14+บ้านผือ!G14+น้ำโสม!G14+เพ็ญ!G14+สร้างคอม!G14+หนองแสง!G14+นายูง!G14+พิบูลรักษ์!G14+บ้านดุง!G14+กู่แก้ว!G14+ประจักษ์ศิลปาคม!G14)</f>
        <v>1201701</v>
      </c>
      <c r="H14" s="10">
        <f>SUM(อุดร!H14+กุดจับ!H14+หนองวัวซอ!H14+กุมภวาปี!H14+ห้วยเกิ้ง!H14+โนนสะอาด!H14+หนองหาน!H14+ทุ่งฝน!H14+ไชวาน!H14+ศรีธาตุ!H14+วังสามหมอ!H14+บ้านผือ!H14+น้ำโสม!H14+เพ็ญ!H14+สร้างคอม!H14+หนองแสง!H14+นายูง!H14+พิบูลรักษ์!H14+บ้านดุง!H14+กู่แก้ว!H14+ประจักษ์ศิลปาคม!H14)</f>
        <v>0</v>
      </c>
      <c r="I14" s="10">
        <f>SUM(อุดร!I14+กุดจับ!I14+หนองวัวซอ!I14+กุมภวาปี!I14+ห้วยเกิ้ง!I14+โนนสะอาด!I14+หนองหาน!I14+ทุ่งฝน!I14+ไชวาน!I14+ศรีธาตุ!I14+วังสามหมอ!I14+บ้านผือ!I14+น้ำโสม!I14+เพ็ญ!I14+สร้างคอม!I14+หนองแสง!I14+นายูง!I14+พิบูลรักษ์!I14+บ้านดุง!I14+กู่แก้ว!I14+ประจักษ์ศิลปาคม!I14)</f>
        <v>33670</v>
      </c>
      <c r="J14" s="10">
        <f>SUM(อุดร!J14+กุดจับ!J14+หนองวัวซอ!J14+กุมภวาปี!J14+ห้วยเกิ้ง!J14+โนนสะอาด!J14+หนองหาน!J14+ทุ่งฝน!J14+ไชวาน!J14+ศรีธาตุ!J14+วังสามหมอ!J14+บ้านผือ!J14+น้ำโสม!J14+เพ็ญ!J14+สร้างคอม!J14+หนองแสง!J14+นายูง!J14+พิบูลรักษ์!J14+บ้านดุง!J14+กู่แก้ว!J14+ประจักษ์ศิลปาคม!J14)</f>
        <v>0</v>
      </c>
    </row>
    <row r="15" spans="1:10" x14ac:dyDescent="0.55000000000000004">
      <c r="A15" s="8">
        <v>7</v>
      </c>
      <c r="B15" s="9" t="s">
        <v>27</v>
      </c>
      <c r="C15" s="10">
        <f t="shared" si="0"/>
        <v>3160925.25</v>
      </c>
      <c r="D15" s="10">
        <f>SUM(อุดร!D15+กุดจับ!D15+หนองวัวซอ!D15+กุมภวาปี!D15+ห้วยเกิ้ง!D15+โนนสะอาด!D15+หนองหาน!D15+ทุ่งฝน!D15+ไชวาน!D15+ศรีธาตุ!D15+วังสามหมอ!D15+บ้านผือ!D15+น้ำโสม!D15+เพ็ญ!D15+สร้างคอม!D15+หนองแสง!D15+นายูง!D15+พิบูลรักษ์!D15+บ้านดุง!D15+กู่แก้ว!D15+ประจักษ์ศิลปาคม!D15)</f>
        <v>2344276.25</v>
      </c>
      <c r="E15" s="10">
        <f>SUM(อุดร!E15+กุดจับ!E15+หนองวัวซอ!E15+กุมภวาปี!E15+ห้วยเกิ้ง!E15+โนนสะอาด!E15+หนองหาน!E15+ทุ่งฝน!E15+ไชวาน!E15+ศรีธาตุ!E15+วังสามหมอ!E15+บ้านผือ!E15+น้ำโสม!E15+เพ็ญ!E15+สร้างคอม!E15+หนองแสง!E15+นายูง!E15+พิบูลรักษ์!E15+บ้านดุง!E15+กู่แก้ว!E15+ประจักษ์ศิลปาคม!E15)</f>
        <v>329483</v>
      </c>
      <c r="F15" s="10">
        <f>SUM(อุดร!F15+กุดจับ!F15+หนองวัวซอ!F15+กุมภวาปี!F15+ห้วยเกิ้ง!F15+โนนสะอาด!F15+หนองหาน!F15+ทุ่งฝน!F15+ไชวาน!F15+ศรีธาตุ!F15+วังสามหมอ!F15+บ้านผือ!F15+น้ำโสม!F15+เพ็ญ!F15+สร้างคอม!F15+หนองแสง!F15+นายูง!F15+พิบูลรักษ์!F15+บ้านดุง!F15+กู่แก้ว!F15+ประจักษ์ศิลปาคม!F15)</f>
        <v>417800</v>
      </c>
      <c r="G15" s="10">
        <f>SUM(อุดร!G15+กุดจับ!G15+หนองวัวซอ!G15+กุมภวาปี!G15+ห้วยเกิ้ง!G15+โนนสะอาด!G15+หนองหาน!G15+ทุ่งฝน!G15+ไชวาน!G15+ศรีธาตุ!G15+วังสามหมอ!G15+บ้านผือ!G15+น้ำโสม!G15+เพ็ญ!G15+สร้างคอม!G15+หนองแสง!G15+นายูง!G15+พิบูลรักษ์!G15+บ้านดุง!G15+กู่แก้ว!G15+ประจักษ์ศิลปาคม!G15)</f>
        <v>58728</v>
      </c>
      <c r="H15" s="10">
        <f>SUM(อุดร!H15+กุดจับ!H15+หนองวัวซอ!H15+กุมภวาปี!H15+ห้วยเกิ้ง!H15+โนนสะอาด!H15+หนองหาน!H15+ทุ่งฝน!H15+ไชวาน!H15+ศรีธาตุ!H15+วังสามหมอ!H15+บ้านผือ!H15+น้ำโสม!H15+เพ็ญ!H15+สร้างคอม!H15+หนองแสง!H15+นายูง!H15+พิบูลรักษ์!H15+บ้านดุง!H15+กู่แก้ว!H15+ประจักษ์ศิลปาคม!H15)</f>
        <v>0</v>
      </c>
      <c r="I15" s="10">
        <f>SUM(อุดร!I15+กุดจับ!I15+หนองวัวซอ!I15+กุมภวาปี!I15+ห้วยเกิ้ง!I15+โนนสะอาด!I15+หนองหาน!I15+ทุ่งฝน!I15+ไชวาน!I15+ศรีธาตุ!I15+วังสามหมอ!I15+บ้านผือ!I15+น้ำโสม!I15+เพ็ญ!I15+สร้างคอม!I15+หนองแสง!I15+นายูง!I15+พิบูลรักษ์!I15+บ้านดุง!I15+กู่แก้ว!I15+ประจักษ์ศิลปาคม!I15)</f>
        <v>10638</v>
      </c>
      <c r="J15" s="10">
        <f>SUM(อุดร!J15+กุดจับ!J15+หนองวัวซอ!J15+กุมภวาปี!J15+ห้วยเกิ้ง!J15+โนนสะอาด!J15+หนองหาน!J15+ทุ่งฝน!J15+ไชวาน!J15+ศรีธาตุ!J15+วังสามหมอ!J15+บ้านผือ!J15+น้ำโสม!J15+เพ็ญ!J15+สร้างคอม!J15+หนองแสง!J15+นายูง!J15+พิบูลรักษ์!J15+บ้านดุง!J15+กู่แก้ว!J15+ประจักษ์ศิลปาคม!J15)</f>
        <v>0</v>
      </c>
    </row>
    <row r="16" spans="1:10" x14ac:dyDescent="0.55000000000000004">
      <c r="A16" s="8">
        <v>8</v>
      </c>
      <c r="B16" s="9" t="s">
        <v>28</v>
      </c>
      <c r="C16" s="10">
        <f t="shared" si="0"/>
        <v>3775058.45</v>
      </c>
      <c r="D16" s="10">
        <f>SUM(อุดร!D16+กุดจับ!D16+หนองวัวซอ!D16+กุมภวาปี!D16+ห้วยเกิ้ง!D16+โนนสะอาด!D16+หนองหาน!D16+ทุ่งฝน!D16+ไชวาน!D16+ศรีธาตุ!D16+วังสามหมอ!D16+บ้านผือ!D16+น้ำโสม!D16+เพ็ญ!D16+สร้างคอม!D16+หนองแสง!D16+นายูง!D16+พิบูลรักษ์!D16+บ้านดุง!D16+กู่แก้ว!D16+ประจักษ์ศิลปาคม!D16)</f>
        <v>1796917.45</v>
      </c>
      <c r="E16" s="10">
        <f>SUM(อุดร!E16+กุดจับ!E16+หนองวัวซอ!E16+กุมภวาปี!E16+ห้วยเกิ้ง!E16+โนนสะอาด!E16+หนองหาน!E16+ทุ่งฝน!E16+ไชวาน!E16+ศรีธาตุ!E16+วังสามหมอ!E16+บ้านผือ!E16+น้ำโสม!E16+เพ็ญ!E16+สร้างคอม!E16+หนองแสง!E16+นายูง!E16+พิบูลรักษ์!E16+บ้านดุง!E16+กู่แก้ว!E16+ประจักษ์ศิลปาคม!E16)</f>
        <v>657121.5</v>
      </c>
      <c r="F16" s="10">
        <f>SUM(อุดร!F16+กุดจับ!F16+หนองวัวซอ!F16+กุมภวาปี!F16+ห้วยเกิ้ง!F16+โนนสะอาด!F16+หนองหาน!F16+ทุ่งฝน!F16+ไชวาน!F16+ศรีธาตุ!F16+วังสามหมอ!F16+บ้านผือ!F16+น้ำโสม!F16+เพ็ญ!F16+สร้างคอม!F16+หนองแสง!F16+นายูง!F16+พิบูลรักษ์!F16+บ้านดุง!F16+กู่แก้ว!F16+ประจักษ์ศิลปาคม!F16)</f>
        <v>539853</v>
      </c>
      <c r="G16" s="10">
        <f>SUM(อุดร!G16+กุดจับ!G16+หนองวัวซอ!G16+กุมภวาปี!G16+ห้วยเกิ้ง!G16+โนนสะอาด!G16+หนองหาน!G16+ทุ่งฝน!G16+ไชวาน!G16+ศรีธาตุ!G16+วังสามหมอ!G16+บ้านผือ!G16+น้ำโสม!G16+เพ็ญ!G16+สร้างคอม!G16+หนองแสง!G16+นายูง!G16+พิบูลรักษ์!G16+บ้านดุง!G16+กู่แก้ว!G16+ประจักษ์ศิลปาคม!G16)</f>
        <v>439105.5</v>
      </c>
      <c r="H16" s="10">
        <f>SUM(อุดร!H16+กุดจับ!H16+หนองวัวซอ!H16+กุมภวาปี!H16+ห้วยเกิ้ง!H16+โนนสะอาด!H16+หนองหาน!H16+ทุ่งฝน!H16+ไชวาน!H16+ศรีธาตุ!H16+วังสามหมอ!H16+บ้านผือ!H16+น้ำโสม!H16+เพ็ญ!H16+สร้างคอม!H16+หนองแสง!H16+นายูง!H16+พิบูลรักษ์!H16+บ้านดุง!H16+กู่แก้ว!H16+ประจักษ์ศิลปาคม!H16)</f>
        <v>225319</v>
      </c>
      <c r="I16" s="10">
        <f>SUM(อุดร!I16+กุดจับ!I16+หนองวัวซอ!I16+กุมภวาปี!I16+ห้วยเกิ้ง!I16+โนนสะอาด!I16+หนองหาน!I16+ทุ่งฝน!I16+ไชวาน!I16+ศรีธาตุ!I16+วังสามหมอ!I16+บ้านผือ!I16+น้ำโสม!I16+เพ็ญ!I16+สร้างคอม!I16+หนองแสง!I16+นายูง!I16+พิบูลรักษ์!I16+บ้านดุง!I16+กู่แก้ว!I16+ประจักษ์ศิลปาคม!I16)</f>
        <v>104542</v>
      </c>
      <c r="J16" s="10">
        <f>SUM(อุดร!J16+กุดจับ!J16+หนองวัวซอ!J16+กุมภวาปี!J16+ห้วยเกิ้ง!J16+โนนสะอาด!J16+หนองหาน!J16+ทุ่งฝน!J16+ไชวาน!J16+ศรีธาตุ!J16+วังสามหมอ!J16+บ้านผือ!J16+น้ำโสม!J16+เพ็ญ!J16+สร้างคอม!J16+หนองแสง!J16+นายูง!J16+พิบูลรักษ์!J16+บ้านดุง!J16+กู่แก้ว!J16+ประจักษ์ศิลปาคม!J16)</f>
        <v>12200</v>
      </c>
    </row>
    <row r="17" spans="1:10" x14ac:dyDescent="0.55000000000000004">
      <c r="A17" s="8">
        <v>9</v>
      </c>
      <c r="B17" s="9" t="s">
        <v>29</v>
      </c>
      <c r="C17" s="10">
        <f t="shared" si="0"/>
        <v>3570965.1999999997</v>
      </c>
      <c r="D17" s="10">
        <f>SUM(อุดร!D17+กุดจับ!D17+หนองวัวซอ!D17+กุมภวาปี!D17+ห้วยเกิ้ง!D17+โนนสะอาด!D17+หนองหาน!D17+ทุ่งฝน!D17+ไชวาน!D17+ศรีธาตุ!D17+วังสามหมอ!D17+บ้านผือ!D17+น้ำโสม!D17+เพ็ญ!D17+สร้างคอม!D17+หนองแสง!D17+นายูง!D17+พิบูลรักษ์!D17+บ้านดุง!D17+กู่แก้ว!D17+ประจักษ์ศิลปาคม!D17)</f>
        <v>2057772.2999999998</v>
      </c>
      <c r="E17" s="10">
        <f>SUM(อุดร!E17+กุดจับ!E17+หนองวัวซอ!E17+กุมภวาปี!E17+ห้วยเกิ้ง!E17+โนนสะอาด!E17+หนองหาน!E17+ทุ่งฝน!E17+ไชวาน!E17+ศรีธาตุ!E17+วังสามหมอ!E17+บ้านผือ!E17+น้ำโสม!E17+เพ็ญ!E17+สร้างคอม!E17+หนองแสง!E17+นายูง!E17+พิบูลรักษ์!E17+บ้านดุง!E17+กู่แก้ว!E17+ประจักษ์ศิลปาคม!E17)</f>
        <v>586253</v>
      </c>
      <c r="F17" s="10">
        <f>SUM(อุดร!F17+กุดจับ!F17+หนองวัวซอ!F17+กุมภวาปี!F17+ห้วยเกิ้ง!F17+โนนสะอาด!F17+หนองหาน!F17+ทุ่งฝน!F17+ไชวาน!F17+ศรีธาตุ!F17+วังสามหมอ!F17+บ้านผือ!F17+น้ำโสม!F17+เพ็ญ!F17+สร้างคอม!F17+หนองแสง!F17+นายูง!F17+พิบูลรักษ์!F17+บ้านดุง!F17+กู่แก้ว!F17+ประจักษ์ศิลปาคม!F17)</f>
        <v>442989.25</v>
      </c>
      <c r="G17" s="10">
        <f>SUM(อุดร!G17+กุดจับ!G17+หนองวัวซอ!G17+กุมภวาปี!G17+ห้วยเกิ้ง!G17+โนนสะอาด!G17+หนองหาน!G17+ทุ่งฝน!G17+ไชวาน!G17+ศรีธาตุ!G17+วังสามหมอ!G17+บ้านผือ!G17+น้ำโสม!G17+เพ็ญ!G17+สร้างคอม!G17+หนองแสง!G17+นายูง!G17+พิบูลรักษ์!G17+บ้านดุง!G17+กู่แก้ว!G17+ประจักษ์ศิลปาคม!G17)</f>
        <v>295036.65000000002</v>
      </c>
      <c r="H17" s="10">
        <f>SUM(อุดร!H17+กุดจับ!H17+หนองวัวซอ!H17+กุมภวาปี!H17+ห้วยเกิ้ง!H17+โนนสะอาด!H17+หนองหาน!H17+ทุ่งฝน!H17+ไชวาน!H17+ศรีธาตุ!H17+วังสามหมอ!H17+บ้านผือ!H17+น้ำโสม!H17+เพ็ญ!H17+สร้างคอม!H17+หนองแสง!H17+นายูง!H17+พิบูลรักษ์!H17+บ้านดุง!H17+กู่แก้ว!H17+ประจักษ์ศิลปาคม!H17)</f>
        <v>162751</v>
      </c>
      <c r="I17" s="10">
        <f>SUM(อุดร!I17+กุดจับ!I17+หนองวัวซอ!I17+กุมภวาปี!I17+ห้วยเกิ้ง!I17+โนนสะอาด!I17+หนองหาน!I17+ทุ่งฝน!I17+ไชวาน!I17+ศรีธาตุ!I17+วังสามหมอ!I17+บ้านผือ!I17+น้ำโสม!I17+เพ็ญ!I17+สร้างคอม!I17+หนองแสง!I17+นายูง!I17+พิบูลรักษ์!I17+บ้านดุง!I17+กู่แก้ว!I17+ประจักษ์ศิลปาคม!I17)</f>
        <v>26163</v>
      </c>
      <c r="J17" s="10">
        <f>SUM(อุดร!J17+กุดจับ!J17+หนองวัวซอ!J17+กุมภวาปี!J17+ห้วยเกิ้ง!J17+โนนสะอาด!J17+หนองหาน!J17+ทุ่งฝน!J17+ไชวาน!J17+ศรีธาตุ!J17+วังสามหมอ!J17+บ้านผือ!J17+น้ำโสม!J17+เพ็ญ!J17+สร้างคอม!J17+หนองแสง!J17+นายูง!J17+พิบูลรักษ์!J17+บ้านดุง!J17+กู่แก้ว!J17+ประจักษ์ศิลปาคม!J17)</f>
        <v>0</v>
      </c>
    </row>
    <row r="18" spans="1:10" x14ac:dyDescent="0.55000000000000004">
      <c r="A18" s="12">
        <v>10</v>
      </c>
      <c r="B18" s="13" t="s">
        <v>30</v>
      </c>
      <c r="C18" s="14">
        <f t="shared" si="0"/>
        <v>18348991.93</v>
      </c>
      <c r="D18" s="14">
        <f>SUM(อุดร!D18+กุดจับ!D18+หนองวัวซอ!D18+กุมภวาปี!D18+ห้วยเกิ้ง!D18+โนนสะอาด!D18+หนองหาน!D18+ทุ่งฝน!D18+ไชวาน!D18+ศรีธาตุ!D18+วังสามหมอ!D18+บ้านผือ!D18+น้ำโสม!D18+เพ็ญ!D18+สร้างคอม!D18+หนองแสง!D18+นายูง!D18+พิบูลรักษ์!D18+บ้านดุง!D18+กู่แก้ว!D18+ประจักษ์ศิลปาคม!D18)</f>
        <v>1568256</v>
      </c>
      <c r="E18" s="14">
        <f>SUM(อุดร!E18+กุดจับ!E18+หนองวัวซอ!E18+กุมภวาปี!E18+ห้วยเกิ้ง!E18+โนนสะอาด!E18+หนองหาน!E18+ทุ่งฝน!E18+ไชวาน!E18+ศรีธาตุ!E18+วังสามหมอ!E18+บ้านผือ!E18+น้ำโสม!E18+เพ็ญ!E18+สร้างคอม!E18+หนองแสง!E18+นายูง!E18+พิบูลรักษ์!E18+บ้านดุง!E18+กู่แก้ว!E18+ประจักษ์ศิลปาคม!E18)</f>
        <v>8019680</v>
      </c>
      <c r="F18" s="14">
        <f>SUM(อุดร!F18+กุดจับ!F18+หนองวัวซอ!F18+กุมภวาปี!F18+ห้วยเกิ้ง!F18+โนนสะอาด!F18+หนองหาน!F18+ทุ่งฝน!F18+ไชวาน!F18+ศรีธาตุ!F18+วังสามหมอ!F18+บ้านผือ!F18+น้ำโสม!F18+เพ็ญ!F18+สร้างคอม!F18+หนองแสง!F18+นายูง!F18+พิบูลรักษ์!F18+บ้านดุง!F18+กู่แก้ว!F18+ประจักษ์ศิลปาคม!F18)</f>
        <v>4718472.2300000004</v>
      </c>
      <c r="G18" s="14">
        <f>SUM(อุดร!G18+กุดจับ!G18+หนองวัวซอ!G18+กุมภวาปี!G18+ห้วยเกิ้ง!G18+โนนสะอาด!G18+หนองหาน!G18+ทุ่งฝน!G18+ไชวาน!G18+ศรีธาตุ!G18+วังสามหมอ!G18+บ้านผือ!G18+น้ำโสม!G18+เพ็ญ!G18+สร้างคอม!G18+หนองแสง!G18+นายูง!G18+พิบูลรักษ์!G18+บ้านดุง!G18+กู่แก้ว!G18+ประจักษ์ศิลปาคม!G18)</f>
        <v>3796627</v>
      </c>
      <c r="H18" s="14">
        <f>SUM(อุดร!H18+กุดจับ!H18+หนองวัวซอ!H18+กุมภวาปี!H18+ห้วยเกิ้ง!H18+โนนสะอาด!H18+หนองหาน!H18+ทุ่งฝน!H18+ไชวาน!H18+ศรีธาตุ!H18+วังสามหมอ!H18+บ้านผือ!H18+น้ำโสม!H18+เพ็ญ!H18+สร้างคอม!H18+หนองแสง!H18+นายูง!H18+พิบูลรักษ์!H18+บ้านดุง!H18+กู่แก้ว!H18+ประจักษ์ศิลปาคม!H18)</f>
        <v>133176.70000000001</v>
      </c>
      <c r="I18" s="14">
        <f>SUM(อุดร!I18+กุดจับ!I18+หนองวัวซอ!I18+กุมภวาปี!I18+ห้วยเกิ้ง!I18+โนนสะอาด!I18+หนองหาน!I18+ทุ่งฝน!I18+ไชวาน!I18+ศรีธาตุ!I18+วังสามหมอ!I18+บ้านผือ!I18+น้ำโสม!I18+เพ็ญ!I18+สร้างคอม!I18+หนองแสง!I18+นายูง!I18+พิบูลรักษ์!I18+บ้านดุง!I18+กู่แก้ว!I18+ประจักษ์ศิลปาคม!I18)</f>
        <v>112780</v>
      </c>
      <c r="J18" s="14">
        <f>SUM(อุดร!J18+กุดจับ!J18+หนองวัวซอ!J18+กุมภวาปี!J18+ห้วยเกิ้ง!J18+โนนสะอาด!J18+หนองหาน!J18+ทุ่งฝน!J18+ไชวาน!J18+ศรีธาตุ!J18+วังสามหมอ!J18+บ้านผือ!J18+น้ำโสม!J18+เพ็ญ!J18+สร้างคอม!J18+หนองแสง!J18+นายูง!J18+พิบูลรักษ์!J18+บ้านดุง!J18+กู่แก้ว!J18+ประจักษ์ศิลปาคม!J18)</f>
        <v>0</v>
      </c>
    </row>
    <row r="19" spans="1:10" x14ac:dyDescent="0.55000000000000004">
      <c r="A19" s="12">
        <v>11</v>
      </c>
      <c r="B19" s="13" t="s">
        <v>31</v>
      </c>
      <c r="C19" s="14">
        <f t="shared" si="0"/>
        <v>255475</v>
      </c>
      <c r="D19" s="14">
        <f>SUM(อุดร!D19+กุดจับ!D19+หนองวัวซอ!D19+กุมภวาปี!D19+ห้วยเกิ้ง!D19+โนนสะอาด!D19+หนองหาน!D19+ทุ่งฝน!D22+ไชวาน!D19+ศรีธาตุ!D19+วังสามหมอ!D19+บ้านผือ!D19+น้ำโสม!D19+เพ็ญ!D19+สร้างคอม!D19+หนองแสง!D19+นายูง!D19+พิบูลรักษ์!D19+บ้านดุง!D19+กู่แก้ว!D19+ประจักษ์ศิลปาคม!D19)</f>
        <v>177235</v>
      </c>
      <c r="E19" s="14">
        <f>SUM(อุดร!E19+กุดจับ!E19+หนองวัวซอ!E19+กุมภวาปี!E19+ห้วยเกิ้ง!E19+โนนสะอาด!E19+หนองหาน!E19+ทุ่งฝน!E22+ไชวาน!E19+ศรีธาตุ!E19+วังสามหมอ!E19+บ้านผือ!E19+น้ำโสม!E19+เพ็ญ!E19+สร้างคอม!E19+หนองแสง!E19+นายูง!E19+พิบูลรักษ์!E19+บ้านดุง!E19+กู่แก้ว!E19+ประจักษ์ศิลปาคม!E19)</f>
        <v>26600</v>
      </c>
      <c r="F19" s="14">
        <f>SUM(อุดร!F19+กุดจับ!F19+หนองวัวซอ!F19+กุมภวาปี!F19+ห้วยเกิ้ง!F19+โนนสะอาด!F19+หนองหาน!F19+ทุ่งฝน!F22+ไชวาน!F19+ศรีธาตุ!F19+วังสามหมอ!F19+บ้านผือ!F19+น้ำโสม!F19+เพ็ญ!F19+สร้างคอม!F19+หนองแสง!F19+นายูง!F19+พิบูลรักษ์!F19+บ้านดุง!F19+กู่แก้ว!F19+ประจักษ์ศิลปาคม!F19)</f>
        <v>0</v>
      </c>
      <c r="G19" s="14">
        <f>SUM(อุดร!G19+กุดจับ!G19+หนองวัวซอ!G19+กุมภวาปี!G19+ห้วยเกิ้ง!G19+โนนสะอาด!G19+หนองหาน!G19+ทุ่งฝน!G22+ไชวาน!G19+ศรีธาตุ!G19+วังสามหมอ!G19+บ้านผือ!G19+น้ำโสม!G19+เพ็ญ!G19+สร้างคอม!G19+หนองแสง!G19+นายูง!G19+พิบูลรักษ์!G19+บ้านดุง!G19+กู่แก้ว!G19+ประจักษ์ศิลปาคม!G19)</f>
        <v>19950</v>
      </c>
      <c r="H19" s="14">
        <f>SUM(อุดร!H19+กุดจับ!H19+หนองวัวซอ!H19+กุมภวาปี!H19+ห้วยเกิ้ง!H19+โนนสะอาด!H19+หนองหาน!H19+ทุ่งฝน!H22+ไชวาน!H19+ศรีธาตุ!H19+วังสามหมอ!H19+บ้านผือ!H19+น้ำโสม!H19+เพ็ญ!H19+สร้างคอม!H19+หนองแสง!H19+นายูง!H19+พิบูลรักษ์!H19+บ้านดุง!H19+กู่แก้ว!H19+ประจักษ์ศิลปาคม!H19)</f>
        <v>31690</v>
      </c>
      <c r="I19" s="14">
        <f>SUM(อุดร!I19+กุดจับ!I19+หนองวัวซอ!I19+กุมภวาปี!I19+ห้วยเกิ้ง!I19+โนนสะอาด!I19+หนองหาน!I19+ทุ่งฝน!I22+ไชวาน!I19+ศรีธาตุ!I19+วังสามหมอ!I19+บ้านผือ!I19+น้ำโสม!I19+เพ็ญ!I19+สร้างคอม!I19+หนองแสง!I19+นายูง!I19+พิบูลรักษ์!I19+บ้านดุง!I19+กู่แก้ว!I19+ประจักษ์ศิลปาคม!I19)</f>
        <v>0</v>
      </c>
      <c r="J19" s="14">
        <f>SUM(อุดร!J19+กุดจับ!J19+หนองวัวซอ!J19+กุมภวาปี!J19+ห้วยเกิ้ง!J19+โนนสะอาด!J19+หนองหาน!J19+ทุ่งฝน!J22+ไชวาน!J19+ศรีธาตุ!J19+วังสามหมอ!J19+บ้านผือ!J19+น้ำโสม!J19+เพ็ญ!J19+สร้างคอม!J19+หนองแสง!J19+นายูง!J19+พิบูลรักษ์!J19+บ้านดุง!J19+กู่แก้ว!J19+ประจักษ์ศิลปาคม!J19)</f>
        <v>0</v>
      </c>
    </row>
    <row r="20" spans="1:10" x14ac:dyDescent="0.55000000000000004">
      <c r="A20" s="12">
        <v>12</v>
      </c>
      <c r="B20" s="13" t="s">
        <v>32</v>
      </c>
      <c r="C20" s="14">
        <f t="shared" si="0"/>
        <v>3627677.37</v>
      </c>
      <c r="D20" s="14">
        <f>SUM(อุดร!D20+กุดจับ!D20+หนองวัวซอ!D20+กุมภวาปี!D20+ห้วยเกิ้ง!D20+โนนสะอาด!D20+หนองหาน!D20+ทุ่งฝน!D23+ไชวาน!D20+ศรีธาตุ!D20+วังสามหมอ!D20+บ้านผือ!D20+น้ำโสม!D20+เพ็ญ!D20+สร้างคอม!D20+หนองแสง!D20+นายูง!D20+พิบูลรักษ์!D20+บ้านดุง!D20+กู่แก้ว!D20+ประจักษ์ศิลปาคม!D20)</f>
        <v>1974258.09</v>
      </c>
      <c r="E20" s="14">
        <f>SUM(อุดร!E20+กุดจับ!E20+หนองวัวซอ!E20+กุมภวาปี!E20+ห้วยเกิ้ง!E20+โนนสะอาด!E20+หนองหาน!E20+ทุ่งฝน!E23+ไชวาน!E20+ศรีธาตุ!E20+วังสามหมอ!E20+บ้านผือ!E20+น้ำโสม!E20+เพ็ญ!E20+สร้างคอม!E20+หนองแสง!E20+นายูง!E20+พิบูลรักษ์!E20+บ้านดุง!E20+กู่แก้ว!E20+ประจักษ์ศิลปาคม!E20)</f>
        <v>760108.28</v>
      </c>
      <c r="F20" s="14">
        <f>SUM(อุดร!F20+กุดจับ!F20+หนองวัวซอ!F20+กุมภวาปี!F20+ห้วยเกิ้ง!F20+โนนสะอาด!F20+หนองหาน!F20+ทุ่งฝน!F23+ไชวาน!F20+ศรีธาตุ!F20+วังสามหมอ!F20+บ้านผือ!F20+น้ำโสม!F20+เพ็ญ!F20+สร้างคอม!F20+หนองแสง!F20+นายูง!F20+พิบูลรักษ์!F20+บ้านดุง!F20+กู่แก้ว!F20+ประจักษ์ศิลปาคม!F20)</f>
        <v>299940</v>
      </c>
      <c r="G20" s="14">
        <f>SUM(อุดร!G20+กุดจับ!G20+หนองวัวซอ!G20+กุมภวาปี!G20+ห้วยเกิ้ง!G20+โนนสะอาด!G20+หนองหาน!G20+ทุ่งฝน!G23+ไชวาน!G20+ศรีธาตุ!G20+วังสามหมอ!G20+บ้านผือ!G20+น้ำโสม!G20+เพ็ญ!G20+สร้างคอม!G20+หนองแสง!G20+นายูง!G20+พิบูลรักษ์!G20+บ้านดุง!G20+กู่แก้ว!G20+ประจักษ์ศิลปาคม!G20)</f>
        <v>449050</v>
      </c>
      <c r="H20" s="14">
        <f>SUM(อุดร!H20+กุดจับ!H20+หนองวัวซอ!H20+กุมภวาปี!H20+ห้วยเกิ้ง!H20+โนนสะอาด!H20+หนองหาน!H20+ทุ่งฝน!H23+ไชวาน!H20+ศรีธาตุ!H20+วังสามหมอ!H20+บ้านผือ!H20+น้ำโสม!H20+เพ็ญ!H20+สร้างคอม!H20+หนองแสง!H20+นายูง!H20+พิบูลรักษ์!H20+บ้านดุง!H20+กู่แก้ว!H20+ประจักษ์ศิลปาคม!H20)</f>
        <v>17540</v>
      </c>
      <c r="I20" s="14">
        <f>SUM(อุดร!I20+กุดจับ!I20+หนองวัวซอ!I20+กุมภวาปี!I20+ห้วยเกิ้ง!I20+โนนสะอาด!I20+หนองหาน!I20+ทุ่งฝน!I23+ไชวาน!I20+ศรีธาตุ!I20+วังสามหมอ!I20+บ้านผือ!I20+น้ำโสม!I20+เพ็ญ!I20+สร้างคอม!I20+หนองแสง!I20+นายูง!I20+พิบูลรักษ์!I20+บ้านดุง!I20+กู่แก้ว!I20+ประจักษ์ศิลปาคม!I20)</f>
        <v>126781</v>
      </c>
      <c r="J20" s="14">
        <f>SUM(อุดร!J20+กุดจับ!J20+หนองวัวซอ!J20+กุมภวาปี!J20+ห้วยเกิ้ง!J20+โนนสะอาด!J20+หนองหาน!J20+ทุ่งฝน!J23+ไชวาน!J20+ศรีธาตุ!J20+วังสามหมอ!J20+บ้านผือ!J20+น้ำโสม!J20+เพ็ญ!J20+สร้างคอม!J20+หนองแสง!J20+นายูง!J20+พิบูลรักษ์!J20+บ้านดุง!J20+กู่แก้ว!J20+ประจักษ์ศิลปาคม!J20)</f>
        <v>0</v>
      </c>
    </row>
    <row r="21" spans="1:10" s="48" customFormat="1" x14ac:dyDescent="0.55000000000000004">
      <c r="A21" s="45">
        <v>13</v>
      </c>
      <c r="B21" s="46" t="s">
        <v>39</v>
      </c>
      <c r="C21" s="47">
        <f t="shared" si="0"/>
        <v>8920</v>
      </c>
      <c r="D21" s="47">
        <f>SUM(กุมภวาปี!D21+หนองหาน!D21)</f>
        <v>0</v>
      </c>
      <c r="E21" s="47">
        <f>SUM(กุมภวาปี!E21+หนองหาน!E21)</f>
        <v>0</v>
      </c>
      <c r="F21" s="47">
        <f>SUM(กุมภวาปี!F21+หนองหาน!F21)</f>
        <v>8310</v>
      </c>
      <c r="G21" s="47">
        <f>SUM(กุมภวาปี!G21+หนองหาน!G21)</f>
        <v>610</v>
      </c>
      <c r="H21" s="47">
        <f>SUM(กุมภวาปี!H21+หนองหาน!H21)</f>
        <v>0</v>
      </c>
      <c r="I21" s="47">
        <f>SUM(กุมภวาปี!I21+หนองหาน!I21)</f>
        <v>0</v>
      </c>
      <c r="J21" s="47">
        <f>SUM(กุมภวาปี!J21+หนองหาน!J21)</f>
        <v>0</v>
      </c>
    </row>
    <row r="22" spans="1:10" ht="24.75" thickBot="1" x14ac:dyDescent="0.6">
      <c r="A22" s="16">
        <v>14</v>
      </c>
      <c r="B22" s="17" t="s">
        <v>33</v>
      </c>
      <c r="C22" s="18">
        <f t="shared" si="0"/>
        <v>248187166.81999999</v>
      </c>
      <c r="D22" s="19">
        <f t="shared" ref="D22:J22" si="1">SUM(D9:D21)</f>
        <v>167158225.36999997</v>
      </c>
      <c r="E22" s="19">
        <f t="shared" si="1"/>
        <v>41857840.149999999</v>
      </c>
      <c r="F22" s="19">
        <f t="shared" si="1"/>
        <v>12903175.710000001</v>
      </c>
      <c r="G22" s="19">
        <f t="shared" si="1"/>
        <v>17296422.140000001</v>
      </c>
      <c r="H22" s="19">
        <f t="shared" si="1"/>
        <v>3304036.4800000004</v>
      </c>
      <c r="I22" s="19">
        <f t="shared" si="1"/>
        <v>1585029.4</v>
      </c>
      <c r="J22" s="19">
        <f t="shared" si="1"/>
        <v>4082437.57</v>
      </c>
    </row>
    <row r="23" spans="1:10" ht="24.75" thickTop="1" x14ac:dyDescent="0.55000000000000004"/>
    <row r="24" spans="1:10" x14ac:dyDescent="0.55000000000000004">
      <c r="C24" s="20"/>
    </row>
    <row r="25" spans="1:10" x14ac:dyDescent="0.55000000000000004">
      <c r="G25" s="87"/>
      <c r="H25" s="98"/>
      <c r="I25" s="98"/>
      <c r="J25" s="98"/>
    </row>
    <row r="26" spans="1:10" x14ac:dyDescent="0.55000000000000004">
      <c r="G26" s="87"/>
      <c r="H26" s="98"/>
      <c r="I26" s="98"/>
      <c r="J26" s="98"/>
    </row>
  </sheetData>
  <mergeCells count="11">
    <mergeCell ref="H25:J25"/>
    <mergeCell ref="H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F720-B78D-4458-A108-D5BA6866F090}">
  <dimension ref="A1:J25"/>
  <sheetViews>
    <sheetView topLeftCell="B7" workbookViewId="0">
      <selection activeCell="D23" sqref="D23"/>
    </sheetView>
  </sheetViews>
  <sheetFormatPr defaultColWidth="9" defaultRowHeight="20.25" x14ac:dyDescent="0.35"/>
  <cols>
    <col min="1" max="1" width="6.140625" style="24" customWidth="1"/>
    <col min="2" max="2" width="42.7109375" style="1" customWidth="1"/>
    <col min="3" max="3" width="21.140625" style="1" customWidth="1"/>
    <col min="4" max="4" width="19.42578125" style="1" customWidth="1"/>
    <col min="5" max="5" width="15.7109375" style="1" customWidth="1"/>
    <col min="6" max="6" width="17.42578125" style="1" customWidth="1"/>
    <col min="7" max="7" width="15.7109375" style="1" customWidth="1"/>
    <col min="8" max="8" width="10.42578125" style="1" customWidth="1"/>
    <col min="9" max="9" width="12.28515625" style="1" customWidth="1"/>
    <col min="10" max="10" width="11.7109375" style="1" customWidth="1"/>
    <col min="11" max="255" width="9" style="1"/>
    <col min="256" max="256" width="6.140625" style="1" customWidth="1"/>
    <col min="257" max="257" width="42.7109375" style="1" customWidth="1"/>
    <col min="258" max="258" width="21.140625" style="1" customWidth="1"/>
    <col min="259" max="259" width="22.42578125" style="1" customWidth="1"/>
    <col min="260" max="260" width="19.42578125" style="1" customWidth="1"/>
    <col min="261" max="261" width="15.7109375" style="1" customWidth="1"/>
    <col min="262" max="262" width="17.42578125" style="1" customWidth="1"/>
    <col min="263" max="263" width="15.7109375" style="1" customWidth="1"/>
    <col min="264" max="264" width="10.42578125" style="1" customWidth="1"/>
    <col min="265" max="265" width="12.28515625" style="1" customWidth="1"/>
    <col min="266" max="266" width="10.42578125" style="1" customWidth="1"/>
    <col min="267" max="511" width="9" style="1"/>
    <col min="512" max="512" width="6.140625" style="1" customWidth="1"/>
    <col min="513" max="513" width="42.7109375" style="1" customWidth="1"/>
    <col min="514" max="514" width="21.140625" style="1" customWidth="1"/>
    <col min="515" max="515" width="22.42578125" style="1" customWidth="1"/>
    <col min="516" max="516" width="19.42578125" style="1" customWidth="1"/>
    <col min="517" max="517" width="15.7109375" style="1" customWidth="1"/>
    <col min="518" max="518" width="17.42578125" style="1" customWidth="1"/>
    <col min="519" max="519" width="15.7109375" style="1" customWidth="1"/>
    <col min="520" max="520" width="10.42578125" style="1" customWidth="1"/>
    <col min="521" max="521" width="12.28515625" style="1" customWidth="1"/>
    <col min="522" max="522" width="10.42578125" style="1" customWidth="1"/>
    <col min="523" max="767" width="9" style="1"/>
    <col min="768" max="768" width="6.140625" style="1" customWidth="1"/>
    <col min="769" max="769" width="42.7109375" style="1" customWidth="1"/>
    <col min="770" max="770" width="21.140625" style="1" customWidth="1"/>
    <col min="771" max="771" width="22.42578125" style="1" customWidth="1"/>
    <col min="772" max="772" width="19.42578125" style="1" customWidth="1"/>
    <col min="773" max="773" width="15.7109375" style="1" customWidth="1"/>
    <col min="774" max="774" width="17.42578125" style="1" customWidth="1"/>
    <col min="775" max="775" width="15.7109375" style="1" customWidth="1"/>
    <col min="776" max="776" width="10.42578125" style="1" customWidth="1"/>
    <col min="777" max="777" width="12.28515625" style="1" customWidth="1"/>
    <col min="778" max="778" width="10.42578125" style="1" customWidth="1"/>
    <col min="779" max="1023" width="9" style="1"/>
    <col min="1024" max="1024" width="6.140625" style="1" customWidth="1"/>
    <col min="1025" max="1025" width="42.7109375" style="1" customWidth="1"/>
    <col min="1026" max="1026" width="21.140625" style="1" customWidth="1"/>
    <col min="1027" max="1027" width="22.42578125" style="1" customWidth="1"/>
    <col min="1028" max="1028" width="19.42578125" style="1" customWidth="1"/>
    <col min="1029" max="1029" width="15.7109375" style="1" customWidth="1"/>
    <col min="1030" max="1030" width="17.42578125" style="1" customWidth="1"/>
    <col min="1031" max="1031" width="15.7109375" style="1" customWidth="1"/>
    <col min="1032" max="1032" width="10.42578125" style="1" customWidth="1"/>
    <col min="1033" max="1033" width="12.28515625" style="1" customWidth="1"/>
    <col min="1034" max="1034" width="10.42578125" style="1" customWidth="1"/>
    <col min="1035" max="1279" width="9" style="1"/>
    <col min="1280" max="1280" width="6.140625" style="1" customWidth="1"/>
    <col min="1281" max="1281" width="42.7109375" style="1" customWidth="1"/>
    <col min="1282" max="1282" width="21.140625" style="1" customWidth="1"/>
    <col min="1283" max="1283" width="22.42578125" style="1" customWidth="1"/>
    <col min="1284" max="1284" width="19.42578125" style="1" customWidth="1"/>
    <col min="1285" max="1285" width="15.7109375" style="1" customWidth="1"/>
    <col min="1286" max="1286" width="17.42578125" style="1" customWidth="1"/>
    <col min="1287" max="1287" width="15.7109375" style="1" customWidth="1"/>
    <col min="1288" max="1288" width="10.42578125" style="1" customWidth="1"/>
    <col min="1289" max="1289" width="12.28515625" style="1" customWidth="1"/>
    <col min="1290" max="1290" width="10.42578125" style="1" customWidth="1"/>
    <col min="1291" max="1535" width="9" style="1"/>
    <col min="1536" max="1536" width="6.140625" style="1" customWidth="1"/>
    <col min="1537" max="1537" width="42.7109375" style="1" customWidth="1"/>
    <col min="1538" max="1538" width="21.140625" style="1" customWidth="1"/>
    <col min="1539" max="1539" width="22.42578125" style="1" customWidth="1"/>
    <col min="1540" max="1540" width="19.42578125" style="1" customWidth="1"/>
    <col min="1541" max="1541" width="15.7109375" style="1" customWidth="1"/>
    <col min="1542" max="1542" width="17.42578125" style="1" customWidth="1"/>
    <col min="1543" max="1543" width="15.7109375" style="1" customWidth="1"/>
    <col min="1544" max="1544" width="10.42578125" style="1" customWidth="1"/>
    <col min="1545" max="1545" width="12.28515625" style="1" customWidth="1"/>
    <col min="1546" max="1546" width="10.42578125" style="1" customWidth="1"/>
    <col min="1547" max="1791" width="9" style="1"/>
    <col min="1792" max="1792" width="6.140625" style="1" customWidth="1"/>
    <col min="1793" max="1793" width="42.7109375" style="1" customWidth="1"/>
    <col min="1794" max="1794" width="21.140625" style="1" customWidth="1"/>
    <col min="1795" max="1795" width="22.42578125" style="1" customWidth="1"/>
    <col min="1796" max="1796" width="19.42578125" style="1" customWidth="1"/>
    <col min="1797" max="1797" width="15.7109375" style="1" customWidth="1"/>
    <col min="1798" max="1798" width="17.42578125" style="1" customWidth="1"/>
    <col min="1799" max="1799" width="15.7109375" style="1" customWidth="1"/>
    <col min="1800" max="1800" width="10.42578125" style="1" customWidth="1"/>
    <col min="1801" max="1801" width="12.28515625" style="1" customWidth="1"/>
    <col min="1802" max="1802" width="10.42578125" style="1" customWidth="1"/>
    <col min="1803" max="2047" width="9" style="1"/>
    <col min="2048" max="2048" width="6.140625" style="1" customWidth="1"/>
    <col min="2049" max="2049" width="42.7109375" style="1" customWidth="1"/>
    <col min="2050" max="2050" width="21.140625" style="1" customWidth="1"/>
    <col min="2051" max="2051" width="22.42578125" style="1" customWidth="1"/>
    <col min="2052" max="2052" width="19.42578125" style="1" customWidth="1"/>
    <col min="2053" max="2053" width="15.7109375" style="1" customWidth="1"/>
    <col min="2054" max="2054" width="17.42578125" style="1" customWidth="1"/>
    <col min="2055" max="2055" width="15.7109375" style="1" customWidth="1"/>
    <col min="2056" max="2056" width="10.42578125" style="1" customWidth="1"/>
    <col min="2057" max="2057" width="12.28515625" style="1" customWidth="1"/>
    <col min="2058" max="2058" width="10.42578125" style="1" customWidth="1"/>
    <col min="2059" max="2303" width="9" style="1"/>
    <col min="2304" max="2304" width="6.140625" style="1" customWidth="1"/>
    <col min="2305" max="2305" width="42.7109375" style="1" customWidth="1"/>
    <col min="2306" max="2306" width="21.140625" style="1" customWidth="1"/>
    <col min="2307" max="2307" width="22.42578125" style="1" customWidth="1"/>
    <col min="2308" max="2308" width="19.42578125" style="1" customWidth="1"/>
    <col min="2309" max="2309" width="15.7109375" style="1" customWidth="1"/>
    <col min="2310" max="2310" width="17.42578125" style="1" customWidth="1"/>
    <col min="2311" max="2311" width="15.7109375" style="1" customWidth="1"/>
    <col min="2312" max="2312" width="10.42578125" style="1" customWidth="1"/>
    <col min="2313" max="2313" width="12.28515625" style="1" customWidth="1"/>
    <col min="2314" max="2314" width="10.42578125" style="1" customWidth="1"/>
    <col min="2315" max="2559" width="9" style="1"/>
    <col min="2560" max="2560" width="6.140625" style="1" customWidth="1"/>
    <col min="2561" max="2561" width="42.7109375" style="1" customWidth="1"/>
    <col min="2562" max="2562" width="21.140625" style="1" customWidth="1"/>
    <col min="2563" max="2563" width="22.42578125" style="1" customWidth="1"/>
    <col min="2564" max="2564" width="19.42578125" style="1" customWidth="1"/>
    <col min="2565" max="2565" width="15.7109375" style="1" customWidth="1"/>
    <col min="2566" max="2566" width="17.42578125" style="1" customWidth="1"/>
    <col min="2567" max="2567" width="15.7109375" style="1" customWidth="1"/>
    <col min="2568" max="2568" width="10.42578125" style="1" customWidth="1"/>
    <col min="2569" max="2569" width="12.28515625" style="1" customWidth="1"/>
    <col min="2570" max="2570" width="10.42578125" style="1" customWidth="1"/>
    <col min="2571" max="2815" width="9" style="1"/>
    <col min="2816" max="2816" width="6.140625" style="1" customWidth="1"/>
    <col min="2817" max="2817" width="42.7109375" style="1" customWidth="1"/>
    <col min="2818" max="2818" width="21.140625" style="1" customWidth="1"/>
    <col min="2819" max="2819" width="22.42578125" style="1" customWidth="1"/>
    <col min="2820" max="2820" width="19.42578125" style="1" customWidth="1"/>
    <col min="2821" max="2821" width="15.7109375" style="1" customWidth="1"/>
    <col min="2822" max="2822" width="17.42578125" style="1" customWidth="1"/>
    <col min="2823" max="2823" width="15.7109375" style="1" customWidth="1"/>
    <col min="2824" max="2824" width="10.42578125" style="1" customWidth="1"/>
    <col min="2825" max="2825" width="12.28515625" style="1" customWidth="1"/>
    <col min="2826" max="2826" width="10.42578125" style="1" customWidth="1"/>
    <col min="2827" max="3071" width="9" style="1"/>
    <col min="3072" max="3072" width="6.140625" style="1" customWidth="1"/>
    <col min="3073" max="3073" width="42.7109375" style="1" customWidth="1"/>
    <col min="3074" max="3074" width="21.140625" style="1" customWidth="1"/>
    <col min="3075" max="3075" width="22.42578125" style="1" customWidth="1"/>
    <col min="3076" max="3076" width="19.42578125" style="1" customWidth="1"/>
    <col min="3077" max="3077" width="15.7109375" style="1" customWidth="1"/>
    <col min="3078" max="3078" width="17.42578125" style="1" customWidth="1"/>
    <col min="3079" max="3079" width="15.7109375" style="1" customWidth="1"/>
    <col min="3080" max="3080" width="10.42578125" style="1" customWidth="1"/>
    <col min="3081" max="3081" width="12.28515625" style="1" customWidth="1"/>
    <col min="3082" max="3082" width="10.42578125" style="1" customWidth="1"/>
    <col min="3083" max="3327" width="9" style="1"/>
    <col min="3328" max="3328" width="6.140625" style="1" customWidth="1"/>
    <col min="3329" max="3329" width="42.7109375" style="1" customWidth="1"/>
    <col min="3330" max="3330" width="21.140625" style="1" customWidth="1"/>
    <col min="3331" max="3331" width="22.42578125" style="1" customWidth="1"/>
    <col min="3332" max="3332" width="19.42578125" style="1" customWidth="1"/>
    <col min="3333" max="3333" width="15.7109375" style="1" customWidth="1"/>
    <col min="3334" max="3334" width="17.42578125" style="1" customWidth="1"/>
    <col min="3335" max="3335" width="15.7109375" style="1" customWidth="1"/>
    <col min="3336" max="3336" width="10.42578125" style="1" customWidth="1"/>
    <col min="3337" max="3337" width="12.28515625" style="1" customWidth="1"/>
    <col min="3338" max="3338" width="10.42578125" style="1" customWidth="1"/>
    <col min="3339" max="3583" width="9" style="1"/>
    <col min="3584" max="3584" width="6.140625" style="1" customWidth="1"/>
    <col min="3585" max="3585" width="42.7109375" style="1" customWidth="1"/>
    <col min="3586" max="3586" width="21.140625" style="1" customWidth="1"/>
    <col min="3587" max="3587" width="22.42578125" style="1" customWidth="1"/>
    <col min="3588" max="3588" width="19.42578125" style="1" customWidth="1"/>
    <col min="3589" max="3589" width="15.7109375" style="1" customWidth="1"/>
    <col min="3590" max="3590" width="17.42578125" style="1" customWidth="1"/>
    <col min="3591" max="3591" width="15.7109375" style="1" customWidth="1"/>
    <col min="3592" max="3592" width="10.42578125" style="1" customWidth="1"/>
    <col min="3593" max="3593" width="12.28515625" style="1" customWidth="1"/>
    <col min="3594" max="3594" width="10.42578125" style="1" customWidth="1"/>
    <col min="3595" max="3839" width="9" style="1"/>
    <col min="3840" max="3840" width="6.140625" style="1" customWidth="1"/>
    <col min="3841" max="3841" width="42.7109375" style="1" customWidth="1"/>
    <col min="3842" max="3842" width="21.140625" style="1" customWidth="1"/>
    <col min="3843" max="3843" width="22.42578125" style="1" customWidth="1"/>
    <col min="3844" max="3844" width="19.42578125" style="1" customWidth="1"/>
    <col min="3845" max="3845" width="15.7109375" style="1" customWidth="1"/>
    <col min="3846" max="3846" width="17.42578125" style="1" customWidth="1"/>
    <col min="3847" max="3847" width="15.7109375" style="1" customWidth="1"/>
    <col min="3848" max="3848" width="10.42578125" style="1" customWidth="1"/>
    <col min="3849" max="3849" width="12.28515625" style="1" customWidth="1"/>
    <col min="3850" max="3850" width="10.42578125" style="1" customWidth="1"/>
    <col min="3851" max="4095" width="9" style="1"/>
    <col min="4096" max="4096" width="6.140625" style="1" customWidth="1"/>
    <col min="4097" max="4097" width="42.7109375" style="1" customWidth="1"/>
    <col min="4098" max="4098" width="21.140625" style="1" customWidth="1"/>
    <col min="4099" max="4099" width="22.42578125" style="1" customWidth="1"/>
    <col min="4100" max="4100" width="19.42578125" style="1" customWidth="1"/>
    <col min="4101" max="4101" width="15.7109375" style="1" customWidth="1"/>
    <col min="4102" max="4102" width="17.42578125" style="1" customWidth="1"/>
    <col min="4103" max="4103" width="15.7109375" style="1" customWidth="1"/>
    <col min="4104" max="4104" width="10.42578125" style="1" customWidth="1"/>
    <col min="4105" max="4105" width="12.28515625" style="1" customWidth="1"/>
    <col min="4106" max="4106" width="10.42578125" style="1" customWidth="1"/>
    <col min="4107" max="4351" width="9" style="1"/>
    <col min="4352" max="4352" width="6.140625" style="1" customWidth="1"/>
    <col min="4353" max="4353" width="42.7109375" style="1" customWidth="1"/>
    <col min="4354" max="4354" width="21.140625" style="1" customWidth="1"/>
    <col min="4355" max="4355" width="22.42578125" style="1" customWidth="1"/>
    <col min="4356" max="4356" width="19.42578125" style="1" customWidth="1"/>
    <col min="4357" max="4357" width="15.7109375" style="1" customWidth="1"/>
    <col min="4358" max="4358" width="17.42578125" style="1" customWidth="1"/>
    <col min="4359" max="4359" width="15.7109375" style="1" customWidth="1"/>
    <col min="4360" max="4360" width="10.42578125" style="1" customWidth="1"/>
    <col min="4361" max="4361" width="12.28515625" style="1" customWidth="1"/>
    <col min="4362" max="4362" width="10.42578125" style="1" customWidth="1"/>
    <col min="4363" max="4607" width="9" style="1"/>
    <col min="4608" max="4608" width="6.140625" style="1" customWidth="1"/>
    <col min="4609" max="4609" width="42.7109375" style="1" customWidth="1"/>
    <col min="4610" max="4610" width="21.140625" style="1" customWidth="1"/>
    <col min="4611" max="4611" width="22.42578125" style="1" customWidth="1"/>
    <col min="4612" max="4612" width="19.42578125" style="1" customWidth="1"/>
    <col min="4613" max="4613" width="15.7109375" style="1" customWidth="1"/>
    <col min="4614" max="4614" width="17.42578125" style="1" customWidth="1"/>
    <col min="4615" max="4615" width="15.7109375" style="1" customWidth="1"/>
    <col min="4616" max="4616" width="10.42578125" style="1" customWidth="1"/>
    <col min="4617" max="4617" width="12.28515625" style="1" customWidth="1"/>
    <col min="4618" max="4618" width="10.42578125" style="1" customWidth="1"/>
    <col min="4619" max="4863" width="9" style="1"/>
    <col min="4864" max="4864" width="6.140625" style="1" customWidth="1"/>
    <col min="4865" max="4865" width="42.7109375" style="1" customWidth="1"/>
    <col min="4866" max="4866" width="21.140625" style="1" customWidth="1"/>
    <col min="4867" max="4867" width="22.42578125" style="1" customWidth="1"/>
    <col min="4868" max="4868" width="19.42578125" style="1" customWidth="1"/>
    <col min="4869" max="4869" width="15.7109375" style="1" customWidth="1"/>
    <col min="4870" max="4870" width="17.42578125" style="1" customWidth="1"/>
    <col min="4871" max="4871" width="15.7109375" style="1" customWidth="1"/>
    <col min="4872" max="4872" width="10.42578125" style="1" customWidth="1"/>
    <col min="4873" max="4873" width="12.28515625" style="1" customWidth="1"/>
    <col min="4874" max="4874" width="10.42578125" style="1" customWidth="1"/>
    <col min="4875" max="5119" width="9" style="1"/>
    <col min="5120" max="5120" width="6.140625" style="1" customWidth="1"/>
    <col min="5121" max="5121" width="42.7109375" style="1" customWidth="1"/>
    <col min="5122" max="5122" width="21.140625" style="1" customWidth="1"/>
    <col min="5123" max="5123" width="22.42578125" style="1" customWidth="1"/>
    <col min="5124" max="5124" width="19.42578125" style="1" customWidth="1"/>
    <col min="5125" max="5125" width="15.7109375" style="1" customWidth="1"/>
    <col min="5126" max="5126" width="17.42578125" style="1" customWidth="1"/>
    <col min="5127" max="5127" width="15.7109375" style="1" customWidth="1"/>
    <col min="5128" max="5128" width="10.42578125" style="1" customWidth="1"/>
    <col min="5129" max="5129" width="12.28515625" style="1" customWidth="1"/>
    <col min="5130" max="5130" width="10.42578125" style="1" customWidth="1"/>
    <col min="5131" max="5375" width="9" style="1"/>
    <col min="5376" max="5376" width="6.140625" style="1" customWidth="1"/>
    <col min="5377" max="5377" width="42.7109375" style="1" customWidth="1"/>
    <col min="5378" max="5378" width="21.140625" style="1" customWidth="1"/>
    <col min="5379" max="5379" width="22.42578125" style="1" customWidth="1"/>
    <col min="5380" max="5380" width="19.42578125" style="1" customWidth="1"/>
    <col min="5381" max="5381" width="15.7109375" style="1" customWidth="1"/>
    <col min="5382" max="5382" width="17.42578125" style="1" customWidth="1"/>
    <col min="5383" max="5383" width="15.7109375" style="1" customWidth="1"/>
    <col min="5384" max="5384" width="10.42578125" style="1" customWidth="1"/>
    <col min="5385" max="5385" width="12.28515625" style="1" customWidth="1"/>
    <col min="5386" max="5386" width="10.42578125" style="1" customWidth="1"/>
    <col min="5387" max="5631" width="9" style="1"/>
    <col min="5632" max="5632" width="6.140625" style="1" customWidth="1"/>
    <col min="5633" max="5633" width="42.7109375" style="1" customWidth="1"/>
    <col min="5634" max="5634" width="21.140625" style="1" customWidth="1"/>
    <col min="5635" max="5635" width="22.42578125" style="1" customWidth="1"/>
    <col min="5636" max="5636" width="19.42578125" style="1" customWidth="1"/>
    <col min="5637" max="5637" width="15.7109375" style="1" customWidth="1"/>
    <col min="5638" max="5638" width="17.42578125" style="1" customWidth="1"/>
    <col min="5639" max="5639" width="15.7109375" style="1" customWidth="1"/>
    <col min="5640" max="5640" width="10.42578125" style="1" customWidth="1"/>
    <col min="5641" max="5641" width="12.28515625" style="1" customWidth="1"/>
    <col min="5642" max="5642" width="10.42578125" style="1" customWidth="1"/>
    <col min="5643" max="5887" width="9" style="1"/>
    <col min="5888" max="5888" width="6.140625" style="1" customWidth="1"/>
    <col min="5889" max="5889" width="42.7109375" style="1" customWidth="1"/>
    <col min="5890" max="5890" width="21.140625" style="1" customWidth="1"/>
    <col min="5891" max="5891" width="22.42578125" style="1" customWidth="1"/>
    <col min="5892" max="5892" width="19.42578125" style="1" customWidth="1"/>
    <col min="5893" max="5893" width="15.7109375" style="1" customWidth="1"/>
    <col min="5894" max="5894" width="17.42578125" style="1" customWidth="1"/>
    <col min="5895" max="5895" width="15.7109375" style="1" customWidth="1"/>
    <col min="5896" max="5896" width="10.42578125" style="1" customWidth="1"/>
    <col min="5897" max="5897" width="12.28515625" style="1" customWidth="1"/>
    <col min="5898" max="5898" width="10.42578125" style="1" customWidth="1"/>
    <col min="5899" max="6143" width="9" style="1"/>
    <col min="6144" max="6144" width="6.140625" style="1" customWidth="1"/>
    <col min="6145" max="6145" width="42.7109375" style="1" customWidth="1"/>
    <col min="6146" max="6146" width="21.140625" style="1" customWidth="1"/>
    <col min="6147" max="6147" width="22.42578125" style="1" customWidth="1"/>
    <col min="6148" max="6148" width="19.42578125" style="1" customWidth="1"/>
    <col min="6149" max="6149" width="15.7109375" style="1" customWidth="1"/>
    <col min="6150" max="6150" width="17.42578125" style="1" customWidth="1"/>
    <col min="6151" max="6151" width="15.7109375" style="1" customWidth="1"/>
    <col min="6152" max="6152" width="10.42578125" style="1" customWidth="1"/>
    <col min="6153" max="6153" width="12.28515625" style="1" customWidth="1"/>
    <col min="6154" max="6154" width="10.42578125" style="1" customWidth="1"/>
    <col min="6155" max="6399" width="9" style="1"/>
    <col min="6400" max="6400" width="6.140625" style="1" customWidth="1"/>
    <col min="6401" max="6401" width="42.7109375" style="1" customWidth="1"/>
    <col min="6402" max="6402" width="21.140625" style="1" customWidth="1"/>
    <col min="6403" max="6403" width="22.42578125" style="1" customWidth="1"/>
    <col min="6404" max="6404" width="19.42578125" style="1" customWidth="1"/>
    <col min="6405" max="6405" width="15.7109375" style="1" customWidth="1"/>
    <col min="6406" max="6406" width="17.42578125" style="1" customWidth="1"/>
    <col min="6407" max="6407" width="15.7109375" style="1" customWidth="1"/>
    <col min="6408" max="6408" width="10.42578125" style="1" customWidth="1"/>
    <col min="6409" max="6409" width="12.28515625" style="1" customWidth="1"/>
    <col min="6410" max="6410" width="10.42578125" style="1" customWidth="1"/>
    <col min="6411" max="6655" width="9" style="1"/>
    <col min="6656" max="6656" width="6.140625" style="1" customWidth="1"/>
    <col min="6657" max="6657" width="42.7109375" style="1" customWidth="1"/>
    <col min="6658" max="6658" width="21.140625" style="1" customWidth="1"/>
    <col min="6659" max="6659" width="22.42578125" style="1" customWidth="1"/>
    <col min="6660" max="6660" width="19.42578125" style="1" customWidth="1"/>
    <col min="6661" max="6661" width="15.7109375" style="1" customWidth="1"/>
    <col min="6662" max="6662" width="17.42578125" style="1" customWidth="1"/>
    <col min="6663" max="6663" width="15.7109375" style="1" customWidth="1"/>
    <col min="6664" max="6664" width="10.42578125" style="1" customWidth="1"/>
    <col min="6665" max="6665" width="12.28515625" style="1" customWidth="1"/>
    <col min="6666" max="6666" width="10.42578125" style="1" customWidth="1"/>
    <col min="6667" max="6911" width="9" style="1"/>
    <col min="6912" max="6912" width="6.140625" style="1" customWidth="1"/>
    <col min="6913" max="6913" width="42.7109375" style="1" customWidth="1"/>
    <col min="6914" max="6914" width="21.140625" style="1" customWidth="1"/>
    <col min="6915" max="6915" width="22.42578125" style="1" customWidth="1"/>
    <col min="6916" max="6916" width="19.42578125" style="1" customWidth="1"/>
    <col min="6917" max="6917" width="15.7109375" style="1" customWidth="1"/>
    <col min="6918" max="6918" width="17.42578125" style="1" customWidth="1"/>
    <col min="6919" max="6919" width="15.7109375" style="1" customWidth="1"/>
    <col min="6920" max="6920" width="10.42578125" style="1" customWidth="1"/>
    <col min="6921" max="6921" width="12.28515625" style="1" customWidth="1"/>
    <col min="6922" max="6922" width="10.42578125" style="1" customWidth="1"/>
    <col min="6923" max="7167" width="9" style="1"/>
    <col min="7168" max="7168" width="6.140625" style="1" customWidth="1"/>
    <col min="7169" max="7169" width="42.7109375" style="1" customWidth="1"/>
    <col min="7170" max="7170" width="21.140625" style="1" customWidth="1"/>
    <col min="7171" max="7171" width="22.42578125" style="1" customWidth="1"/>
    <col min="7172" max="7172" width="19.42578125" style="1" customWidth="1"/>
    <col min="7173" max="7173" width="15.7109375" style="1" customWidth="1"/>
    <col min="7174" max="7174" width="17.42578125" style="1" customWidth="1"/>
    <col min="7175" max="7175" width="15.7109375" style="1" customWidth="1"/>
    <col min="7176" max="7176" width="10.42578125" style="1" customWidth="1"/>
    <col min="7177" max="7177" width="12.28515625" style="1" customWidth="1"/>
    <col min="7178" max="7178" width="10.42578125" style="1" customWidth="1"/>
    <col min="7179" max="7423" width="9" style="1"/>
    <col min="7424" max="7424" width="6.140625" style="1" customWidth="1"/>
    <col min="7425" max="7425" width="42.7109375" style="1" customWidth="1"/>
    <col min="7426" max="7426" width="21.140625" style="1" customWidth="1"/>
    <col min="7427" max="7427" width="22.42578125" style="1" customWidth="1"/>
    <col min="7428" max="7428" width="19.42578125" style="1" customWidth="1"/>
    <col min="7429" max="7429" width="15.7109375" style="1" customWidth="1"/>
    <col min="7430" max="7430" width="17.42578125" style="1" customWidth="1"/>
    <col min="7431" max="7431" width="15.7109375" style="1" customWidth="1"/>
    <col min="7432" max="7432" width="10.42578125" style="1" customWidth="1"/>
    <col min="7433" max="7433" width="12.28515625" style="1" customWidth="1"/>
    <col min="7434" max="7434" width="10.42578125" style="1" customWidth="1"/>
    <col min="7435" max="7679" width="9" style="1"/>
    <col min="7680" max="7680" width="6.140625" style="1" customWidth="1"/>
    <col min="7681" max="7681" width="42.7109375" style="1" customWidth="1"/>
    <col min="7682" max="7682" width="21.140625" style="1" customWidth="1"/>
    <col min="7683" max="7683" width="22.42578125" style="1" customWidth="1"/>
    <col min="7684" max="7684" width="19.42578125" style="1" customWidth="1"/>
    <col min="7685" max="7685" width="15.7109375" style="1" customWidth="1"/>
    <col min="7686" max="7686" width="17.42578125" style="1" customWidth="1"/>
    <col min="7687" max="7687" width="15.7109375" style="1" customWidth="1"/>
    <col min="7688" max="7688" width="10.42578125" style="1" customWidth="1"/>
    <col min="7689" max="7689" width="12.28515625" style="1" customWidth="1"/>
    <col min="7690" max="7690" width="10.42578125" style="1" customWidth="1"/>
    <col min="7691" max="7935" width="9" style="1"/>
    <col min="7936" max="7936" width="6.140625" style="1" customWidth="1"/>
    <col min="7937" max="7937" width="42.7109375" style="1" customWidth="1"/>
    <col min="7938" max="7938" width="21.140625" style="1" customWidth="1"/>
    <col min="7939" max="7939" width="22.42578125" style="1" customWidth="1"/>
    <col min="7940" max="7940" width="19.42578125" style="1" customWidth="1"/>
    <col min="7941" max="7941" width="15.7109375" style="1" customWidth="1"/>
    <col min="7942" max="7942" width="17.42578125" style="1" customWidth="1"/>
    <col min="7943" max="7943" width="15.7109375" style="1" customWidth="1"/>
    <col min="7944" max="7944" width="10.42578125" style="1" customWidth="1"/>
    <col min="7945" max="7945" width="12.28515625" style="1" customWidth="1"/>
    <col min="7946" max="7946" width="10.42578125" style="1" customWidth="1"/>
    <col min="7947" max="8191" width="9" style="1"/>
    <col min="8192" max="8192" width="6.140625" style="1" customWidth="1"/>
    <col min="8193" max="8193" width="42.7109375" style="1" customWidth="1"/>
    <col min="8194" max="8194" width="21.140625" style="1" customWidth="1"/>
    <col min="8195" max="8195" width="22.42578125" style="1" customWidth="1"/>
    <col min="8196" max="8196" width="19.42578125" style="1" customWidth="1"/>
    <col min="8197" max="8197" width="15.7109375" style="1" customWidth="1"/>
    <col min="8198" max="8198" width="17.42578125" style="1" customWidth="1"/>
    <col min="8199" max="8199" width="15.7109375" style="1" customWidth="1"/>
    <col min="8200" max="8200" width="10.42578125" style="1" customWidth="1"/>
    <col min="8201" max="8201" width="12.28515625" style="1" customWidth="1"/>
    <col min="8202" max="8202" width="10.42578125" style="1" customWidth="1"/>
    <col min="8203" max="8447" width="9" style="1"/>
    <col min="8448" max="8448" width="6.140625" style="1" customWidth="1"/>
    <col min="8449" max="8449" width="42.7109375" style="1" customWidth="1"/>
    <col min="8450" max="8450" width="21.140625" style="1" customWidth="1"/>
    <col min="8451" max="8451" width="22.42578125" style="1" customWidth="1"/>
    <col min="8452" max="8452" width="19.42578125" style="1" customWidth="1"/>
    <col min="8453" max="8453" width="15.7109375" style="1" customWidth="1"/>
    <col min="8454" max="8454" width="17.42578125" style="1" customWidth="1"/>
    <col min="8455" max="8455" width="15.7109375" style="1" customWidth="1"/>
    <col min="8456" max="8456" width="10.42578125" style="1" customWidth="1"/>
    <col min="8457" max="8457" width="12.28515625" style="1" customWidth="1"/>
    <col min="8458" max="8458" width="10.42578125" style="1" customWidth="1"/>
    <col min="8459" max="8703" width="9" style="1"/>
    <col min="8704" max="8704" width="6.140625" style="1" customWidth="1"/>
    <col min="8705" max="8705" width="42.7109375" style="1" customWidth="1"/>
    <col min="8706" max="8706" width="21.140625" style="1" customWidth="1"/>
    <col min="8707" max="8707" width="22.42578125" style="1" customWidth="1"/>
    <col min="8708" max="8708" width="19.42578125" style="1" customWidth="1"/>
    <col min="8709" max="8709" width="15.7109375" style="1" customWidth="1"/>
    <col min="8710" max="8710" width="17.42578125" style="1" customWidth="1"/>
    <col min="8711" max="8711" width="15.7109375" style="1" customWidth="1"/>
    <col min="8712" max="8712" width="10.42578125" style="1" customWidth="1"/>
    <col min="8713" max="8713" width="12.28515625" style="1" customWidth="1"/>
    <col min="8714" max="8714" width="10.42578125" style="1" customWidth="1"/>
    <col min="8715" max="8959" width="9" style="1"/>
    <col min="8960" max="8960" width="6.140625" style="1" customWidth="1"/>
    <col min="8961" max="8961" width="42.7109375" style="1" customWidth="1"/>
    <col min="8962" max="8962" width="21.140625" style="1" customWidth="1"/>
    <col min="8963" max="8963" width="22.42578125" style="1" customWidth="1"/>
    <col min="8964" max="8964" width="19.42578125" style="1" customWidth="1"/>
    <col min="8965" max="8965" width="15.7109375" style="1" customWidth="1"/>
    <col min="8966" max="8966" width="17.42578125" style="1" customWidth="1"/>
    <col min="8967" max="8967" width="15.7109375" style="1" customWidth="1"/>
    <col min="8968" max="8968" width="10.42578125" style="1" customWidth="1"/>
    <col min="8969" max="8969" width="12.28515625" style="1" customWidth="1"/>
    <col min="8970" max="8970" width="10.42578125" style="1" customWidth="1"/>
    <col min="8971" max="9215" width="9" style="1"/>
    <col min="9216" max="9216" width="6.140625" style="1" customWidth="1"/>
    <col min="9217" max="9217" width="42.7109375" style="1" customWidth="1"/>
    <col min="9218" max="9218" width="21.140625" style="1" customWidth="1"/>
    <col min="9219" max="9219" width="22.42578125" style="1" customWidth="1"/>
    <col min="9220" max="9220" width="19.42578125" style="1" customWidth="1"/>
    <col min="9221" max="9221" width="15.7109375" style="1" customWidth="1"/>
    <col min="9222" max="9222" width="17.42578125" style="1" customWidth="1"/>
    <col min="9223" max="9223" width="15.7109375" style="1" customWidth="1"/>
    <col min="9224" max="9224" width="10.42578125" style="1" customWidth="1"/>
    <col min="9225" max="9225" width="12.28515625" style="1" customWidth="1"/>
    <col min="9226" max="9226" width="10.42578125" style="1" customWidth="1"/>
    <col min="9227" max="9471" width="9" style="1"/>
    <col min="9472" max="9472" width="6.140625" style="1" customWidth="1"/>
    <col min="9473" max="9473" width="42.7109375" style="1" customWidth="1"/>
    <col min="9474" max="9474" width="21.140625" style="1" customWidth="1"/>
    <col min="9475" max="9475" width="22.42578125" style="1" customWidth="1"/>
    <col min="9476" max="9476" width="19.42578125" style="1" customWidth="1"/>
    <col min="9477" max="9477" width="15.7109375" style="1" customWidth="1"/>
    <col min="9478" max="9478" width="17.42578125" style="1" customWidth="1"/>
    <col min="9479" max="9479" width="15.7109375" style="1" customWidth="1"/>
    <col min="9480" max="9480" width="10.42578125" style="1" customWidth="1"/>
    <col min="9481" max="9481" width="12.28515625" style="1" customWidth="1"/>
    <col min="9482" max="9482" width="10.42578125" style="1" customWidth="1"/>
    <col min="9483" max="9727" width="9" style="1"/>
    <col min="9728" max="9728" width="6.140625" style="1" customWidth="1"/>
    <col min="9729" max="9729" width="42.7109375" style="1" customWidth="1"/>
    <col min="9730" max="9730" width="21.140625" style="1" customWidth="1"/>
    <col min="9731" max="9731" width="22.42578125" style="1" customWidth="1"/>
    <col min="9732" max="9732" width="19.42578125" style="1" customWidth="1"/>
    <col min="9733" max="9733" width="15.7109375" style="1" customWidth="1"/>
    <col min="9734" max="9734" width="17.42578125" style="1" customWidth="1"/>
    <col min="9735" max="9735" width="15.7109375" style="1" customWidth="1"/>
    <col min="9736" max="9736" width="10.42578125" style="1" customWidth="1"/>
    <col min="9737" max="9737" width="12.28515625" style="1" customWidth="1"/>
    <col min="9738" max="9738" width="10.42578125" style="1" customWidth="1"/>
    <col min="9739" max="9983" width="9" style="1"/>
    <col min="9984" max="9984" width="6.140625" style="1" customWidth="1"/>
    <col min="9985" max="9985" width="42.7109375" style="1" customWidth="1"/>
    <col min="9986" max="9986" width="21.140625" style="1" customWidth="1"/>
    <col min="9987" max="9987" width="22.42578125" style="1" customWidth="1"/>
    <col min="9988" max="9988" width="19.42578125" style="1" customWidth="1"/>
    <col min="9989" max="9989" width="15.7109375" style="1" customWidth="1"/>
    <col min="9990" max="9990" width="17.42578125" style="1" customWidth="1"/>
    <col min="9991" max="9991" width="15.7109375" style="1" customWidth="1"/>
    <col min="9992" max="9992" width="10.42578125" style="1" customWidth="1"/>
    <col min="9993" max="9993" width="12.28515625" style="1" customWidth="1"/>
    <col min="9994" max="9994" width="10.42578125" style="1" customWidth="1"/>
    <col min="9995" max="10239" width="9" style="1"/>
    <col min="10240" max="10240" width="6.140625" style="1" customWidth="1"/>
    <col min="10241" max="10241" width="42.7109375" style="1" customWidth="1"/>
    <col min="10242" max="10242" width="21.140625" style="1" customWidth="1"/>
    <col min="10243" max="10243" width="22.42578125" style="1" customWidth="1"/>
    <col min="10244" max="10244" width="19.42578125" style="1" customWidth="1"/>
    <col min="10245" max="10245" width="15.7109375" style="1" customWidth="1"/>
    <col min="10246" max="10246" width="17.42578125" style="1" customWidth="1"/>
    <col min="10247" max="10247" width="15.7109375" style="1" customWidth="1"/>
    <col min="10248" max="10248" width="10.42578125" style="1" customWidth="1"/>
    <col min="10249" max="10249" width="12.28515625" style="1" customWidth="1"/>
    <col min="10250" max="10250" width="10.42578125" style="1" customWidth="1"/>
    <col min="10251" max="10495" width="9" style="1"/>
    <col min="10496" max="10496" width="6.140625" style="1" customWidth="1"/>
    <col min="10497" max="10497" width="42.7109375" style="1" customWidth="1"/>
    <col min="10498" max="10498" width="21.140625" style="1" customWidth="1"/>
    <col min="10499" max="10499" width="22.42578125" style="1" customWidth="1"/>
    <col min="10500" max="10500" width="19.42578125" style="1" customWidth="1"/>
    <col min="10501" max="10501" width="15.7109375" style="1" customWidth="1"/>
    <col min="10502" max="10502" width="17.42578125" style="1" customWidth="1"/>
    <col min="10503" max="10503" width="15.7109375" style="1" customWidth="1"/>
    <col min="10504" max="10504" width="10.42578125" style="1" customWidth="1"/>
    <col min="10505" max="10505" width="12.28515625" style="1" customWidth="1"/>
    <col min="10506" max="10506" width="10.42578125" style="1" customWidth="1"/>
    <col min="10507" max="10751" width="9" style="1"/>
    <col min="10752" max="10752" width="6.140625" style="1" customWidth="1"/>
    <col min="10753" max="10753" width="42.7109375" style="1" customWidth="1"/>
    <col min="10754" max="10754" width="21.140625" style="1" customWidth="1"/>
    <col min="10755" max="10755" width="22.42578125" style="1" customWidth="1"/>
    <col min="10756" max="10756" width="19.42578125" style="1" customWidth="1"/>
    <col min="10757" max="10757" width="15.7109375" style="1" customWidth="1"/>
    <col min="10758" max="10758" width="17.42578125" style="1" customWidth="1"/>
    <col min="10759" max="10759" width="15.7109375" style="1" customWidth="1"/>
    <col min="10760" max="10760" width="10.42578125" style="1" customWidth="1"/>
    <col min="10761" max="10761" width="12.28515625" style="1" customWidth="1"/>
    <col min="10762" max="10762" width="10.42578125" style="1" customWidth="1"/>
    <col min="10763" max="11007" width="9" style="1"/>
    <col min="11008" max="11008" width="6.140625" style="1" customWidth="1"/>
    <col min="11009" max="11009" width="42.7109375" style="1" customWidth="1"/>
    <col min="11010" max="11010" width="21.140625" style="1" customWidth="1"/>
    <col min="11011" max="11011" width="22.42578125" style="1" customWidth="1"/>
    <col min="11012" max="11012" width="19.42578125" style="1" customWidth="1"/>
    <col min="11013" max="11013" width="15.7109375" style="1" customWidth="1"/>
    <col min="11014" max="11014" width="17.42578125" style="1" customWidth="1"/>
    <col min="11015" max="11015" width="15.7109375" style="1" customWidth="1"/>
    <col min="11016" max="11016" width="10.42578125" style="1" customWidth="1"/>
    <col min="11017" max="11017" width="12.28515625" style="1" customWidth="1"/>
    <col min="11018" max="11018" width="10.42578125" style="1" customWidth="1"/>
    <col min="11019" max="11263" width="9" style="1"/>
    <col min="11264" max="11264" width="6.140625" style="1" customWidth="1"/>
    <col min="11265" max="11265" width="42.7109375" style="1" customWidth="1"/>
    <col min="11266" max="11266" width="21.140625" style="1" customWidth="1"/>
    <col min="11267" max="11267" width="22.42578125" style="1" customWidth="1"/>
    <col min="11268" max="11268" width="19.42578125" style="1" customWidth="1"/>
    <col min="11269" max="11269" width="15.7109375" style="1" customWidth="1"/>
    <col min="11270" max="11270" width="17.42578125" style="1" customWidth="1"/>
    <col min="11271" max="11271" width="15.7109375" style="1" customWidth="1"/>
    <col min="11272" max="11272" width="10.42578125" style="1" customWidth="1"/>
    <col min="11273" max="11273" width="12.28515625" style="1" customWidth="1"/>
    <col min="11274" max="11274" width="10.42578125" style="1" customWidth="1"/>
    <col min="11275" max="11519" width="9" style="1"/>
    <col min="11520" max="11520" width="6.140625" style="1" customWidth="1"/>
    <col min="11521" max="11521" width="42.7109375" style="1" customWidth="1"/>
    <col min="11522" max="11522" width="21.140625" style="1" customWidth="1"/>
    <col min="11523" max="11523" width="22.42578125" style="1" customWidth="1"/>
    <col min="11524" max="11524" width="19.42578125" style="1" customWidth="1"/>
    <col min="11525" max="11525" width="15.7109375" style="1" customWidth="1"/>
    <col min="11526" max="11526" width="17.42578125" style="1" customWidth="1"/>
    <col min="11527" max="11527" width="15.7109375" style="1" customWidth="1"/>
    <col min="11528" max="11528" width="10.42578125" style="1" customWidth="1"/>
    <col min="11529" max="11529" width="12.28515625" style="1" customWidth="1"/>
    <col min="11530" max="11530" width="10.42578125" style="1" customWidth="1"/>
    <col min="11531" max="11775" width="9" style="1"/>
    <col min="11776" max="11776" width="6.140625" style="1" customWidth="1"/>
    <col min="11777" max="11777" width="42.7109375" style="1" customWidth="1"/>
    <col min="11778" max="11778" width="21.140625" style="1" customWidth="1"/>
    <col min="11779" max="11779" width="22.42578125" style="1" customWidth="1"/>
    <col min="11780" max="11780" width="19.42578125" style="1" customWidth="1"/>
    <col min="11781" max="11781" width="15.7109375" style="1" customWidth="1"/>
    <col min="11782" max="11782" width="17.42578125" style="1" customWidth="1"/>
    <col min="11783" max="11783" width="15.7109375" style="1" customWidth="1"/>
    <col min="11784" max="11784" width="10.42578125" style="1" customWidth="1"/>
    <col min="11785" max="11785" width="12.28515625" style="1" customWidth="1"/>
    <col min="11786" max="11786" width="10.42578125" style="1" customWidth="1"/>
    <col min="11787" max="12031" width="9" style="1"/>
    <col min="12032" max="12032" width="6.140625" style="1" customWidth="1"/>
    <col min="12033" max="12033" width="42.7109375" style="1" customWidth="1"/>
    <col min="12034" max="12034" width="21.140625" style="1" customWidth="1"/>
    <col min="12035" max="12035" width="22.42578125" style="1" customWidth="1"/>
    <col min="12036" max="12036" width="19.42578125" style="1" customWidth="1"/>
    <col min="12037" max="12037" width="15.7109375" style="1" customWidth="1"/>
    <col min="12038" max="12038" width="17.42578125" style="1" customWidth="1"/>
    <col min="12039" max="12039" width="15.7109375" style="1" customWidth="1"/>
    <col min="12040" max="12040" width="10.42578125" style="1" customWidth="1"/>
    <col min="12041" max="12041" width="12.28515625" style="1" customWidth="1"/>
    <col min="12042" max="12042" width="10.42578125" style="1" customWidth="1"/>
    <col min="12043" max="12287" width="9" style="1"/>
    <col min="12288" max="12288" width="6.140625" style="1" customWidth="1"/>
    <col min="12289" max="12289" width="42.7109375" style="1" customWidth="1"/>
    <col min="12290" max="12290" width="21.140625" style="1" customWidth="1"/>
    <col min="12291" max="12291" width="22.42578125" style="1" customWidth="1"/>
    <col min="12292" max="12292" width="19.42578125" style="1" customWidth="1"/>
    <col min="12293" max="12293" width="15.7109375" style="1" customWidth="1"/>
    <col min="12294" max="12294" width="17.42578125" style="1" customWidth="1"/>
    <col min="12295" max="12295" width="15.7109375" style="1" customWidth="1"/>
    <col min="12296" max="12296" width="10.42578125" style="1" customWidth="1"/>
    <col min="12297" max="12297" width="12.28515625" style="1" customWidth="1"/>
    <col min="12298" max="12298" width="10.42578125" style="1" customWidth="1"/>
    <col min="12299" max="12543" width="9" style="1"/>
    <col min="12544" max="12544" width="6.140625" style="1" customWidth="1"/>
    <col min="12545" max="12545" width="42.7109375" style="1" customWidth="1"/>
    <col min="12546" max="12546" width="21.140625" style="1" customWidth="1"/>
    <col min="12547" max="12547" width="22.42578125" style="1" customWidth="1"/>
    <col min="12548" max="12548" width="19.42578125" style="1" customWidth="1"/>
    <col min="12549" max="12549" width="15.7109375" style="1" customWidth="1"/>
    <col min="12550" max="12550" width="17.42578125" style="1" customWidth="1"/>
    <col min="12551" max="12551" width="15.7109375" style="1" customWidth="1"/>
    <col min="12552" max="12552" width="10.42578125" style="1" customWidth="1"/>
    <col min="12553" max="12553" width="12.28515625" style="1" customWidth="1"/>
    <col min="12554" max="12554" width="10.42578125" style="1" customWidth="1"/>
    <col min="12555" max="12799" width="9" style="1"/>
    <col min="12800" max="12800" width="6.140625" style="1" customWidth="1"/>
    <col min="12801" max="12801" width="42.7109375" style="1" customWidth="1"/>
    <col min="12802" max="12802" width="21.140625" style="1" customWidth="1"/>
    <col min="12803" max="12803" width="22.42578125" style="1" customWidth="1"/>
    <col min="12804" max="12804" width="19.42578125" style="1" customWidth="1"/>
    <col min="12805" max="12805" width="15.7109375" style="1" customWidth="1"/>
    <col min="12806" max="12806" width="17.42578125" style="1" customWidth="1"/>
    <col min="12807" max="12807" width="15.7109375" style="1" customWidth="1"/>
    <col min="12808" max="12808" width="10.42578125" style="1" customWidth="1"/>
    <col min="12809" max="12809" width="12.28515625" style="1" customWidth="1"/>
    <col min="12810" max="12810" width="10.42578125" style="1" customWidth="1"/>
    <col min="12811" max="13055" width="9" style="1"/>
    <col min="13056" max="13056" width="6.140625" style="1" customWidth="1"/>
    <col min="13057" max="13057" width="42.7109375" style="1" customWidth="1"/>
    <col min="13058" max="13058" width="21.140625" style="1" customWidth="1"/>
    <col min="13059" max="13059" width="22.42578125" style="1" customWidth="1"/>
    <col min="13060" max="13060" width="19.42578125" style="1" customWidth="1"/>
    <col min="13061" max="13061" width="15.7109375" style="1" customWidth="1"/>
    <col min="13062" max="13062" width="17.42578125" style="1" customWidth="1"/>
    <col min="13063" max="13063" width="15.7109375" style="1" customWidth="1"/>
    <col min="13064" max="13064" width="10.42578125" style="1" customWidth="1"/>
    <col min="13065" max="13065" width="12.28515625" style="1" customWidth="1"/>
    <col min="13066" max="13066" width="10.42578125" style="1" customWidth="1"/>
    <col min="13067" max="13311" width="9" style="1"/>
    <col min="13312" max="13312" width="6.140625" style="1" customWidth="1"/>
    <col min="13313" max="13313" width="42.7109375" style="1" customWidth="1"/>
    <col min="13314" max="13314" width="21.140625" style="1" customWidth="1"/>
    <col min="13315" max="13315" width="22.42578125" style="1" customWidth="1"/>
    <col min="13316" max="13316" width="19.42578125" style="1" customWidth="1"/>
    <col min="13317" max="13317" width="15.7109375" style="1" customWidth="1"/>
    <col min="13318" max="13318" width="17.42578125" style="1" customWidth="1"/>
    <col min="13319" max="13319" width="15.7109375" style="1" customWidth="1"/>
    <col min="13320" max="13320" width="10.42578125" style="1" customWidth="1"/>
    <col min="13321" max="13321" width="12.28515625" style="1" customWidth="1"/>
    <col min="13322" max="13322" width="10.42578125" style="1" customWidth="1"/>
    <col min="13323" max="13567" width="9" style="1"/>
    <col min="13568" max="13568" width="6.140625" style="1" customWidth="1"/>
    <col min="13569" max="13569" width="42.7109375" style="1" customWidth="1"/>
    <col min="13570" max="13570" width="21.140625" style="1" customWidth="1"/>
    <col min="13571" max="13571" width="22.42578125" style="1" customWidth="1"/>
    <col min="13572" max="13572" width="19.42578125" style="1" customWidth="1"/>
    <col min="13573" max="13573" width="15.7109375" style="1" customWidth="1"/>
    <col min="13574" max="13574" width="17.42578125" style="1" customWidth="1"/>
    <col min="13575" max="13575" width="15.7109375" style="1" customWidth="1"/>
    <col min="13576" max="13576" width="10.42578125" style="1" customWidth="1"/>
    <col min="13577" max="13577" width="12.28515625" style="1" customWidth="1"/>
    <col min="13578" max="13578" width="10.42578125" style="1" customWidth="1"/>
    <col min="13579" max="13823" width="9" style="1"/>
    <col min="13824" max="13824" width="6.140625" style="1" customWidth="1"/>
    <col min="13825" max="13825" width="42.7109375" style="1" customWidth="1"/>
    <col min="13826" max="13826" width="21.140625" style="1" customWidth="1"/>
    <col min="13827" max="13827" width="22.42578125" style="1" customWidth="1"/>
    <col min="13828" max="13828" width="19.42578125" style="1" customWidth="1"/>
    <col min="13829" max="13829" width="15.7109375" style="1" customWidth="1"/>
    <col min="13830" max="13830" width="17.42578125" style="1" customWidth="1"/>
    <col min="13831" max="13831" width="15.7109375" style="1" customWidth="1"/>
    <col min="13832" max="13832" width="10.42578125" style="1" customWidth="1"/>
    <col min="13833" max="13833" width="12.28515625" style="1" customWidth="1"/>
    <col min="13834" max="13834" width="10.42578125" style="1" customWidth="1"/>
    <col min="13835" max="14079" width="9" style="1"/>
    <col min="14080" max="14080" width="6.140625" style="1" customWidth="1"/>
    <col min="14081" max="14081" width="42.7109375" style="1" customWidth="1"/>
    <col min="14082" max="14082" width="21.140625" style="1" customWidth="1"/>
    <col min="14083" max="14083" width="22.42578125" style="1" customWidth="1"/>
    <col min="14084" max="14084" width="19.42578125" style="1" customWidth="1"/>
    <col min="14085" max="14085" width="15.7109375" style="1" customWidth="1"/>
    <col min="14086" max="14086" width="17.42578125" style="1" customWidth="1"/>
    <col min="14087" max="14087" width="15.7109375" style="1" customWidth="1"/>
    <col min="14088" max="14088" width="10.42578125" style="1" customWidth="1"/>
    <col min="14089" max="14089" width="12.28515625" style="1" customWidth="1"/>
    <col min="14090" max="14090" width="10.42578125" style="1" customWidth="1"/>
    <col min="14091" max="14335" width="9" style="1"/>
    <col min="14336" max="14336" width="6.140625" style="1" customWidth="1"/>
    <col min="14337" max="14337" width="42.7109375" style="1" customWidth="1"/>
    <col min="14338" max="14338" width="21.140625" style="1" customWidth="1"/>
    <col min="14339" max="14339" width="22.42578125" style="1" customWidth="1"/>
    <col min="14340" max="14340" width="19.42578125" style="1" customWidth="1"/>
    <col min="14341" max="14341" width="15.7109375" style="1" customWidth="1"/>
    <col min="14342" max="14342" width="17.42578125" style="1" customWidth="1"/>
    <col min="14343" max="14343" width="15.7109375" style="1" customWidth="1"/>
    <col min="14344" max="14344" width="10.42578125" style="1" customWidth="1"/>
    <col min="14345" max="14345" width="12.28515625" style="1" customWidth="1"/>
    <col min="14346" max="14346" width="10.42578125" style="1" customWidth="1"/>
    <col min="14347" max="14591" width="9" style="1"/>
    <col min="14592" max="14592" width="6.140625" style="1" customWidth="1"/>
    <col min="14593" max="14593" width="42.7109375" style="1" customWidth="1"/>
    <col min="14594" max="14594" width="21.140625" style="1" customWidth="1"/>
    <col min="14595" max="14595" width="22.42578125" style="1" customWidth="1"/>
    <col min="14596" max="14596" width="19.42578125" style="1" customWidth="1"/>
    <col min="14597" max="14597" width="15.7109375" style="1" customWidth="1"/>
    <col min="14598" max="14598" width="17.42578125" style="1" customWidth="1"/>
    <col min="14599" max="14599" width="15.7109375" style="1" customWidth="1"/>
    <col min="14600" max="14600" width="10.42578125" style="1" customWidth="1"/>
    <col min="14601" max="14601" width="12.28515625" style="1" customWidth="1"/>
    <col min="14602" max="14602" width="10.42578125" style="1" customWidth="1"/>
    <col min="14603" max="14847" width="9" style="1"/>
    <col min="14848" max="14848" width="6.140625" style="1" customWidth="1"/>
    <col min="14849" max="14849" width="42.7109375" style="1" customWidth="1"/>
    <col min="14850" max="14850" width="21.140625" style="1" customWidth="1"/>
    <col min="14851" max="14851" width="22.42578125" style="1" customWidth="1"/>
    <col min="14852" max="14852" width="19.42578125" style="1" customWidth="1"/>
    <col min="14853" max="14853" width="15.7109375" style="1" customWidth="1"/>
    <col min="14854" max="14854" width="17.42578125" style="1" customWidth="1"/>
    <col min="14855" max="14855" width="15.7109375" style="1" customWidth="1"/>
    <col min="14856" max="14856" width="10.42578125" style="1" customWidth="1"/>
    <col min="14857" max="14857" width="12.28515625" style="1" customWidth="1"/>
    <col min="14858" max="14858" width="10.42578125" style="1" customWidth="1"/>
    <col min="14859" max="15103" width="9" style="1"/>
    <col min="15104" max="15104" width="6.140625" style="1" customWidth="1"/>
    <col min="15105" max="15105" width="42.7109375" style="1" customWidth="1"/>
    <col min="15106" max="15106" width="21.140625" style="1" customWidth="1"/>
    <col min="15107" max="15107" width="22.42578125" style="1" customWidth="1"/>
    <col min="15108" max="15108" width="19.42578125" style="1" customWidth="1"/>
    <col min="15109" max="15109" width="15.7109375" style="1" customWidth="1"/>
    <col min="15110" max="15110" width="17.42578125" style="1" customWidth="1"/>
    <col min="15111" max="15111" width="15.7109375" style="1" customWidth="1"/>
    <col min="15112" max="15112" width="10.42578125" style="1" customWidth="1"/>
    <col min="15113" max="15113" width="12.28515625" style="1" customWidth="1"/>
    <col min="15114" max="15114" width="10.42578125" style="1" customWidth="1"/>
    <col min="15115" max="15359" width="9" style="1"/>
    <col min="15360" max="15360" width="6.140625" style="1" customWidth="1"/>
    <col min="15361" max="15361" width="42.7109375" style="1" customWidth="1"/>
    <col min="15362" max="15362" width="21.140625" style="1" customWidth="1"/>
    <col min="15363" max="15363" width="22.42578125" style="1" customWidth="1"/>
    <col min="15364" max="15364" width="19.42578125" style="1" customWidth="1"/>
    <col min="15365" max="15365" width="15.7109375" style="1" customWidth="1"/>
    <col min="15366" max="15366" width="17.42578125" style="1" customWidth="1"/>
    <col min="15367" max="15367" width="15.7109375" style="1" customWidth="1"/>
    <col min="15368" max="15368" width="10.42578125" style="1" customWidth="1"/>
    <col min="15369" max="15369" width="12.28515625" style="1" customWidth="1"/>
    <col min="15370" max="15370" width="10.42578125" style="1" customWidth="1"/>
    <col min="15371" max="15615" width="9" style="1"/>
    <col min="15616" max="15616" width="6.140625" style="1" customWidth="1"/>
    <col min="15617" max="15617" width="42.7109375" style="1" customWidth="1"/>
    <col min="15618" max="15618" width="21.140625" style="1" customWidth="1"/>
    <col min="15619" max="15619" width="22.42578125" style="1" customWidth="1"/>
    <col min="15620" max="15620" width="19.42578125" style="1" customWidth="1"/>
    <col min="15621" max="15621" width="15.7109375" style="1" customWidth="1"/>
    <col min="15622" max="15622" width="17.42578125" style="1" customWidth="1"/>
    <col min="15623" max="15623" width="15.7109375" style="1" customWidth="1"/>
    <col min="15624" max="15624" width="10.42578125" style="1" customWidth="1"/>
    <col min="15625" max="15625" width="12.28515625" style="1" customWidth="1"/>
    <col min="15626" max="15626" width="10.42578125" style="1" customWidth="1"/>
    <col min="15627" max="15871" width="9" style="1"/>
    <col min="15872" max="15872" width="6.140625" style="1" customWidth="1"/>
    <col min="15873" max="15873" width="42.7109375" style="1" customWidth="1"/>
    <col min="15874" max="15874" width="21.140625" style="1" customWidth="1"/>
    <col min="15875" max="15875" width="22.42578125" style="1" customWidth="1"/>
    <col min="15876" max="15876" width="19.42578125" style="1" customWidth="1"/>
    <col min="15877" max="15877" width="15.7109375" style="1" customWidth="1"/>
    <col min="15878" max="15878" width="17.42578125" style="1" customWidth="1"/>
    <col min="15879" max="15879" width="15.7109375" style="1" customWidth="1"/>
    <col min="15880" max="15880" width="10.42578125" style="1" customWidth="1"/>
    <col min="15881" max="15881" width="12.28515625" style="1" customWidth="1"/>
    <col min="15882" max="15882" width="10.42578125" style="1" customWidth="1"/>
    <col min="15883" max="16127" width="9" style="1"/>
    <col min="16128" max="16128" width="6.140625" style="1" customWidth="1"/>
    <col min="16129" max="16129" width="42.7109375" style="1" customWidth="1"/>
    <col min="16130" max="16130" width="21.140625" style="1" customWidth="1"/>
    <col min="16131" max="16131" width="22.42578125" style="1" customWidth="1"/>
    <col min="16132" max="16132" width="19.42578125" style="1" customWidth="1"/>
    <col min="16133" max="16133" width="15.7109375" style="1" customWidth="1"/>
    <col min="16134" max="16134" width="17.42578125" style="1" customWidth="1"/>
    <col min="16135" max="16135" width="15.7109375" style="1" customWidth="1"/>
    <col min="16136" max="16136" width="10.42578125" style="1" customWidth="1"/>
    <col min="16137" max="16137" width="12.28515625" style="1" customWidth="1"/>
    <col min="16138" max="16138" width="10.42578125" style="1" customWidth="1"/>
    <col min="16139" max="16384" width="9" style="1"/>
  </cols>
  <sheetData>
    <row r="1" spans="1:10" x14ac:dyDescent="0.35">
      <c r="I1" s="93"/>
      <c r="J1" s="93"/>
    </row>
    <row r="2" spans="1:10" x14ac:dyDescent="0.3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35">
      <c r="A3" s="94" t="s">
        <v>36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35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35">
      <c r="A5" s="94" t="s">
        <v>3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s="25" customFormat="1" ht="21.75" customHeight="1" x14ac:dyDescent="0.35">
      <c r="A6" s="95" t="s">
        <v>4</v>
      </c>
      <c r="B6" s="95" t="s">
        <v>5</v>
      </c>
      <c r="C6" s="89" t="s">
        <v>37</v>
      </c>
      <c r="D6" s="95" t="s">
        <v>6</v>
      </c>
      <c r="E6" s="95"/>
      <c r="F6" s="95"/>
      <c r="G6" s="95"/>
      <c r="H6" s="95"/>
      <c r="I6" s="95"/>
      <c r="J6" s="95"/>
    </row>
    <row r="7" spans="1:10" s="25" customFormat="1" ht="40.5" x14ac:dyDescent="0.35">
      <c r="A7" s="95"/>
      <c r="B7" s="95"/>
      <c r="C7" s="89"/>
      <c r="D7" s="26" t="s">
        <v>7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</row>
    <row r="8" spans="1:10" s="25" customFormat="1" ht="21.75" x14ac:dyDescent="0.5">
      <c r="A8" s="95"/>
      <c r="B8" s="95"/>
      <c r="C8" s="6" t="s">
        <v>52</v>
      </c>
      <c r="D8" s="26" t="s">
        <v>14</v>
      </c>
      <c r="E8" s="26" t="s">
        <v>15</v>
      </c>
      <c r="F8" s="26" t="s">
        <v>16</v>
      </c>
      <c r="G8" s="26" t="s">
        <v>17</v>
      </c>
      <c r="H8" s="26" t="s">
        <v>18</v>
      </c>
      <c r="I8" s="26" t="s">
        <v>19</v>
      </c>
      <c r="J8" s="26" t="s">
        <v>20</v>
      </c>
    </row>
    <row r="9" spans="1:10" x14ac:dyDescent="0.35">
      <c r="A9" s="27">
        <v>1</v>
      </c>
      <c r="B9" s="28" t="s">
        <v>21</v>
      </c>
      <c r="C9" s="29">
        <f t="shared" ref="C9:C21" si="0">SUM(D9:J9)</f>
        <v>0</v>
      </c>
      <c r="D9" s="29">
        <f>[3]ตารางสำรวจอายุลูกหนี้ฯ!F12</f>
        <v>0</v>
      </c>
      <c r="E9" s="29">
        <f>[3]ตารางสำรวจอายุลูกหนี้ฯ!H12</f>
        <v>0</v>
      </c>
      <c r="F9" s="29">
        <f>[3]ตารางสำรวจอายุลูกหนี้ฯ!I12</f>
        <v>0</v>
      </c>
      <c r="G9" s="29">
        <f>[3]ตารางสำรวจอายุลูกหนี้ฯ!J12</f>
        <v>0</v>
      </c>
      <c r="H9" s="29">
        <f>[3]ตารางสำรวจอายุลูกหนี้ฯ!K12</f>
        <v>0</v>
      </c>
      <c r="I9" s="29">
        <f>[3]ตารางสำรวจอายุลูกหนี้ฯ!L12</f>
        <v>0</v>
      </c>
      <c r="J9" s="29">
        <f>[3]ตารางสำรวจอายุลูกหนี้ฯ!M12</f>
        <v>0</v>
      </c>
    </row>
    <row r="10" spans="1:10" x14ac:dyDescent="0.35">
      <c r="A10" s="27">
        <v>2</v>
      </c>
      <c r="B10" s="28" t="s">
        <v>22</v>
      </c>
      <c r="C10" s="29">
        <f t="shared" si="0"/>
        <v>1043022.02</v>
      </c>
      <c r="D10" s="29">
        <f>[3]ตารางสำรวจอายุลูกหนี้ฯ!F24</f>
        <v>939187.15</v>
      </c>
      <c r="E10" s="29">
        <f>[3]ตารางสำรวจอายุลูกหนี้ฯ!H24</f>
        <v>76388.289999999994</v>
      </c>
      <c r="F10" s="29">
        <f>[3]ตารางสำรวจอายุลูกหนี้ฯ!J24</f>
        <v>27446.58</v>
      </c>
      <c r="G10" s="29">
        <f>[3]ตารางสำรวจอายุลูกหนี้ฯ!L24</f>
        <v>0</v>
      </c>
      <c r="H10" s="29">
        <f>[3]ตารางสำรวจอายุลูกหนี้ฯ!K24</f>
        <v>0</v>
      </c>
      <c r="I10" s="29">
        <f>[3]ตารางสำรวจอายุลูกหนี้ฯ!L24</f>
        <v>0</v>
      </c>
      <c r="J10" s="29">
        <f>[3]ตารางสำรวจอายุลูกหนี้ฯ!M24</f>
        <v>0</v>
      </c>
    </row>
    <row r="11" spans="1:10" x14ac:dyDescent="0.35">
      <c r="A11" s="27">
        <v>3</v>
      </c>
      <c r="B11" s="28" t="s">
        <v>23</v>
      </c>
      <c r="C11" s="29">
        <f t="shared" si="0"/>
        <v>0</v>
      </c>
      <c r="D11" s="29">
        <f>[3]ตารางสำรวจอายุลูกหนี้ฯ!F35</f>
        <v>0</v>
      </c>
      <c r="E11" s="29">
        <f>[3]ตารางสำรวจอายุลูกหนี้ฯ!H35</f>
        <v>0</v>
      </c>
      <c r="F11" s="29">
        <f>[3]ตารางสำรวจอายุลูกหนี้ฯ!I35</f>
        <v>0</v>
      </c>
      <c r="G11" s="29">
        <f>[3]ตารางสำรวจอายุลูกหนี้ฯ!J35</f>
        <v>0</v>
      </c>
      <c r="H11" s="29">
        <f>[3]ตารางสำรวจอายุลูกหนี้ฯ!K35</f>
        <v>0</v>
      </c>
      <c r="I11" s="29">
        <f>[3]ตารางสำรวจอายุลูกหนี้ฯ!L35</f>
        <v>0</v>
      </c>
      <c r="J11" s="29">
        <f>[3]ตารางสำรวจอายุลูกหนี้ฯ!M35</f>
        <v>0</v>
      </c>
    </row>
    <row r="12" spans="1:10" x14ac:dyDescent="0.35">
      <c r="A12" s="27">
        <v>4</v>
      </c>
      <c r="B12" s="28" t="s">
        <v>24</v>
      </c>
      <c r="C12" s="29">
        <f t="shared" si="0"/>
        <v>74269.399999999994</v>
      </c>
      <c r="D12" s="29">
        <f>[3]ตารางสำรวจอายุลูกหนี้ฯ!F40</f>
        <v>74269.399999999994</v>
      </c>
      <c r="E12" s="29">
        <f>[3]ตารางสำรวจอายุลูกหนี้ฯ!H40</f>
        <v>0</v>
      </c>
      <c r="F12" s="29">
        <f>[3]ตารางสำรวจอายุลูกหนี้ฯ!I40</f>
        <v>0</v>
      </c>
      <c r="G12" s="29">
        <f>[3]ตารางสำรวจอายุลูกหนี้ฯ!J40</f>
        <v>0</v>
      </c>
      <c r="H12" s="29">
        <f>[3]ตารางสำรวจอายุลูกหนี้ฯ!K40</f>
        <v>0</v>
      </c>
      <c r="I12" s="29">
        <f>[3]ตารางสำรวจอายุลูกหนี้ฯ!L40</f>
        <v>0</v>
      </c>
      <c r="J12" s="29">
        <f>[3]ตารางสำรวจอายุลูกหนี้ฯ!M40</f>
        <v>0</v>
      </c>
    </row>
    <row r="13" spans="1:10" x14ac:dyDescent="0.35">
      <c r="A13" s="27">
        <v>5</v>
      </c>
      <c r="B13" s="28" t="s">
        <v>25</v>
      </c>
      <c r="C13" s="29">
        <f t="shared" si="0"/>
        <v>0</v>
      </c>
      <c r="D13" s="29">
        <f>[3]ตารางสำรวจอายุลูกหนี้ฯ!F51</f>
        <v>0</v>
      </c>
      <c r="E13" s="29">
        <f>[3]ตารางสำรวจอายุลูกหนี้ฯ!H51</f>
        <v>0</v>
      </c>
      <c r="F13" s="29">
        <f>[3]ตารางสำรวจอายุลูกหนี้ฯ!I51</f>
        <v>0</v>
      </c>
      <c r="G13" s="29">
        <f>[3]ตารางสำรวจอายุลูกหนี้ฯ!J51</f>
        <v>0</v>
      </c>
      <c r="H13" s="29">
        <f>[3]ตารางสำรวจอายุลูกหนี้ฯ!K51</f>
        <v>0</v>
      </c>
      <c r="I13" s="29">
        <f>[3]ตารางสำรวจอายุลูกหนี้ฯ!L51</f>
        <v>0</v>
      </c>
      <c r="J13" s="29">
        <f>[3]ตารางสำรวจอายุลูกหนี้ฯ!M51</f>
        <v>0</v>
      </c>
    </row>
    <row r="14" spans="1:10" x14ac:dyDescent="0.35">
      <c r="A14" s="27">
        <v>6</v>
      </c>
      <c r="B14" s="28" t="s">
        <v>26</v>
      </c>
      <c r="C14" s="29">
        <f t="shared" si="0"/>
        <v>2208093.38</v>
      </c>
      <c r="D14" s="29">
        <f>[3]ตารางสำรวจอายุลูกหนี้ฯ!F54</f>
        <v>2208093.38</v>
      </c>
      <c r="E14" s="29">
        <f>[3]ตารางสำรวจอายุลูกหนี้ฯ!H54</f>
        <v>0</v>
      </c>
      <c r="F14" s="29">
        <f>[3]ตารางสำรวจอายุลูกหนี้ฯ!I54</f>
        <v>0</v>
      </c>
      <c r="G14" s="29">
        <f>[3]ตารางสำรวจอายุลูกหนี้ฯ!J54</f>
        <v>0</v>
      </c>
      <c r="H14" s="29">
        <f>[3]ตารางสำรวจอายุลูกหนี้ฯ!K54</f>
        <v>0</v>
      </c>
      <c r="I14" s="29">
        <f>[3]ตารางสำรวจอายุลูกหนี้ฯ!L54</f>
        <v>0</v>
      </c>
      <c r="J14" s="29">
        <f>[3]ตารางสำรวจอายุลูกหนี้ฯ!M54</f>
        <v>0</v>
      </c>
    </row>
    <row r="15" spans="1:10" x14ac:dyDescent="0.35">
      <c r="A15" s="27">
        <v>7</v>
      </c>
      <c r="B15" s="28" t="s">
        <v>27</v>
      </c>
      <c r="C15" s="29">
        <f t="shared" si="0"/>
        <v>0</v>
      </c>
      <c r="D15" s="29">
        <f>[3]ตารางสำรวจอายุลูกหนี้ฯ!F57</f>
        <v>0</v>
      </c>
      <c r="E15" s="30"/>
      <c r="F15" s="29">
        <f>[3]ตารางสำรวจอายุลูกหนี้ฯ!I57</f>
        <v>0</v>
      </c>
      <c r="G15" s="29">
        <f>[3]ตารางสำรวจอายุลูกหนี้ฯ!J57</f>
        <v>0</v>
      </c>
      <c r="H15" s="29">
        <f>[3]ตารางสำรวจอายุลูกหนี้ฯ!K57</f>
        <v>0</v>
      </c>
      <c r="I15" s="29">
        <f>[3]ตารางสำรวจอายุลูกหนี้ฯ!L57</f>
        <v>0</v>
      </c>
      <c r="J15" s="29">
        <f>[3]ตารางสำรวจอายุลูกหนี้ฯ!M57</f>
        <v>0</v>
      </c>
    </row>
    <row r="16" spans="1:10" x14ac:dyDescent="0.35">
      <c r="A16" s="27">
        <v>8</v>
      </c>
      <c r="B16" s="28" t="s">
        <v>28</v>
      </c>
      <c r="C16" s="29">
        <f t="shared" si="0"/>
        <v>252516</v>
      </c>
      <c r="D16" s="29">
        <f>[3]ตารางสำรวจอายุลูกหนี้ฯ!F60</f>
        <v>252516</v>
      </c>
      <c r="E16" s="29">
        <f>[3]ตารางสำรวจอายุลูกหนี้ฯ!H60</f>
        <v>0</v>
      </c>
      <c r="F16" s="29">
        <f>[3]ตารางสำรวจอายุลูกหนี้ฯ!I60</f>
        <v>0</v>
      </c>
      <c r="G16" s="29">
        <f>[3]ตารางสำรวจอายุลูกหนี้ฯ!J60</f>
        <v>0</v>
      </c>
      <c r="H16" s="29">
        <f>[3]ตารางสำรวจอายุลูกหนี้ฯ!K60</f>
        <v>0</v>
      </c>
      <c r="I16" s="29">
        <f>[3]ตารางสำรวจอายุลูกหนี้ฯ!L60</f>
        <v>0</v>
      </c>
      <c r="J16" s="29">
        <f>[3]ตารางสำรวจอายุลูกหนี้ฯ!M60</f>
        <v>0</v>
      </c>
    </row>
    <row r="17" spans="1:10" ht="21.75" x14ac:dyDescent="0.5">
      <c r="A17" s="27">
        <v>9</v>
      </c>
      <c r="B17" s="28" t="s">
        <v>29</v>
      </c>
      <c r="C17" s="29">
        <f t="shared" si="0"/>
        <v>45937.919999999998</v>
      </c>
      <c r="D17" s="29">
        <f>[3]ตารางสำรวจอายุลูกหนี้ฯ!F65</f>
        <v>45937.919999999998</v>
      </c>
      <c r="E17" s="29">
        <f>[3]ตารางสำรวจอายุลูกหนี้ฯ!H65</f>
        <v>0</v>
      </c>
      <c r="F17" s="29">
        <f>[3]ตารางสำรวจอายุลูกหนี้ฯ!I65</f>
        <v>0</v>
      </c>
      <c r="G17" s="29">
        <f>[3]ตารางสำรวจอายุลูกหนี้ฯ!J65</f>
        <v>0</v>
      </c>
      <c r="H17" s="29">
        <f>[3]ตารางสำรวจอายุลูกหนี้ฯ!K65</f>
        <v>0</v>
      </c>
      <c r="I17" s="29">
        <f>[3]ตารางสำรวจอายุลูกหนี้ฯ!L65</f>
        <v>0</v>
      </c>
      <c r="J17" s="29">
        <f>[3]ตารางสำรวจอายุลูกหนี้ฯ!M65</f>
        <v>0</v>
      </c>
    </row>
    <row r="18" spans="1:10" ht="21.75" x14ac:dyDescent="0.5">
      <c r="A18" s="31">
        <v>10</v>
      </c>
      <c r="B18" s="32" t="s">
        <v>30</v>
      </c>
      <c r="C18" s="33">
        <f t="shared" si="0"/>
        <v>0</v>
      </c>
      <c r="D18" s="33">
        <f>[3]ตารางสำรวจอายุลูกหนี้ฯ!F66</f>
        <v>0</v>
      </c>
      <c r="E18" s="33">
        <f>[3]ตารางสำรวจอายุลูกหนี้ฯ!H66</f>
        <v>0</v>
      </c>
      <c r="F18" s="33">
        <f>[3]ตารางสำรวจอายุลูกหนี้ฯ!I66</f>
        <v>0</v>
      </c>
      <c r="G18" s="33">
        <f>[3]ตารางสำรวจอายุลูกหนี้ฯ!J66</f>
        <v>0</v>
      </c>
      <c r="H18" s="33">
        <f>[3]ตารางสำรวจอายุลูกหนี้ฯ!K66</f>
        <v>0</v>
      </c>
      <c r="I18" s="33">
        <f>[3]ตารางสำรวจอายุลูกหนี้ฯ!L66</f>
        <v>0</v>
      </c>
      <c r="J18" s="33">
        <f>[3]ตารางสำรวจอายุลูกหนี้ฯ!M66</f>
        <v>0</v>
      </c>
    </row>
    <row r="19" spans="1:10" ht="21.75" x14ac:dyDescent="0.5">
      <c r="A19" s="31">
        <v>11</v>
      </c>
      <c r="B19" s="32" t="s">
        <v>31</v>
      </c>
      <c r="C19" s="33">
        <f t="shared" si="0"/>
        <v>0</v>
      </c>
      <c r="D19" s="33">
        <f>[3]ตารางสำรวจอายุลูกหนี้ฯ!F67</f>
        <v>0</v>
      </c>
      <c r="E19" s="33">
        <f>[3]ตารางสำรวจอายุลูกหนี้ฯ!H67</f>
        <v>0</v>
      </c>
      <c r="F19" s="33">
        <f>[3]ตารางสำรวจอายุลูกหนี้ฯ!I67</f>
        <v>0</v>
      </c>
      <c r="G19" s="33">
        <f>[3]ตารางสำรวจอายุลูกหนี้ฯ!J67</f>
        <v>0</v>
      </c>
      <c r="H19" s="33">
        <f>[3]ตารางสำรวจอายุลูกหนี้ฯ!K67</f>
        <v>0</v>
      </c>
      <c r="I19" s="33">
        <f>[3]ตารางสำรวจอายุลูกหนี้ฯ!L67</f>
        <v>0</v>
      </c>
      <c r="J19" s="33">
        <f>[3]ตารางสำรวจอายุลูกหนี้ฯ!M67</f>
        <v>0</v>
      </c>
    </row>
    <row r="20" spans="1:10" ht="21.75" x14ac:dyDescent="0.5">
      <c r="A20" s="31">
        <v>12</v>
      </c>
      <c r="B20" s="32" t="s">
        <v>32</v>
      </c>
      <c r="C20" s="33">
        <f t="shared" si="0"/>
        <v>0</v>
      </c>
      <c r="D20" s="33">
        <f>[3]ตารางสำรวจอายุลูกหนี้ฯ!F68</f>
        <v>0</v>
      </c>
      <c r="E20" s="33">
        <f>[3]ตารางสำรวจอายุลูกหนี้ฯ!H68</f>
        <v>0</v>
      </c>
      <c r="F20" s="33">
        <f>[3]ตารางสำรวจอายุลูกหนี้ฯ!I68</f>
        <v>0</v>
      </c>
      <c r="G20" s="33">
        <f>[3]ตารางสำรวจอายุลูกหนี้ฯ!J68</f>
        <v>0</v>
      </c>
      <c r="H20" s="33">
        <f>[3]ตารางสำรวจอายุลูกหนี้ฯ!K68</f>
        <v>0</v>
      </c>
      <c r="I20" s="33">
        <f>[3]ตารางสำรวจอายุลูกหนี้ฯ!L68</f>
        <v>0</v>
      </c>
      <c r="J20" s="33">
        <f>[3]ตารางสำรวจอายุลูกหนี้ฯ!M68</f>
        <v>0</v>
      </c>
    </row>
    <row r="21" spans="1:10" ht="22.5" thickBot="1" x14ac:dyDescent="0.55000000000000004">
      <c r="A21" s="34">
        <v>13</v>
      </c>
      <c r="B21" s="35" t="s">
        <v>33</v>
      </c>
      <c r="C21" s="36">
        <f>SUM(D21:J21)</f>
        <v>3623838.7199999997</v>
      </c>
      <c r="D21" s="36">
        <f>SUM(D9:D20)</f>
        <v>3520003.8499999996</v>
      </c>
      <c r="E21" s="36">
        <f t="shared" ref="E21:J21" si="1">SUM(E9:E20)</f>
        <v>76388.289999999994</v>
      </c>
      <c r="F21" s="36">
        <f t="shared" si="1"/>
        <v>27446.58</v>
      </c>
      <c r="G21" s="36">
        <f t="shared" si="1"/>
        <v>0</v>
      </c>
      <c r="H21" s="36">
        <f t="shared" si="1"/>
        <v>0</v>
      </c>
      <c r="I21" s="36">
        <f t="shared" si="1"/>
        <v>0</v>
      </c>
      <c r="J21" s="36">
        <f t="shared" si="1"/>
        <v>0</v>
      </c>
    </row>
    <row r="22" spans="1:10" ht="22.5" thickTop="1" x14ac:dyDescent="0.5">
      <c r="C22" s="37"/>
    </row>
    <row r="24" spans="1:10" ht="21.75" x14ac:dyDescent="0.5">
      <c r="G24" s="38"/>
      <c r="H24" s="39"/>
      <c r="I24" s="39"/>
      <c r="J24" s="39"/>
    </row>
    <row r="25" spans="1:10" ht="21.75" x14ac:dyDescent="0.5">
      <c r="G25" s="38"/>
      <c r="H25" s="39"/>
      <c r="I25" s="39"/>
      <c r="J25" s="39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3EDD-0B3D-45D0-BBD1-ACB48BC8A6CF}">
  <dimension ref="A1:J26"/>
  <sheetViews>
    <sheetView topLeftCell="B12" workbookViewId="0">
      <selection activeCell="C25" sqref="C25"/>
    </sheetView>
  </sheetViews>
  <sheetFormatPr defaultColWidth="9" defaultRowHeight="20.25" x14ac:dyDescent="0.3"/>
  <cols>
    <col min="1" max="1" width="6.140625" style="2" customWidth="1"/>
    <col min="2" max="2" width="44.7109375" style="3" customWidth="1"/>
    <col min="3" max="3" width="21.140625" style="40" customWidth="1"/>
    <col min="4" max="9" width="17" style="40" customWidth="1"/>
    <col min="10" max="10" width="12.5703125" style="40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65" width="17" style="3" customWidth="1"/>
    <col min="266" max="266" width="12.570312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21" width="17" style="3" customWidth="1"/>
    <col min="522" max="522" width="12.570312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7" width="17" style="3" customWidth="1"/>
    <col min="778" max="778" width="12.570312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33" width="17" style="3" customWidth="1"/>
    <col min="1034" max="1034" width="12.570312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9" width="17" style="3" customWidth="1"/>
    <col min="1290" max="1290" width="12.570312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45" width="17" style="3" customWidth="1"/>
    <col min="1546" max="1546" width="12.570312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801" width="17" style="3" customWidth="1"/>
    <col min="1802" max="1802" width="12.570312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7" width="17" style="3" customWidth="1"/>
    <col min="2058" max="2058" width="12.570312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13" width="17" style="3" customWidth="1"/>
    <col min="2314" max="2314" width="12.570312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9" width="17" style="3" customWidth="1"/>
    <col min="2570" max="2570" width="12.570312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25" width="17" style="3" customWidth="1"/>
    <col min="2826" max="2826" width="12.570312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81" width="17" style="3" customWidth="1"/>
    <col min="3082" max="3082" width="12.570312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7" width="17" style="3" customWidth="1"/>
    <col min="3338" max="3338" width="12.570312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93" width="17" style="3" customWidth="1"/>
    <col min="3594" max="3594" width="12.570312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9" width="17" style="3" customWidth="1"/>
    <col min="3850" max="3850" width="12.570312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105" width="17" style="3" customWidth="1"/>
    <col min="4106" max="4106" width="12.570312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61" width="17" style="3" customWidth="1"/>
    <col min="4362" max="4362" width="12.570312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7" width="17" style="3" customWidth="1"/>
    <col min="4618" max="4618" width="12.570312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73" width="17" style="3" customWidth="1"/>
    <col min="4874" max="4874" width="12.570312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9" width="17" style="3" customWidth="1"/>
    <col min="5130" max="5130" width="12.570312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85" width="17" style="3" customWidth="1"/>
    <col min="5386" max="5386" width="12.570312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41" width="17" style="3" customWidth="1"/>
    <col min="5642" max="5642" width="12.570312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7" width="17" style="3" customWidth="1"/>
    <col min="5898" max="5898" width="12.570312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53" width="17" style="3" customWidth="1"/>
    <col min="6154" max="6154" width="12.570312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9" width="17" style="3" customWidth="1"/>
    <col min="6410" max="6410" width="12.570312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65" width="17" style="3" customWidth="1"/>
    <col min="6666" max="6666" width="12.570312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21" width="17" style="3" customWidth="1"/>
    <col min="6922" max="6922" width="12.570312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7" width="17" style="3" customWidth="1"/>
    <col min="7178" max="7178" width="12.570312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33" width="17" style="3" customWidth="1"/>
    <col min="7434" max="7434" width="12.570312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9" width="17" style="3" customWidth="1"/>
    <col min="7690" max="7690" width="12.570312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45" width="17" style="3" customWidth="1"/>
    <col min="7946" max="7946" width="12.570312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201" width="17" style="3" customWidth="1"/>
    <col min="8202" max="8202" width="12.570312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7" width="17" style="3" customWidth="1"/>
    <col min="8458" max="8458" width="12.570312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13" width="17" style="3" customWidth="1"/>
    <col min="8714" max="8714" width="12.570312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9" width="17" style="3" customWidth="1"/>
    <col min="8970" max="8970" width="12.570312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25" width="17" style="3" customWidth="1"/>
    <col min="9226" max="9226" width="12.570312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81" width="17" style="3" customWidth="1"/>
    <col min="9482" max="9482" width="12.570312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7" width="17" style="3" customWidth="1"/>
    <col min="9738" max="9738" width="12.570312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93" width="17" style="3" customWidth="1"/>
    <col min="9994" max="9994" width="12.570312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9" width="17" style="3" customWidth="1"/>
    <col min="10250" max="10250" width="12.570312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505" width="17" style="3" customWidth="1"/>
    <col min="10506" max="10506" width="12.570312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61" width="17" style="3" customWidth="1"/>
    <col min="10762" max="10762" width="12.570312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7" width="17" style="3" customWidth="1"/>
    <col min="11018" max="11018" width="12.570312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73" width="17" style="3" customWidth="1"/>
    <col min="11274" max="11274" width="12.570312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9" width="17" style="3" customWidth="1"/>
    <col min="11530" max="11530" width="12.570312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85" width="17" style="3" customWidth="1"/>
    <col min="11786" max="11786" width="12.570312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41" width="17" style="3" customWidth="1"/>
    <col min="12042" max="12042" width="12.570312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7" width="17" style="3" customWidth="1"/>
    <col min="12298" max="12298" width="12.570312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53" width="17" style="3" customWidth="1"/>
    <col min="12554" max="12554" width="12.570312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9" width="17" style="3" customWidth="1"/>
    <col min="12810" max="12810" width="12.570312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65" width="17" style="3" customWidth="1"/>
    <col min="13066" max="13066" width="12.570312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21" width="17" style="3" customWidth="1"/>
    <col min="13322" max="13322" width="12.570312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7" width="17" style="3" customWidth="1"/>
    <col min="13578" max="13578" width="12.570312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33" width="17" style="3" customWidth="1"/>
    <col min="13834" max="13834" width="12.570312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9" width="17" style="3" customWidth="1"/>
    <col min="14090" max="14090" width="12.570312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45" width="17" style="3" customWidth="1"/>
    <col min="14346" max="14346" width="12.570312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601" width="17" style="3" customWidth="1"/>
    <col min="14602" max="14602" width="12.570312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7" width="17" style="3" customWidth="1"/>
    <col min="14858" max="14858" width="12.570312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13" width="17" style="3" customWidth="1"/>
    <col min="15114" max="15114" width="12.570312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9" width="17" style="3" customWidth="1"/>
    <col min="15370" max="15370" width="12.570312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25" width="17" style="3" customWidth="1"/>
    <col min="15626" max="15626" width="12.570312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81" width="17" style="3" customWidth="1"/>
    <col min="15882" max="15882" width="12.570312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7" width="17" style="3" customWidth="1"/>
    <col min="16138" max="16138" width="12.5703125" style="3" customWidth="1"/>
    <col min="16139" max="16384" width="9" style="3"/>
  </cols>
  <sheetData>
    <row r="1" spans="1:10" x14ac:dyDescent="0.3">
      <c r="I1" s="96"/>
      <c r="J1" s="96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38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89" t="s">
        <v>37</v>
      </c>
      <c r="D6" s="95" t="s">
        <v>6</v>
      </c>
      <c r="E6" s="95"/>
      <c r="F6" s="95"/>
      <c r="G6" s="95"/>
      <c r="H6" s="95"/>
      <c r="I6" s="95"/>
      <c r="J6" s="95"/>
    </row>
    <row r="7" spans="1:10" s="4" customFormat="1" ht="36" x14ac:dyDescent="0.3">
      <c r="A7" s="89"/>
      <c r="B7" s="89"/>
      <c r="C7" s="89"/>
      <c r="D7" s="41" t="s">
        <v>7</v>
      </c>
      <c r="E7" s="41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41" t="s">
        <v>13</v>
      </c>
    </row>
    <row r="8" spans="1:10" s="7" customFormat="1" ht="45" x14ac:dyDescent="0.2">
      <c r="A8" s="89"/>
      <c r="B8" s="89"/>
      <c r="C8" s="6" t="s">
        <v>34</v>
      </c>
      <c r="D8" s="42" t="s">
        <v>14</v>
      </c>
      <c r="E8" s="42" t="s">
        <v>15</v>
      </c>
      <c r="F8" s="42" t="s">
        <v>16</v>
      </c>
      <c r="G8" s="42" t="s">
        <v>17</v>
      </c>
      <c r="H8" s="42" t="s">
        <v>18</v>
      </c>
      <c r="I8" s="42" t="s">
        <v>19</v>
      </c>
      <c r="J8" s="42" t="s">
        <v>20</v>
      </c>
    </row>
    <row r="9" spans="1:10" x14ac:dyDescent="0.3">
      <c r="A9" s="8">
        <v>1</v>
      </c>
      <c r="B9" s="9" t="s">
        <v>21</v>
      </c>
      <c r="C9" s="10">
        <f t="shared" ref="C9:C22" si="0">SUM(D9:J9)</f>
        <v>22000</v>
      </c>
      <c r="D9" s="10">
        <f>[4]ตารางสำรวจอายุลูกหนี้ฯ!E11</f>
        <v>22000</v>
      </c>
      <c r="E9" s="10">
        <f>[4]ตารางสำรวจอายุลูกหนี้ฯ!G11</f>
        <v>0</v>
      </c>
      <c r="F9" s="10">
        <f>[4]ตารางสำรวจอายุลูกหนี้ฯ!I11</f>
        <v>0</v>
      </c>
      <c r="G9" s="10">
        <f>[4]ตารางสำรวจอายุลูกหนี้ฯ!K11</f>
        <v>0</v>
      </c>
      <c r="H9" s="10">
        <f>[4]ตารางสำรวจอายุลูกหนี้ฯ!M11</f>
        <v>0</v>
      </c>
      <c r="I9" s="10">
        <f>[4]ตารางสำรวจอายุลูกหนี้ฯ!O11</f>
        <v>0</v>
      </c>
      <c r="J9" s="10">
        <f>[4]ตารางสำรวจอายุลูกหนี้ฯ!Q11</f>
        <v>0</v>
      </c>
    </row>
    <row r="10" spans="1:10" x14ac:dyDescent="0.3">
      <c r="A10" s="8">
        <v>2</v>
      </c>
      <c r="B10" s="9" t="s">
        <v>22</v>
      </c>
      <c r="C10" s="10">
        <f t="shared" si="0"/>
        <v>8571294.5</v>
      </c>
      <c r="D10" s="10">
        <f>[4]ตารางสำรวจอายุลูกหนี้ฯ!E23</f>
        <v>3812844.5</v>
      </c>
      <c r="E10" s="10">
        <f>[4]ตารางสำรวจอายุลูกหนี้ฯ!G23</f>
        <v>2716091</v>
      </c>
      <c r="F10" s="10">
        <f>[4]ตารางสำรวจอายุลูกหนี้ฯ!I23</f>
        <v>1084306</v>
      </c>
      <c r="G10" s="10">
        <f>[4]ตารางสำรวจอายุลูกหนี้ฯ!K23</f>
        <v>683764</v>
      </c>
      <c r="H10" s="10">
        <f>[4]ตารางสำรวจอายุลูกหนี้ฯ!M23</f>
        <v>93079</v>
      </c>
      <c r="I10" s="10">
        <f>[4]ตารางสำรวจอายุลูกหนี้ฯ!O23</f>
        <v>181210</v>
      </c>
      <c r="J10" s="10">
        <f>[4]ตารางสำรวจอายุลูกหนี้ฯ!Q23</f>
        <v>0</v>
      </c>
    </row>
    <row r="11" spans="1:10" x14ac:dyDescent="0.3">
      <c r="A11" s="8">
        <v>3</v>
      </c>
      <c r="B11" s="9" t="s">
        <v>23</v>
      </c>
      <c r="C11" s="10">
        <f t="shared" si="0"/>
        <v>1573762.2</v>
      </c>
      <c r="D11" s="10">
        <f>[4]ตารางสำรวจอายุลูกหนี้ฯ!E34</f>
        <v>1559128.2</v>
      </c>
      <c r="E11" s="10">
        <f>[4]ตารางสำรวจอายุลูกหนี้ฯ!G34</f>
        <v>14634</v>
      </c>
      <c r="F11" s="10">
        <f>[4]ตารางสำรวจอายุลูกหนี้ฯ!I34</f>
        <v>0</v>
      </c>
      <c r="G11" s="10">
        <f>[4]ตารางสำรวจอายุลูกหนี้ฯ!K34</f>
        <v>0</v>
      </c>
      <c r="H11" s="10">
        <f>[4]ตารางสำรวจอายุลูกหนี้ฯ!M34</f>
        <v>0</v>
      </c>
      <c r="I11" s="10">
        <f>[4]ตารางสำรวจอายุลูกหนี้ฯ!O34</f>
        <v>0</v>
      </c>
      <c r="J11" s="10">
        <f>[4]ตารางสำรวจอายุลูกหนี้ฯ!Q34</f>
        <v>0</v>
      </c>
    </row>
    <row r="12" spans="1:10" x14ac:dyDescent="0.3">
      <c r="A12" s="8">
        <v>4</v>
      </c>
      <c r="B12" s="9" t="s">
        <v>24</v>
      </c>
      <c r="C12" s="10">
        <f t="shared" si="0"/>
        <v>228927</v>
      </c>
      <c r="D12" s="10">
        <f>[4]ตารางสำรวจอายุลูกหนี้ฯ!E39</f>
        <v>228927</v>
      </c>
      <c r="E12" s="10">
        <f>[4]ตารางสำรวจอายุลูกหนี้ฯ!G39</f>
        <v>0</v>
      </c>
      <c r="F12" s="10">
        <f>[4]ตารางสำรวจอายุลูกหนี้ฯ!I39</f>
        <v>0</v>
      </c>
      <c r="G12" s="10">
        <f>[4]ตารางสำรวจอายุลูกหนี้ฯ!K39</f>
        <v>0</v>
      </c>
      <c r="H12" s="10">
        <f>[4]ตารางสำรวจอายุลูกหนี้ฯ!M39</f>
        <v>0</v>
      </c>
      <c r="I12" s="10">
        <f>[4]ตารางสำรวจอายุลูกหนี้ฯ!O39</f>
        <v>0</v>
      </c>
      <c r="J12" s="10">
        <f>[4]ตารางสำรวจอายุลูกหนี้ฯ!Q39</f>
        <v>0</v>
      </c>
    </row>
    <row r="13" spans="1:10" x14ac:dyDescent="0.3">
      <c r="A13" s="8">
        <v>5</v>
      </c>
      <c r="B13" s="9" t="s">
        <v>25</v>
      </c>
      <c r="C13" s="10">
        <f t="shared" si="0"/>
        <v>1853701</v>
      </c>
      <c r="D13" s="10">
        <f>[4]ตารางสำรวจอายุลูกหนี้ฯ!E50</f>
        <v>1450816</v>
      </c>
      <c r="E13" s="10">
        <f>[4]ตารางสำรวจอายุลูกหนี้ฯ!G50</f>
        <v>143962</v>
      </c>
      <c r="F13" s="10">
        <f>[4]ตารางสำรวจอายุลูกหนี้ฯ!I50</f>
        <v>73190</v>
      </c>
      <c r="G13" s="10">
        <f>[4]ตารางสำรวจอายุลูกหนี้ฯ!K50</f>
        <v>77620</v>
      </c>
      <c r="H13" s="10">
        <f>[4]ตารางสำรวจอายุลูกหนี้ฯ!M50</f>
        <v>108113</v>
      </c>
      <c r="I13" s="10">
        <f>[4]ตารางสำรวจอายุลูกหนี้ฯ!O50</f>
        <v>0</v>
      </c>
      <c r="J13" s="10">
        <f>[4]ตารางสำรวจอายุลูกหนี้ฯ!Q50</f>
        <v>0</v>
      </c>
    </row>
    <row r="14" spans="1:10" x14ac:dyDescent="0.3">
      <c r="A14" s="8">
        <v>6</v>
      </c>
      <c r="B14" s="9" t="s">
        <v>26</v>
      </c>
      <c r="C14" s="10">
        <f t="shared" si="0"/>
        <v>10121543</v>
      </c>
      <c r="D14" s="10">
        <f>[4]ตารางสำรวจอายุลูกหนี้ฯ!E53</f>
        <v>10121543</v>
      </c>
      <c r="E14" s="10">
        <f>[4]ตารางสำรวจอายุลูกหนี้ฯ!G53</f>
        <v>0</v>
      </c>
      <c r="F14" s="10">
        <f>[4]ตารางสำรวจอายุลูกหนี้ฯ!I53</f>
        <v>0</v>
      </c>
      <c r="G14" s="10">
        <f>[4]ตารางสำรวจอายุลูกหนี้ฯ!K53</f>
        <v>0</v>
      </c>
      <c r="H14" s="10">
        <f>[4]ตารางสำรวจอายุลูกหนี้ฯ!M53</f>
        <v>0</v>
      </c>
      <c r="I14" s="10">
        <f>[4]ตารางสำรวจอายุลูกหนี้ฯ!O53</f>
        <v>0</v>
      </c>
      <c r="J14" s="10">
        <f>[4]ตารางสำรวจอายุลูกหนี้ฯ!Q53</f>
        <v>0</v>
      </c>
    </row>
    <row r="15" spans="1:10" x14ac:dyDescent="0.3">
      <c r="A15" s="8">
        <v>7</v>
      </c>
      <c r="B15" s="9" t="s">
        <v>27</v>
      </c>
      <c r="C15" s="10">
        <f t="shared" si="0"/>
        <v>1530721</v>
      </c>
      <c r="D15" s="10">
        <f>[4]ตารางสำรวจอายุลูกหนี้ฯ!E56</f>
        <v>894126</v>
      </c>
      <c r="E15" s="10">
        <f>[4]ตารางสำรวจอายุลูกหนี้ฯ!G56</f>
        <v>227032</v>
      </c>
      <c r="F15" s="10">
        <f>[4]ตารางสำรวจอายุลูกหนี้ฯ!I56</f>
        <v>409563</v>
      </c>
      <c r="G15" s="10">
        <f>[4]ตารางสำรวจอายุลูกหนี้ฯ!K56</f>
        <v>0</v>
      </c>
      <c r="H15" s="10">
        <f>[4]ตารางสำรวจอายุลูกหนี้ฯ!M56</f>
        <v>0</v>
      </c>
      <c r="I15" s="10">
        <f>[4]ตารางสำรวจอายุลูกหนี้ฯ!O56</f>
        <v>0</v>
      </c>
      <c r="J15" s="10">
        <f>[4]ตารางสำรวจอายุลูกหนี้ฯ!Q56</f>
        <v>0</v>
      </c>
    </row>
    <row r="16" spans="1:10" ht="24" x14ac:dyDescent="0.55000000000000004">
      <c r="A16" s="8">
        <v>8</v>
      </c>
      <c r="B16" s="9" t="s">
        <v>28</v>
      </c>
      <c r="C16" s="10">
        <f t="shared" si="0"/>
        <v>271481</v>
      </c>
      <c r="D16" s="10">
        <f>[4]ตารางสำรวจอายุลูกหนี้ฯ!E59</f>
        <v>271481</v>
      </c>
      <c r="E16" s="10">
        <f>[4]ตารางสำรวจอายุลูกหนี้ฯ!G59</f>
        <v>0</v>
      </c>
      <c r="F16" s="10">
        <f>[4]ตารางสำรวจอายุลูกหนี้ฯ!I59</f>
        <v>0</v>
      </c>
      <c r="G16" s="10">
        <f>[4]ตารางสำรวจอายุลูกหนี้ฯ!K59</f>
        <v>0</v>
      </c>
      <c r="H16" s="10">
        <f>[4]ตารางสำรวจอายุลูกหนี้ฯ!M59</f>
        <v>0</v>
      </c>
      <c r="I16" s="10">
        <f>[4]ตารางสำรวจอายุลูกหนี้ฯ!O59</f>
        <v>0</v>
      </c>
      <c r="J16" s="10">
        <f>[4]ตารางสำรวจอายุลูกหนี้ฯ!Q59</f>
        <v>0</v>
      </c>
    </row>
    <row r="17" spans="1:10" ht="24" x14ac:dyDescent="0.55000000000000004">
      <c r="A17" s="8">
        <v>9</v>
      </c>
      <c r="B17" s="9" t="s">
        <v>29</v>
      </c>
      <c r="C17" s="10">
        <f t="shared" si="0"/>
        <v>1862366</v>
      </c>
      <c r="D17" s="10">
        <f>[4]ตารางสำรวจอายุลูกหนี้ฯ!E64</f>
        <v>851528</v>
      </c>
      <c r="E17" s="10">
        <f>[4]ตารางสำรวจอายุลูกหนี้ฯ!G64</f>
        <v>225894</v>
      </c>
      <c r="F17" s="10">
        <f>[4]ตารางสำรวจอายุลูกหนี้ฯ!I64</f>
        <v>360999</v>
      </c>
      <c r="G17" s="10">
        <f>[4]ตารางสำรวจอายุลูกหนี้ฯ!K64</f>
        <v>261194</v>
      </c>
      <c r="H17" s="10">
        <f>[4]ตารางสำรวจอายุลูกหนี้ฯ!M64</f>
        <v>162751</v>
      </c>
      <c r="I17" s="10">
        <f>[4]ตารางสำรวจอายุลูกหนี้ฯ!O64</f>
        <v>0</v>
      </c>
      <c r="J17" s="10">
        <f>[4]ตารางสำรวจอายุลูกหนี้ฯ!Q64</f>
        <v>0</v>
      </c>
    </row>
    <row r="18" spans="1:10" s="44" customFormat="1" ht="24" x14ac:dyDescent="0.55000000000000004">
      <c r="A18" s="43">
        <v>10</v>
      </c>
      <c r="B18" s="13" t="s">
        <v>30</v>
      </c>
      <c r="C18" s="14">
        <f t="shared" si="0"/>
        <v>1479330.23</v>
      </c>
      <c r="D18" s="14">
        <f>[4]ตารางสำรวจอายุลูกหนี้ฯ!E65</f>
        <v>1027445</v>
      </c>
      <c r="E18" s="14">
        <f>[4]ตารางสำรวจอายุลูกหนี้ฯ!G65</f>
        <v>82750</v>
      </c>
      <c r="F18" s="14">
        <f>[4]ตารางสำรวจอายุลูกหนี้ฯ!I65</f>
        <v>161400.23000000001</v>
      </c>
      <c r="G18" s="14">
        <f>[4]ตารางสำรวจอายุลูกหนี้ฯ!K65</f>
        <v>186810</v>
      </c>
      <c r="H18" s="14">
        <f>[4]ตารางสำรวจอายุลูกหนี้ฯ!M65</f>
        <v>20925</v>
      </c>
      <c r="I18" s="14">
        <f>[4]ตารางสำรวจอายุลูกหนี้ฯ!O65</f>
        <v>0</v>
      </c>
      <c r="J18" s="14">
        <f>[4]ตารางสำรวจอายุลูกหนี้ฯ!Q65</f>
        <v>0</v>
      </c>
    </row>
    <row r="19" spans="1:10" s="44" customFormat="1" ht="24" x14ac:dyDescent="0.55000000000000004">
      <c r="A19" s="43">
        <v>11</v>
      </c>
      <c r="B19" s="13" t="s">
        <v>31</v>
      </c>
      <c r="C19" s="14">
        <f t="shared" si="0"/>
        <v>0</v>
      </c>
      <c r="D19" s="14">
        <f>[4]ตารางสำรวจอายุลูกหนี้ฯ!E66</f>
        <v>0</v>
      </c>
      <c r="E19" s="14">
        <f>[4]ตารางสำรวจอายุลูกหนี้ฯ!G66</f>
        <v>0</v>
      </c>
      <c r="F19" s="14">
        <f>[4]ตารางสำรวจอายุลูกหนี้ฯ!I66</f>
        <v>0</v>
      </c>
      <c r="G19" s="14">
        <f>[4]ตารางสำรวจอายุลูกหนี้ฯ!K66</f>
        <v>0</v>
      </c>
      <c r="H19" s="14">
        <f>[4]ตารางสำรวจอายุลูกหนี้ฯ!M66</f>
        <v>0</v>
      </c>
      <c r="I19" s="14">
        <f>[4]ตารางสำรวจอายุลูกหนี้ฯ!O66</f>
        <v>0</v>
      </c>
      <c r="J19" s="14">
        <f>[4]ตารางสำรวจอายุลูกหนี้ฯ!Q66</f>
        <v>0</v>
      </c>
    </row>
    <row r="20" spans="1:10" s="44" customFormat="1" ht="24" x14ac:dyDescent="0.55000000000000004">
      <c r="A20" s="43">
        <v>12</v>
      </c>
      <c r="B20" s="13" t="s">
        <v>32</v>
      </c>
      <c r="C20" s="14">
        <f t="shared" si="0"/>
        <v>1467437.37</v>
      </c>
      <c r="D20" s="14">
        <f>[4]ตารางสำรวจอายุลูกหนี้ฯ!E67</f>
        <v>1238443.0900000001</v>
      </c>
      <c r="E20" s="14">
        <f>[4]ตารางสำรวจอายุลูกหนี้ฯ!G67</f>
        <v>191803.28</v>
      </c>
      <c r="F20" s="14">
        <f>[4]ตารางสำรวจอายุลูกหนี้ฯ!I67</f>
        <v>0</v>
      </c>
      <c r="G20" s="14">
        <f>[4]ตารางสำรวจอายุลูกหนี้ฯ!K67</f>
        <v>0</v>
      </c>
      <c r="H20" s="14">
        <f>[4]ตารางสำรวจอายุลูกหนี้ฯ!M67</f>
        <v>2120</v>
      </c>
      <c r="I20" s="14">
        <f>[4]ตารางสำรวจอายุลูกหนี้ฯ!O67</f>
        <v>35071</v>
      </c>
      <c r="J20" s="14">
        <f>[4]ตารางสำรวจอายุลูกหนี้ฯ!Q67</f>
        <v>0</v>
      </c>
    </row>
    <row r="21" spans="1:10" s="48" customFormat="1" ht="24" x14ac:dyDescent="0.55000000000000004">
      <c r="A21" s="45">
        <v>13</v>
      </c>
      <c r="B21" s="46" t="s">
        <v>39</v>
      </c>
      <c r="C21" s="47">
        <f t="shared" si="0"/>
        <v>0</v>
      </c>
      <c r="D21" s="47">
        <f>[4]ตารางสำรวจอายุลูกหนี้ฯ!E68</f>
        <v>0</v>
      </c>
      <c r="E21" s="47">
        <f>[4]ตารางสำรวจอายุลูกหนี้ฯ!G68</f>
        <v>0</v>
      </c>
      <c r="F21" s="47">
        <f>[4]ตารางสำรวจอายุลูกหนี้ฯ!I68</f>
        <v>0</v>
      </c>
      <c r="G21" s="47">
        <f>[4]ตารางสำรวจอายุลูกหนี้ฯ!K68</f>
        <v>0</v>
      </c>
      <c r="H21" s="47">
        <f>[4]ตารางสำรวจอายุลูกหนี้ฯ!M68</f>
        <v>0</v>
      </c>
      <c r="I21" s="47">
        <f>[4]ตารางสำรวจอายุลูกหนี้ฯ!O68</f>
        <v>0</v>
      </c>
      <c r="J21" s="47">
        <f>[4]ตารางสำรวจอายุลูกหนี้ฯ!Q68</f>
        <v>0</v>
      </c>
    </row>
    <row r="22" spans="1:10" ht="24.75" thickBot="1" x14ac:dyDescent="0.6">
      <c r="A22" s="16"/>
      <c r="B22" s="17" t="s">
        <v>33</v>
      </c>
      <c r="C22" s="18">
        <f t="shared" si="0"/>
        <v>28982563.300000001</v>
      </c>
      <c r="D22" s="18">
        <f>[4]ตารางสำรวจอายุลูกหนี้ฯ!E69</f>
        <v>21478281.789999999</v>
      </c>
      <c r="E22" s="18">
        <f>[4]ตารางสำรวจอายุลูกหนี้ฯ!G69</f>
        <v>3602166.28</v>
      </c>
      <c r="F22" s="18">
        <f>[4]ตารางสำรวจอายุลูกหนี้ฯ!I69</f>
        <v>2089458.23</v>
      </c>
      <c r="G22" s="18">
        <f>[4]ตารางสำรวจอายุลูกหนี้ฯ!K69</f>
        <v>1209388</v>
      </c>
      <c r="H22" s="18">
        <f>[4]ตารางสำรวจอายุลูกหนี้ฯ!M69</f>
        <v>386988</v>
      </c>
      <c r="I22" s="18">
        <f>[4]ตารางสำรวจอายุลูกหนี้ฯ!O69</f>
        <v>216281</v>
      </c>
      <c r="J22" s="18">
        <f>[4]ตารางสำรวจอายุลูกหนี้ฯ!Q69</f>
        <v>0</v>
      </c>
    </row>
    <row r="23" spans="1:10" ht="24.75" thickTop="1" x14ac:dyDescent="0.55000000000000004"/>
    <row r="25" spans="1:10" ht="24" x14ac:dyDescent="0.55000000000000004">
      <c r="G25" s="49"/>
      <c r="H25" s="50"/>
      <c r="I25" s="50"/>
      <c r="J25" s="50"/>
    </row>
    <row r="26" spans="1:10" ht="24" x14ac:dyDescent="0.55000000000000004">
      <c r="G26" s="49"/>
      <c r="H26" s="50"/>
      <c r="I26" s="50"/>
      <c r="J26" s="50"/>
    </row>
  </sheetData>
  <mergeCells count="9">
    <mergeCell ref="A6:A8"/>
    <mergeCell ref="B6:B8"/>
    <mergeCell ref="C6:C7"/>
    <mergeCell ref="D6:J6"/>
    <mergeCell ref="I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A5A4-74D1-4099-8617-D7BC44CD81AF}">
  <dimension ref="A1:J25"/>
  <sheetViews>
    <sheetView topLeftCell="A12" workbookViewId="0">
      <selection activeCell="D23" sqref="D23"/>
    </sheetView>
  </sheetViews>
  <sheetFormatPr defaultColWidth="15.42578125" defaultRowHeight="20.25" x14ac:dyDescent="0.3"/>
  <cols>
    <col min="1" max="1" width="6.5703125" style="2" customWidth="1"/>
    <col min="2" max="2" width="44.42578125" style="3" customWidth="1"/>
    <col min="3" max="3" width="20.5703125" style="40" customWidth="1"/>
    <col min="4" max="10" width="15.42578125" style="40"/>
    <col min="11" max="255" width="15.42578125" style="3"/>
    <col min="256" max="256" width="6.5703125" style="3" customWidth="1"/>
    <col min="257" max="257" width="44.42578125" style="3" customWidth="1"/>
    <col min="258" max="511" width="15.42578125" style="3"/>
    <col min="512" max="512" width="6.5703125" style="3" customWidth="1"/>
    <col min="513" max="513" width="44.42578125" style="3" customWidth="1"/>
    <col min="514" max="767" width="15.42578125" style="3"/>
    <col min="768" max="768" width="6.5703125" style="3" customWidth="1"/>
    <col min="769" max="769" width="44.42578125" style="3" customWidth="1"/>
    <col min="770" max="1023" width="15.42578125" style="3"/>
    <col min="1024" max="1024" width="6.5703125" style="3" customWidth="1"/>
    <col min="1025" max="1025" width="44.42578125" style="3" customWidth="1"/>
    <col min="1026" max="1279" width="15.42578125" style="3"/>
    <col min="1280" max="1280" width="6.5703125" style="3" customWidth="1"/>
    <col min="1281" max="1281" width="44.42578125" style="3" customWidth="1"/>
    <col min="1282" max="1535" width="15.42578125" style="3"/>
    <col min="1536" max="1536" width="6.5703125" style="3" customWidth="1"/>
    <col min="1537" max="1537" width="44.42578125" style="3" customWidth="1"/>
    <col min="1538" max="1791" width="15.42578125" style="3"/>
    <col min="1792" max="1792" width="6.5703125" style="3" customWidth="1"/>
    <col min="1793" max="1793" width="44.42578125" style="3" customWidth="1"/>
    <col min="1794" max="2047" width="15.42578125" style="3"/>
    <col min="2048" max="2048" width="6.5703125" style="3" customWidth="1"/>
    <col min="2049" max="2049" width="44.42578125" style="3" customWidth="1"/>
    <col min="2050" max="2303" width="15.42578125" style="3"/>
    <col min="2304" max="2304" width="6.5703125" style="3" customWidth="1"/>
    <col min="2305" max="2305" width="44.42578125" style="3" customWidth="1"/>
    <col min="2306" max="2559" width="15.42578125" style="3"/>
    <col min="2560" max="2560" width="6.5703125" style="3" customWidth="1"/>
    <col min="2561" max="2561" width="44.42578125" style="3" customWidth="1"/>
    <col min="2562" max="2815" width="15.42578125" style="3"/>
    <col min="2816" max="2816" width="6.5703125" style="3" customWidth="1"/>
    <col min="2817" max="2817" width="44.42578125" style="3" customWidth="1"/>
    <col min="2818" max="3071" width="15.42578125" style="3"/>
    <col min="3072" max="3072" width="6.5703125" style="3" customWidth="1"/>
    <col min="3073" max="3073" width="44.42578125" style="3" customWidth="1"/>
    <col min="3074" max="3327" width="15.42578125" style="3"/>
    <col min="3328" max="3328" width="6.5703125" style="3" customWidth="1"/>
    <col min="3329" max="3329" width="44.42578125" style="3" customWidth="1"/>
    <col min="3330" max="3583" width="15.42578125" style="3"/>
    <col min="3584" max="3584" width="6.5703125" style="3" customWidth="1"/>
    <col min="3585" max="3585" width="44.42578125" style="3" customWidth="1"/>
    <col min="3586" max="3839" width="15.42578125" style="3"/>
    <col min="3840" max="3840" width="6.5703125" style="3" customWidth="1"/>
    <col min="3841" max="3841" width="44.42578125" style="3" customWidth="1"/>
    <col min="3842" max="4095" width="15.42578125" style="3"/>
    <col min="4096" max="4096" width="6.5703125" style="3" customWidth="1"/>
    <col min="4097" max="4097" width="44.42578125" style="3" customWidth="1"/>
    <col min="4098" max="4351" width="15.42578125" style="3"/>
    <col min="4352" max="4352" width="6.5703125" style="3" customWidth="1"/>
    <col min="4353" max="4353" width="44.42578125" style="3" customWidth="1"/>
    <col min="4354" max="4607" width="15.42578125" style="3"/>
    <col min="4608" max="4608" width="6.5703125" style="3" customWidth="1"/>
    <col min="4609" max="4609" width="44.42578125" style="3" customWidth="1"/>
    <col min="4610" max="4863" width="15.42578125" style="3"/>
    <col min="4864" max="4864" width="6.5703125" style="3" customWidth="1"/>
    <col min="4865" max="4865" width="44.42578125" style="3" customWidth="1"/>
    <col min="4866" max="5119" width="15.42578125" style="3"/>
    <col min="5120" max="5120" width="6.5703125" style="3" customWidth="1"/>
    <col min="5121" max="5121" width="44.42578125" style="3" customWidth="1"/>
    <col min="5122" max="5375" width="15.42578125" style="3"/>
    <col min="5376" max="5376" width="6.5703125" style="3" customWidth="1"/>
    <col min="5377" max="5377" width="44.42578125" style="3" customWidth="1"/>
    <col min="5378" max="5631" width="15.42578125" style="3"/>
    <col min="5632" max="5632" width="6.5703125" style="3" customWidth="1"/>
    <col min="5633" max="5633" width="44.42578125" style="3" customWidth="1"/>
    <col min="5634" max="5887" width="15.42578125" style="3"/>
    <col min="5888" max="5888" width="6.5703125" style="3" customWidth="1"/>
    <col min="5889" max="5889" width="44.42578125" style="3" customWidth="1"/>
    <col min="5890" max="6143" width="15.42578125" style="3"/>
    <col min="6144" max="6144" width="6.5703125" style="3" customWidth="1"/>
    <col min="6145" max="6145" width="44.42578125" style="3" customWidth="1"/>
    <col min="6146" max="6399" width="15.42578125" style="3"/>
    <col min="6400" max="6400" width="6.5703125" style="3" customWidth="1"/>
    <col min="6401" max="6401" width="44.42578125" style="3" customWidth="1"/>
    <col min="6402" max="6655" width="15.42578125" style="3"/>
    <col min="6656" max="6656" width="6.5703125" style="3" customWidth="1"/>
    <col min="6657" max="6657" width="44.42578125" style="3" customWidth="1"/>
    <col min="6658" max="6911" width="15.42578125" style="3"/>
    <col min="6912" max="6912" width="6.5703125" style="3" customWidth="1"/>
    <col min="6913" max="6913" width="44.42578125" style="3" customWidth="1"/>
    <col min="6914" max="7167" width="15.42578125" style="3"/>
    <col min="7168" max="7168" width="6.5703125" style="3" customWidth="1"/>
    <col min="7169" max="7169" width="44.42578125" style="3" customWidth="1"/>
    <col min="7170" max="7423" width="15.42578125" style="3"/>
    <col min="7424" max="7424" width="6.5703125" style="3" customWidth="1"/>
    <col min="7425" max="7425" width="44.42578125" style="3" customWidth="1"/>
    <col min="7426" max="7679" width="15.42578125" style="3"/>
    <col min="7680" max="7680" width="6.5703125" style="3" customWidth="1"/>
    <col min="7681" max="7681" width="44.42578125" style="3" customWidth="1"/>
    <col min="7682" max="7935" width="15.42578125" style="3"/>
    <col min="7936" max="7936" width="6.5703125" style="3" customWidth="1"/>
    <col min="7937" max="7937" width="44.42578125" style="3" customWidth="1"/>
    <col min="7938" max="8191" width="15.42578125" style="3"/>
    <col min="8192" max="8192" width="6.5703125" style="3" customWidth="1"/>
    <col min="8193" max="8193" width="44.42578125" style="3" customWidth="1"/>
    <col min="8194" max="8447" width="15.42578125" style="3"/>
    <col min="8448" max="8448" width="6.5703125" style="3" customWidth="1"/>
    <col min="8449" max="8449" width="44.42578125" style="3" customWidth="1"/>
    <col min="8450" max="8703" width="15.42578125" style="3"/>
    <col min="8704" max="8704" width="6.5703125" style="3" customWidth="1"/>
    <col min="8705" max="8705" width="44.42578125" style="3" customWidth="1"/>
    <col min="8706" max="8959" width="15.42578125" style="3"/>
    <col min="8960" max="8960" width="6.5703125" style="3" customWidth="1"/>
    <col min="8961" max="8961" width="44.42578125" style="3" customWidth="1"/>
    <col min="8962" max="9215" width="15.42578125" style="3"/>
    <col min="9216" max="9216" width="6.5703125" style="3" customWidth="1"/>
    <col min="9217" max="9217" width="44.42578125" style="3" customWidth="1"/>
    <col min="9218" max="9471" width="15.42578125" style="3"/>
    <col min="9472" max="9472" width="6.5703125" style="3" customWidth="1"/>
    <col min="9473" max="9473" width="44.42578125" style="3" customWidth="1"/>
    <col min="9474" max="9727" width="15.42578125" style="3"/>
    <col min="9728" max="9728" width="6.5703125" style="3" customWidth="1"/>
    <col min="9729" max="9729" width="44.42578125" style="3" customWidth="1"/>
    <col min="9730" max="9983" width="15.42578125" style="3"/>
    <col min="9984" max="9984" width="6.5703125" style="3" customWidth="1"/>
    <col min="9985" max="9985" width="44.42578125" style="3" customWidth="1"/>
    <col min="9986" max="10239" width="15.42578125" style="3"/>
    <col min="10240" max="10240" width="6.5703125" style="3" customWidth="1"/>
    <col min="10241" max="10241" width="44.42578125" style="3" customWidth="1"/>
    <col min="10242" max="10495" width="15.42578125" style="3"/>
    <col min="10496" max="10496" width="6.5703125" style="3" customWidth="1"/>
    <col min="10497" max="10497" width="44.42578125" style="3" customWidth="1"/>
    <col min="10498" max="10751" width="15.42578125" style="3"/>
    <col min="10752" max="10752" width="6.5703125" style="3" customWidth="1"/>
    <col min="10753" max="10753" width="44.42578125" style="3" customWidth="1"/>
    <col min="10754" max="11007" width="15.42578125" style="3"/>
    <col min="11008" max="11008" width="6.5703125" style="3" customWidth="1"/>
    <col min="11009" max="11009" width="44.42578125" style="3" customWidth="1"/>
    <col min="11010" max="11263" width="15.42578125" style="3"/>
    <col min="11264" max="11264" width="6.5703125" style="3" customWidth="1"/>
    <col min="11265" max="11265" width="44.42578125" style="3" customWidth="1"/>
    <col min="11266" max="11519" width="15.42578125" style="3"/>
    <col min="11520" max="11520" width="6.5703125" style="3" customWidth="1"/>
    <col min="11521" max="11521" width="44.42578125" style="3" customWidth="1"/>
    <col min="11522" max="11775" width="15.42578125" style="3"/>
    <col min="11776" max="11776" width="6.5703125" style="3" customWidth="1"/>
    <col min="11777" max="11777" width="44.42578125" style="3" customWidth="1"/>
    <col min="11778" max="12031" width="15.42578125" style="3"/>
    <col min="12032" max="12032" width="6.5703125" style="3" customWidth="1"/>
    <col min="12033" max="12033" width="44.42578125" style="3" customWidth="1"/>
    <col min="12034" max="12287" width="15.42578125" style="3"/>
    <col min="12288" max="12288" width="6.5703125" style="3" customWidth="1"/>
    <col min="12289" max="12289" width="44.42578125" style="3" customWidth="1"/>
    <col min="12290" max="12543" width="15.42578125" style="3"/>
    <col min="12544" max="12544" width="6.5703125" style="3" customWidth="1"/>
    <col min="12545" max="12545" width="44.42578125" style="3" customWidth="1"/>
    <col min="12546" max="12799" width="15.42578125" style="3"/>
    <col min="12800" max="12800" width="6.5703125" style="3" customWidth="1"/>
    <col min="12801" max="12801" width="44.42578125" style="3" customWidth="1"/>
    <col min="12802" max="13055" width="15.42578125" style="3"/>
    <col min="13056" max="13056" width="6.5703125" style="3" customWidth="1"/>
    <col min="13057" max="13057" width="44.42578125" style="3" customWidth="1"/>
    <col min="13058" max="13311" width="15.42578125" style="3"/>
    <col min="13312" max="13312" width="6.5703125" style="3" customWidth="1"/>
    <col min="13313" max="13313" width="44.42578125" style="3" customWidth="1"/>
    <col min="13314" max="13567" width="15.42578125" style="3"/>
    <col min="13568" max="13568" width="6.5703125" style="3" customWidth="1"/>
    <col min="13569" max="13569" width="44.42578125" style="3" customWidth="1"/>
    <col min="13570" max="13823" width="15.42578125" style="3"/>
    <col min="13824" max="13824" width="6.5703125" style="3" customWidth="1"/>
    <col min="13825" max="13825" width="44.42578125" style="3" customWidth="1"/>
    <col min="13826" max="14079" width="15.42578125" style="3"/>
    <col min="14080" max="14080" width="6.5703125" style="3" customWidth="1"/>
    <col min="14081" max="14081" width="44.42578125" style="3" customWidth="1"/>
    <col min="14082" max="14335" width="15.42578125" style="3"/>
    <col min="14336" max="14336" width="6.5703125" style="3" customWidth="1"/>
    <col min="14337" max="14337" width="44.42578125" style="3" customWidth="1"/>
    <col min="14338" max="14591" width="15.42578125" style="3"/>
    <col min="14592" max="14592" width="6.5703125" style="3" customWidth="1"/>
    <col min="14593" max="14593" width="44.42578125" style="3" customWidth="1"/>
    <col min="14594" max="14847" width="15.42578125" style="3"/>
    <col min="14848" max="14848" width="6.5703125" style="3" customWidth="1"/>
    <col min="14849" max="14849" width="44.42578125" style="3" customWidth="1"/>
    <col min="14850" max="15103" width="15.42578125" style="3"/>
    <col min="15104" max="15104" width="6.5703125" style="3" customWidth="1"/>
    <col min="15105" max="15105" width="44.42578125" style="3" customWidth="1"/>
    <col min="15106" max="15359" width="15.42578125" style="3"/>
    <col min="15360" max="15360" width="6.5703125" style="3" customWidth="1"/>
    <col min="15361" max="15361" width="44.42578125" style="3" customWidth="1"/>
    <col min="15362" max="15615" width="15.42578125" style="3"/>
    <col min="15616" max="15616" width="6.5703125" style="3" customWidth="1"/>
    <col min="15617" max="15617" width="44.42578125" style="3" customWidth="1"/>
    <col min="15618" max="15871" width="15.42578125" style="3"/>
    <col min="15872" max="15872" width="6.5703125" style="3" customWidth="1"/>
    <col min="15873" max="15873" width="44.42578125" style="3" customWidth="1"/>
    <col min="15874" max="16127" width="15.42578125" style="3"/>
    <col min="16128" max="16128" width="6.5703125" style="3" customWidth="1"/>
    <col min="16129" max="16129" width="44.42578125" style="3" customWidth="1"/>
    <col min="16130" max="16384" width="15.42578125" style="3"/>
  </cols>
  <sheetData>
    <row r="1" spans="1:10" x14ac:dyDescent="0.3">
      <c r="I1" s="96"/>
      <c r="J1" s="96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40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89" t="s">
        <v>37</v>
      </c>
      <c r="D6" s="95" t="s">
        <v>6</v>
      </c>
      <c r="E6" s="95"/>
      <c r="F6" s="95"/>
      <c r="G6" s="95"/>
      <c r="H6" s="95"/>
      <c r="I6" s="95"/>
      <c r="J6" s="95"/>
    </row>
    <row r="7" spans="1:10" s="4" customFormat="1" ht="36" x14ac:dyDescent="0.3">
      <c r="A7" s="89"/>
      <c r="B7" s="89"/>
      <c r="C7" s="89"/>
      <c r="D7" s="41" t="s">
        <v>7</v>
      </c>
      <c r="E7" s="41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41" t="s">
        <v>13</v>
      </c>
    </row>
    <row r="8" spans="1:10" s="7" customFormat="1" ht="45" x14ac:dyDescent="0.2">
      <c r="A8" s="89"/>
      <c r="B8" s="89"/>
      <c r="C8" s="6" t="s">
        <v>34</v>
      </c>
      <c r="D8" s="42" t="s">
        <v>14</v>
      </c>
      <c r="E8" s="42" t="s">
        <v>15</v>
      </c>
      <c r="F8" s="42" t="s">
        <v>16</v>
      </c>
      <c r="G8" s="42" t="s">
        <v>17</v>
      </c>
      <c r="H8" s="42" t="s">
        <v>18</v>
      </c>
      <c r="I8" s="42" t="s">
        <v>19</v>
      </c>
      <c r="J8" s="42" t="s">
        <v>20</v>
      </c>
    </row>
    <row r="9" spans="1:10" x14ac:dyDescent="0.3">
      <c r="A9" s="8">
        <v>1</v>
      </c>
      <c r="B9" s="9" t="s">
        <v>21</v>
      </c>
      <c r="C9" s="10">
        <f t="shared" ref="C9:C21" si="0">SUM(D9:J9)</f>
        <v>0</v>
      </c>
      <c r="D9" s="10">
        <f>[5]ตารางสำรวจอายุลูกหนี้ฯ!E11</f>
        <v>0</v>
      </c>
      <c r="E9" s="10">
        <f>[5]ตารางสำรวจอายุลูกหนี้ฯ!G11</f>
        <v>0</v>
      </c>
      <c r="F9" s="10">
        <f>[5]ตารางสำรวจอายุลูกหนี้ฯ!I11</f>
        <v>0</v>
      </c>
      <c r="G9" s="10">
        <f>[5]ตารางสำรวจอายุลูกหนี้ฯ!K11</f>
        <v>0</v>
      </c>
      <c r="H9" s="10">
        <f>[5]ตารางสำรวจอายุลูกหนี้ฯ!M11</f>
        <v>0</v>
      </c>
      <c r="I9" s="10">
        <f>[5]ตารางสำรวจอายุลูกหนี้ฯ!O11</f>
        <v>0</v>
      </c>
      <c r="J9" s="10">
        <f>[5]ตารางสำรวจอายุลูกหนี้ฯ!Q11</f>
        <v>0</v>
      </c>
    </row>
    <row r="10" spans="1:10" x14ac:dyDescent="0.3">
      <c r="A10" s="8">
        <v>2</v>
      </c>
      <c r="B10" s="9" t="s">
        <v>22</v>
      </c>
      <c r="C10" s="10">
        <f t="shared" si="0"/>
        <v>530855</v>
      </c>
      <c r="D10" s="10">
        <f>[5]ตารางสำรวจอายุลูกหนี้ฯ!E23</f>
        <v>357585</v>
      </c>
      <c r="E10" s="10">
        <f>[5]ตารางสำรวจอายุลูกหนี้ฯ!G23</f>
        <v>155220</v>
      </c>
      <c r="F10" s="10">
        <f>+[5]ตารางสำรวจอายุลูกหนี้ฯ!I23</f>
        <v>14450</v>
      </c>
      <c r="G10" s="10">
        <f>[5]ตารางสำรวจอายุลูกหนี้ฯ!K23</f>
        <v>3600</v>
      </c>
      <c r="H10" s="10">
        <f>[5]ตารางสำรวจอายุลูกหนี้ฯ!M23</f>
        <v>0</v>
      </c>
      <c r="I10" s="10">
        <f>[5]ตารางสำรวจอายุลูกหนี้ฯ!O23</f>
        <v>0</v>
      </c>
      <c r="J10" s="10">
        <f>[5]ตารางสำรวจอายุลูกหนี้ฯ!Q23</f>
        <v>0</v>
      </c>
    </row>
    <row r="11" spans="1:10" x14ac:dyDescent="0.3">
      <c r="A11" s="8">
        <v>3</v>
      </c>
      <c r="B11" s="9" t="s">
        <v>23</v>
      </c>
      <c r="C11" s="10">
        <f t="shared" si="0"/>
        <v>11040</v>
      </c>
      <c r="D11" s="10">
        <f>[5]ตารางสำรวจอายุลูกหนี้ฯ!E34</f>
        <v>6750</v>
      </c>
      <c r="E11" s="10">
        <f>[5]ตารางสำรวจอายุลูกหนี้ฯ!G34</f>
        <v>3805</v>
      </c>
      <c r="F11" s="10">
        <f>+[5]ตารางสำรวจอายุลูกหนี้ฯ!I34</f>
        <v>485</v>
      </c>
      <c r="G11" s="10">
        <f>[5]ตารางสำรวจอายุลูกหนี้ฯ!K34</f>
        <v>0</v>
      </c>
      <c r="H11" s="10">
        <f>[5]ตารางสำรวจอายุลูกหนี้ฯ!M34</f>
        <v>0</v>
      </c>
      <c r="I11" s="10">
        <f>[5]ตารางสำรวจอายุลูกหนี้ฯ!O34</f>
        <v>0</v>
      </c>
      <c r="J11" s="10">
        <f>[5]ตารางสำรวจอายุลูกหนี้ฯ!Q34</f>
        <v>0</v>
      </c>
    </row>
    <row r="12" spans="1:10" x14ac:dyDescent="0.3">
      <c r="A12" s="8">
        <v>4</v>
      </c>
      <c r="B12" s="9" t="s">
        <v>24</v>
      </c>
      <c r="C12" s="10">
        <f t="shared" si="0"/>
        <v>74105</v>
      </c>
      <c r="D12" s="10">
        <f>[5]ตารางสำรวจอายุลูกหนี้ฯ!E39</f>
        <v>71705</v>
      </c>
      <c r="E12" s="10">
        <f>[5]ตารางสำรวจอายุลูกหนี้ฯ!G39</f>
        <v>2400</v>
      </c>
      <c r="F12" s="10">
        <f>+[5]ตารางสำรวจอายุลูกหนี้ฯ!I39</f>
        <v>0</v>
      </c>
      <c r="G12" s="10">
        <f>[5]ตารางสำรวจอายุลูกหนี้ฯ!K39</f>
        <v>0</v>
      </c>
      <c r="H12" s="10">
        <f>[5]ตารางสำรวจอายุลูกหนี้ฯ!M39</f>
        <v>0</v>
      </c>
      <c r="I12" s="10">
        <f>[5]ตารางสำรวจอายุลูกหนี้ฯ!O39</f>
        <v>0</v>
      </c>
      <c r="J12" s="10">
        <f>[5]ตารางสำรวจอายุลูกหนี้ฯ!Q39</f>
        <v>0</v>
      </c>
    </row>
    <row r="13" spans="1:10" x14ac:dyDescent="0.3">
      <c r="A13" s="8">
        <v>5</v>
      </c>
      <c r="B13" s="9" t="s">
        <v>25</v>
      </c>
      <c r="C13" s="10">
        <f t="shared" si="0"/>
        <v>0</v>
      </c>
      <c r="D13" s="10">
        <f>[5]ตารางสำรวจอายุลูกหนี้ฯ!E50</f>
        <v>0</v>
      </c>
      <c r="E13" s="10">
        <f>[5]ตารางสำรวจอายุลูกหนี้ฯ!G50</f>
        <v>0</v>
      </c>
      <c r="F13" s="10">
        <f>+[5]ตารางสำรวจอายุลูกหนี้ฯ!I50</f>
        <v>0</v>
      </c>
      <c r="G13" s="10">
        <f>[5]ตารางสำรวจอายุลูกหนี้ฯ!K50</f>
        <v>0</v>
      </c>
      <c r="H13" s="10">
        <f>[5]ตารางสำรวจอายุลูกหนี้ฯ!M50</f>
        <v>0</v>
      </c>
      <c r="I13" s="10">
        <f>[5]ตารางสำรวจอายุลูกหนี้ฯ!O50</f>
        <v>0</v>
      </c>
      <c r="J13" s="10">
        <f>[5]ตารางสำรวจอายุลูกหนี้ฯ!Q50</f>
        <v>0</v>
      </c>
    </row>
    <row r="14" spans="1:10" x14ac:dyDescent="0.3">
      <c r="A14" s="8">
        <v>6</v>
      </c>
      <c r="B14" s="9" t="s">
        <v>26</v>
      </c>
      <c r="C14" s="10">
        <f t="shared" si="0"/>
        <v>1081161</v>
      </c>
      <c r="D14" s="10">
        <f>[5]ตารางสำรวจอายุลูกหนี้ฯ!E53</f>
        <v>1032784</v>
      </c>
      <c r="E14" s="10">
        <f>[5]ตารางสำรวจอายุลูกหนี้ฯ!G53</f>
        <v>38179</v>
      </c>
      <c r="F14" s="10">
        <f>+[5]ตารางสำรวจอายุลูกหนี้ฯ!I53</f>
        <v>10198</v>
      </c>
      <c r="G14" s="10">
        <f>[5]ตารางสำรวจอายุลูกหนี้ฯ!K53</f>
        <v>0</v>
      </c>
      <c r="H14" s="10">
        <f>[5]ตารางสำรวจอายุลูกหนี้ฯ!M53</f>
        <v>0</v>
      </c>
      <c r="I14" s="10">
        <f>[5]ตารางสำรวจอายุลูกหนี้ฯ!O53</f>
        <v>0</v>
      </c>
      <c r="J14" s="10">
        <f>[5]ตารางสำรวจอายุลูกหนี้ฯ!Q53</f>
        <v>0</v>
      </c>
    </row>
    <row r="15" spans="1:10" x14ac:dyDescent="0.3">
      <c r="A15" s="8">
        <v>7</v>
      </c>
      <c r="B15" s="9" t="s">
        <v>27</v>
      </c>
      <c r="C15" s="10">
        <f t="shared" si="0"/>
        <v>0</v>
      </c>
      <c r="D15" s="10">
        <f>[5]ตารางสำรวจอายุลูกหนี้ฯ!E56</f>
        <v>0</v>
      </c>
      <c r="E15" s="10">
        <f>[5]ตารางสำรวจอายุลูกหนี้ฯ!G56</f>
        <v>0</v>
      </c>
      <c r="F15" s="10">
        <f>+[5]ตารางสำรวจอายุลูกหนี้ฯ!I56</f>
        <v>0</v>
      </c>
      <c r="G15" s="10">
        <f>[5]ตารางสำรวจอายุลูกหนี้ฯ!K56</f>
        <v>0</v>
      </c>
      <c r="H15" s="10">
        <f>[5]ตารางสำรวจอายุลูกหนี้ฯ!M56</f>
        <v>0</v>
      </c>
      <c r="I15" s="10">
        <f>[5]ตารางสำรวจอายุลูกหนี้ฯ!O56</f>
        <v>0</v>
      </c>
      <c r="J15" s="10">
        <f>[5]ตารางสำรวจอายุลูกหนี้ฯ!Q56</f>
        <v>0</v>
      </c>
    </row>
    <row r="16" spans="1:10" ht="24" x14ac:dyDescent="0.55000000000000004">
      <c r="A16" s="8">
        <v>8</v>
      </c>
      <c r="B16" s="9" t="s">
        <v>28</v>
      </c>
      <c r="C16" s="10">
        <f t="shared" si="0"/>
        <v>26290</v>
      </c>
      <c r="D16" s="10">
        <f>[5]ตารางสำรวจอายุลูกหนี้ฯ!E59</f>
        <v>7550</v>
      </c>
      <c r="E16" s="10">
        <f>[5]ตารางสำรวจอายุลูกหนี้ฯ!G59</f>
        <v>18740</v>
      </c>
      <c r="F16" s="10">
        <f>+[5]ตารางสำรวจอายุลูกหนี้ฯ!I59</f>
        <v>0</v>
      </c>
      <c r="G16" s="10">
        <f>[5]ตารางสำรวจอายุลูกหนี้ฯ!K59</f>
        <v>0</v>
      </c>
      <c r="H16" s="10">
        <f>[5]ตารางสำรวจอายุลูกหนี้ฯ!M59</f>
        <v>0</v>
      </c>
      <c r="I16" s="10">
        <f>[5]ตารางสำรวจอายุลูกหนี้ฯ!O59</f>
        <v>0</v>
      </c>
      <c r="J16" s="10">
        <f>[5]ตารางสำรวจอายุลูกหนี้ฯ!Q59</f>
        <v>0</v>
      </c>
    </row>
    <row r="17" spans="1:10" ht="24" x14ac:dyDescent="0.55000000000000004">
      <c r="A17" s="8">
        <v>9</v>
      </c>
      <c r="B17" s="9" t="s">
        <v>29</v>
      </c>
      <c r="C17" s="10">
        <f t="shared" si="0"/>
        <v>5495</v>
      </c>
      <c r="D17" s="10">
        <f>[5]ตารางสำรวจอายุลูกหนี้ฯ!E64</f>
        <v>2270</v>
      </c>
      <c r="E17" s="10">
        <f>[5]ตารางสำรวจอายุลูกหนี้ฯ!G64</f>
        <v>3225</v>
      </c>
      <c r="F17" s="10">
        <f>+[5]ตารางสำรวจอายุลูกหนี้ฯ!I64</f>
        <v>0</v>
      </c>
      <c r="G17" s="10">
        <f>[5]ตารางสำรวจอายุลูกหนี้ฯ!K64</f>
        <v>0</v>
      </c>
      <c r="H17" s="10">
        <f>[5]ตารางสำรวจอายุลูกหนี้ฯ!M64</f>
        <v>0</v>
      </c>
      <c r="I17" s="10">
        <f>[5]ตารางสำรวจอายุลูกหนี้ฯ!O64</f>
        <v>0</v>
      </c>
      <c r="J17" s="10">
        <f>[5]ตารางสำรวจอายุลูกหนี้ฯ!Q64</f>
        <v>0</v>
      </c>
    </row>
    <row r="18" spans="1:10" ht="24" x14ac:dyDescent="0.55000000000000004">
      <c r="A18" s="12">
        <v>10</v>
      </c>
      <c r="B18" s="13" t="s">
        <v>41</v>
      </c>
      <c r="C18" s="14">
        <f t="shared" si="0"/>
        <v>72760</v>
      </c>
      <c r="D18" s="14">
        <f>[5]ตารางสำรวจอายุลูกหนี้ฯ!E65</f>
        <v>28000</v>
      </c>
      <c r="E18" s="14">
        <f>[5]ตารางสำรวจอายุลูกหนี้ฯ!G65</f>
        <v>0</v>
      </c>
      <c r="F18" s="14">
        <f>+[5]ตารางสำรวจอายุลูกหนี้ฯ!I65</f>
        <v>44760</v>
      </c>
      <c r="G18" s="10">
        <f>[5]ตารางสำรวจอายุลูกหนี้ฯ!K65</f>
        <v>0</v>
      </c>
      <c r="H18" s="10">
        <f>[5]ตารางสำรวจอายุลูกหนี้ฯ!M65</f>
        <v>0</v>
      </c>
      <c r="I18" s="10">
        <f>[5]ตารางสำรวจอายุลูกหนี้ฯ!O65</f>
        <v>0</v>
      </c>
      <c r="J18" s="10">
        <f>[5]ตารางสำรวจอายุลูกหนี้ฯ!Q65</f>
        <v>0</v>
      </c>
    </row>
    <row r="19" spans="1:10" ht="24" x14ac:dyDescent="0.55000000000000004">
      <c r="A19" s="12">
        <v>11</v>
      </c>
      <c r="B19" s="13" t="s">
        <v>31</v>
      </c>
      <c r="C19" s="14">
        <f t="shared" si="0"/>
        <v>0</v>
      </c>
      <c r="D19" s="14">
        <f>[5]ตารางสำรวจอายุลูกหนี้ฯ!E66</f>
        <v>0</v>
      </c>
      <c r="E19" s="14">
        <f>[5]ตารางสำรวจอายุลูกหนี้ฯ!G66</f>
        <v>0</v>
      </c>
      <c r="F19" s="10">
        <f>+[5]ตารางสำรวจอายุลูกหนี้ฯ!I66</f>
        <v>0</v>
      </c>
      <c r="G19" s="10">
        <f>[5]ตารางสำรวจอายุลูกหนี้ฯ!K66</f>
        <v>0</v>
      </c>
      <c r="H19" s="10">
        <f>[5]ตารางสำรวจอายุลูกหนี้ฯ!M66</f>
        <v>0</v>
      </c>
      <c r="I19" s="10">
        <f>[5]ตารางสำรวจอายุลูกหนี้ฯ!O66</f>
        <v>0</v>
      </c>
      <c r="J19" s="10">
        <f>[5]ตารางสำรวจอายุลูกหนี้ฯ!Q66</f>
        <v>0</v>
      </c>
    </row>
    <row r="20" spans="1:10" ht="24" x14ac:dyDescent="0.55000000000000004">
      <c r="A20" s="12">
        <v>12</v>
      </c>
      <c r="B20" s="13" t="s">
        <v>32</v>
      </c>
      <c r="C20" s="14">
        <f t="shared" si="0"/>
        <v>0</v>
      </c>
      <c r="D20" s="14">
        <f>[5]ตารางสำรวจอายุลูกหนี้ฯ!E67</f>
        <v>0</v>
      </c>
      <c r="E20" s="14">
        <f>[5]ตารางสำรวจอายุลูกหนี้ฯ!G67</f>
        <v>0</v>
      </c>
      <c r="F20" s="10">
        <f>+[5]ตารางสำรวจอายุลูกหนี้ฯ!I67</f>
        <v>0</v>
      </c>
      <c r="G20" s="10">
        <f>[5]ตารางสำรวจอายุลูกหนี้ฯ!K67</f>
        <v>0</v>
      </c>
      <c r="H20" s="10">
        <f>[5]ตารางสำรวจอายุลูกหนี้ฯ!M67</f>
        <v>0</v>
      </c>
      <c r="I20" s="10">
        <f>[5]ตารางสำรวจอายุลูกหนี้ฯ!O67</f>
        <v>0</v>
      </c>
      <c r="J20" s="10">
        <f>[5]ตารางสำรวจอายุลูกหนี้ฯ!Q67</f>
        <v>0</v>
      </c>
    </row>
    <row r="21" spans="1:10" ht="24.75" thickBot="1" x14ac:dyDescent="0.6">
      <c r="A21" s="16">
        <v>13</v>
      </c>
      <c r="B21" s="17" t="s">
        <v>33</v>
      </c>
      <c r="C21" s="51">
        <f t="shared" si="0"/>
        <v>1801706</v>
      </c>
      <c r="D21" s="51">
        <f>[5]ตารางสำรวจอายุลูกหนี้ฯ!E68</f>
        <v>1506644</v>
      </c>
      <c r="E21" s="51">
        <f>[5]ตารางสำรวจอายุลูกหนี้ฯ!G68</f>
        <v>221569</v>
      </c>
      <c r="F21" s="18">
        <f>+[5]ตารางสำรวจอายุลูกหนี้ฯ!I68</f>
        <v>69893</v>
      </c>
      <c r="G21" s="18">
        <f>[5]ตารางสำรวจอายุลูกหนี้ฯ!K68</f>
        <v>3600</v>
      </c>
      <c r="H21" s="18">
        <f>[5]ตารางสำรวจอายุลูกหนี้ฯ!M68</f>
        <v>0</v>
      </c>
      <c r="I21" s="18">
        <f>[5]ตารางสำรวจอายุลูกหนี้ฯ!O68</f>
        <v>0</v>
      </c>
      <c r="J21" s="18">
        <f>[5]ตารางสำรวจอายุลูกหนี้ฯ!Q68</f>
        <v>0</v>
      </c>
    </row>
    <row r="22" spans="1:10" ht="24.75" thickTop="1" x14ac:dyDescent="0.55000000000000004"/>
    <row r="24" spans="1:10" ht="24" x14ac:dyDescent="0.55000000000000004">
      <c r="G24" s="49"/>
      <c r="H24" s="97"/>
      <c r="I24" s="97"/>
      <c r="J24" s="97"/>
    </row>
    <row r="25" spans="1:10" ht="24" x14ac:dyDescent="0.55000000000000004">
      <c r="G25" s="49"/>
      <c r="H25" s="97"/>
      <c r="I25" s="97"/>
      <c r="J25" s="97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B22E-B14B-499C-940B-8A8C6872F21F}">
  <dimension ref="A1:J25"/>
  <sheetViews>
    <sheetView topLeftCell="A13" workbookViewId="0">
      <selection activeCell="K13" sqref="K13"/>
    </sheetView>
  </sheetViews>
  <sheetFormatPr defaultColWidth="9" defaultRowHeight="20.25" x14ac:dyDescent="0.3"/>
  <cols>
    <col min="1" max="1" width="6.140625" style="2" customWidth="1"/>
    <col min="2" max="2" width="44.85546875" style="3" customWidth="1"/>
    <col min="3" max="3" width="21.140625" style="3" customWidth="1"/>
    <col min="4" max="4" width="16" style="3" customWidth="1"/>
    <col min="5" max="5" width="13.42578125" style="3" customWidth="1"/>
    <col min="6" max="6" width="14.7109375" style="3" customWidth="1"/>
    <col min="7" max="7" width="14.140625" style="3" customWidth="1"/>
    <col min="8" max="8" width="13" style="3" customWidth="1"/>
    <col min="9" max="9" width="12.85546875" style="3" customWidth="1"/>
    <col min="10" max="10" width="12" style="3" customWidth="1"/>
    <col min="11" max="255" width="9" style="3"/>
    <col min="256" max="256" width="6.140625" style="3" customWidth="1"/>
    <col min="257" max="257" width="42.7109375" style="3" customWidth="1"/>
    <col min="258" max="258" width="21.140625" style="3" customWidth="1"/>
    <col min="259" max="259" width="14.85546875" style="3" customWidth="1"/>
    <col min="260" max="260" width="16" style="3" customWidth="1"/>
    <col min="261" max="261" width="13.42578125" style="3" customWidth="1"/>
    <col min="262" max="262" width="14.7109375" style="3" customWidth="1"/>
    <col min="263" max="263" width="14.140625" style="3" customWidth="1"/>
    <col min="264" max="264" width="13" style="3" customWidth="1"/>
    <col min="265" max="265" width="12.85546875" style="3" customWidth="1"/>
    <col min="266" max="266" width="10.42578125" style="3" customWidth="1"/>
    <col min="267" max="511" width="9" style="3"/>
    <col min="512" max="512" width="6.140625" style="3" customWidth="1"/>
    <col min="513" max="513" width="42.7109375" style="3" customWidth="1"/>
    <col min="514" max="514" width="21.140625" style="3" customWidth="1"/>
    <col min="515" max="515" width="14.85546875" style="3" customWidth="1"/>
    <col min="516" max="516" width="16" style="3" customWidth="1"/>
    <col min="517" max="517" width="13.42578125" style="3" customWidth="1"/>
    <col min="518" max="518" width="14.7109375" style="3" customWidth="1"/>
    <col min="519" max="519" width="14.140625" style="3" customWidth="1"/>
    <col min="520" max="520" width="13" style="3" customWidth="1"/>
    <col min="521" max="521" width="12.85546875" style="3" customWidth="1"/>
    <col min="522" max="522" width="10.42578125" style="3" customWidth="1"/>
    <col min="523" max="767" width="9" style="3"/>
    <col min="768" max="768" width="6.140625" style="3" customWidth="1"/>
    <col min="769" max="769" width="42.7109375" style="3" customWidth="1"/>
    <col min="770" max="770" width="21.140625" style="3" customWidth="1"/>
    <col min="771" max="771" width="14.85546875" style="3" customWidth="1"/>
    <col min="772" max="772" width="16" style="3" customWidth="1"/>
    <col min="773" max="773" width="13.42578125" style="3" customWidth="1"/>
    <col min="774" max="774" width="14.7109375" style="3" customWidth="1"/>
    <col min="775" max="775" width="14.140625" style="3" customWidth="1"/>
    <col min="776" max="776" width="13" style="3" customWidth="1"/>
    <col min="777" max="777" width="12.85546875" style="3" customWidth="1"/>
    <col min="778" max="778" width="10.42578125" style="3" customWidth="1"/>
    <col min="779" max="1023" width="9" style="3"/>
    <col min="1024" max="1024" width="6.140625" style="3" customWidth="1"/>
    <col min="1025" max="1025" width="42.7109375" style="3" customWidth="1"/>
    <col min="1026" max="1026" width="21.140625" style="3" customWidth="1"/>
    <col min="1027" max="1027" width="14.85546875" style="3" customWidth="1"/>
    <col min="1028" max="1028" width="16" style="3" customWidth="1"/>
    <col min="1029" max="1029" width="13.42578125" style="3" customWidth="1"/>
    <col min="1030" max="1030" width="14.7109375" style="3" customWidth="1"/>
    <col min="1031" max="1031" width="14.140625" style="3" customWidth="1"/>
    <col min="1032" max="1032" width="13" style="3" customWidth="1"/>
    <col min="1033" max="1033" width="12.85546875" style="3" customWidth="1"/>
    <col min="1034" max="1034" width="10.42578125" style="3" customWidth="1"/>
    <col min="1035" max="1279" width="9" style="3"/>
    <col min="1280" max="1280" width="6.140625" style="3" customWidth="1"/>
    <col min="1281" max="1281" width="42.7109375" style="3" customWidth="1"/>
    <col min="1282" max="1282" width="21.140625" style="3" customWidth="1"/>
    <col min="1283" max="1283" width="14.85546875" style="3" customWidth="1"/>
    <col min="1284" max="1284" width="16" style="3" customWidth="1"/>
    <col min="1285" max="1285" width="13.42578125" style="3" customWidth="1"/>
    <col min="1286" max="1286" width="14.7109375" style="3" customWidth="1"/>
    <col min="1287" max="1287" width="14.140625" style="3" customWidth="1"/>
    <col min="1288" max="1288" width="13" style="3" customWidth="1"/>
    <col min="1289" max="1289" width="12.85546875" style="3" customWidth="1"/>
    <col min="1290" max="1290" width="10.42578125" style="3" customWidth="1"/>
    <col min="1291" max="1535" width="9" style="3"/>
    <col min="1536" max="1536" width="6.140625" style="3" customWidth="1"/>
    <col min="1537" max="1537" width="42.7109375" style="3" customWidth="1"/>
    <col min="1538" max="1538" width="21.140625" style="3" customWidth="1"/>
    <col min="1539" max="1539" width="14.85546875" style="3" customWidth="1"/>
    <col min="1540" max="1540" width="16" style="3" customWidth="1"/>
    <col min="1541" max="1541" width="13.42578125" style="3" customWidth="1"/>
    <col min="1542" max="1542" width="14.7109375" style="3" customWidth="1"/>
    <col min="1543" max="1543" width="14.140625" style="3" customWidth="1"/>
    <col min="1544" max="1544" width="13" style="3" customWidth="1"/>
    <col min="1545" max="1545" width="12.85546875" style="3" customWidth="1"/>
    <col min="1546" max="1546" width="10.42578125" style="3" customWidth="1"/>
    <col min="1547" max="1791" width="9" style="3"/>
    <col min="1792" max="1792" width="6.140625" style="3" customWidth="1"/>
    <col min="1793" max="1793" width="42.7109375" style="3" customWidth="1"/>
    <col min="1794" max="1794" width="21.140625" style="3" customWidth="1"/>
    <col min="1795" max="1795" width="14.85546875" style="3" customWidth="1"/>
    <col min="1796" max="1796" width="16" style="3" customWidth="1"/>
    <col min="1797" max="1797" width="13.42578125" style="3" customWidth="1"/>
    <col min="1798" max="1798" width="14.7109375" style="3" customWidth="1"/>
    <col min="1799" max="1799" width="14.140625" style="3" customWidth="1"/>
    <col min="1800" max="1800" width="13" style="3" customWidth="1"/>
    <col min="1801" max="1801" width="12.85546875" style="3" customWidth="1"/>
    <col min="1802" max="1802" width="10.42578125" style="3" customWidth="1"/>
    <col min="1803" max="2047" width="9" style="3"/>
    <col min="2048" max="2048" width="6.140625" style="3" customWidth="1"/>
    <col min="2049" max="2049" width="42.7109375" style="3" customWidth="1"/>
    <col min="2050" max="2050" width="21.140625" style="3" customWidth="1"/>
    <col min="2051" max="2051" width="14.85546875" style="3" customWidth="1"/>
    <col min="2052" max="2052" width="16" style="3" customWidth="1"/>
    <col min="2053" max="2053" width="13.42578125" style="3" customWidth="1"/>
    <col min="2054" max="2054" width="14.7109375" style="3" customWidth="1"/>
    <col min="2055" max="2055" width="14.140625" style="3" customWidth="1"/>
    <col min="2056" max="2056" width="13" style="3" customWidth="1"/>
    <col min="2057" max="2057" width="12.85546875" style="3" customWidth="1"/>
    <col min="2058" max="2058" width="10.42578125" style="3" customWidth="1"/>
    <col min="2059" max="2303" width="9" style="3"/>
    <col min="2304" max="2304" width="6.140625" style="3" customWidth="1"/>
    <col min="2305" max="2305" width="42.7109375" style="3" customWidth="1"/>
    <col min="2306" max="2306" width="21.140625" style="3" customWidth="1"/>
    <col min="2307" max="2307" width="14.85546875" style="3" customWidth="1"/>
    <col min="2308" max="2308" width="16" style="3" customWidth="1"/>
    <col min="2309" max="2309" width="13.42578125" style="3" customWidth="1"/>
    <col min="2310" max="2310" width="14.7109375" style="3" customWidth="1"/>
    <col min="2311" max="2311" width="14.140625" style="3" customWidth="1"/>
    <col min="2312" max="2312" width="13" style="3" customWidth="1"/>
    <col min="2313" max="2313" width="12.85546875" style="3" customWidth="1"/>
    <col min="2314" max="2314" width="10.42578125" style="3" customWidth="1"/>
    <col min="2315" max="2559" width="9" style="3"/>
    <col min="2560" max="2560" width="6.140625" style="3" customWidth="1"/>
    <col min="2561" max="2561" width="42.7109375" style="3" customWidth="1"/>
    <col min="2562" max="2562" width="21.140625" style="3" customWidth="1"/>
    <col min="2563" max="2563" width="14.85546875" style="3" customWidth="1"/>
    <col min="2564" max="2564" width="16" style="3" customWidth="1"/>
    <col min="2565" max="2565" width="13.42578125" style="3" customWidth="1"/>
    <col min="2566" max="2566" width="14.7109375" style="3" customWidth="1"/>
    <col min="2567" max="2567" width="14.140625" style="3" customWidth="1"/>
    <col min="2568" max="2568" width="13" style="3" customWidth="1"/>
    <col min="2569" max="2569" width="12.85546875" style="3" customWidth="1"/>
    <col min="2570" max="2570" width="10.42578125" style="3" customWidth="1"/>
    <col min="2571" max="2815" width="9" style="3"/>
    <col min="2816" max="2816" width="6.140625" style="3" customWidth="1"/>
    <col min="2817" max="2817" width="42.7109375" style="3" customWidth="1"/>
    <col min="2818" max="2818" width="21.140625" style="3" customWidth="1"/>
    <col min="2819" max="2819" width="14.85546875" style="3" customWidth="1"/>
    <col min="2820" max="2820" width="16" style="3" customWidth="1"/>
    <col min="2821" max="2821" width="13.42578125" style="3" customWidth="1"/>
    <col min="2822" max="2822" width="14.7109375" style="3" customWidth="1"/>
    <col min="2823" max="2823" width="14.140625" style="3" customWidth="1"/>
    <col min="2824" max="2824" width="13" style="3" customWidth="1"/>
    <col min="2825" max="2825" width="12.85546875" style="3" customWidth="1"/>
    <col min="2826" max="2826" width="10.42578125" style="3" customWidth="1"/>
    <col min="2827" max="3071" width="9" style="3"/>
    <col min="3072" max="3072" width="6.140625" style="3" customWidth="1"/>
    <col min="3073" max="3073" width="42.7109375" style="3" customWidth="1"/>
    <col min="3074" max="3074" width="21.140625" style="3" customWidth="1"/>
    <col min="3075" max="3075" width="14.85546875" style="3" customWidth="1"/>
    <col min="3076" max="3076" width="16" style="3" customWidth="1"/>
    <col min="3077" max="3077" width="13.42578125" style="3" customWidth="1"/>
    <col min="3078" max="3078" width="14.7109375" style="3" customWidth="1"/>
    <col min="3079" max="3079" width="14.140625" style="3" customWidth="1"/>
    <col min="3080" max="3080" width="13" style="3" customWidth="1"/>
    <col min="3081" max="3081" width="12.85546875" style="3" customWidth="1"/>
    <col min="3082" max="3082" width="10.42578125" style="3" customWidth="1"/>
    <col min="3083" max="3327" width="9" style="3"/>
    <col min="3328" max="3328" width="6.140625" style="3" customWidth="1"/>
    <col min="3329" max="3329" width="42.7109375" style="3" customWidth="1"/>
    <col min="3330" max="3330" width="21.140625" style="3" customWidth="1"/>
    <col min="3331" max="3331" width="14.85546875" style="3" customWidth="1"/>
    <col min="3332" max="3332" width="16" style="3" customWidth="1"/>
    <col min="3333" max="3333" width="13.42578125" style="3" customWidth="1"/>
    <col min="3334" max="3334" width="14.7109375" style="3" customWidth="1"/>
    <col min="3335" max="3335" width="14.140625" style="3" customWidth="1"/>
    <col min="3336" max="3336" width="13" style="3" customWidth="1"/>
    <col min="3337" max="3337" width="12.85546875" style="3" customWidth="1"/>
    <col min="3338" max="3338" width="10.42578125" style="3" customWidth="1"/>
    <col min="3339" max="3583" width="9" style="3"/>
    <col min="3584" max="3584" width="6.140625" style="3" customWidth="1"/>
    <col min="3585" max="3585" width="42.7109375" style="3" customWidth="1"/>
    <col min="3586" max="3586" width="21.140625" style="3" customWidth="1"/>
    <col min="3587" max="3587" width="14.85546875" style="3" customWidth="1"/>
    <col min="3588" max="3588" width="16" style="3" customWidth="1"/>
    <col min="3589" max="3589" width="13.42578125" style="3" customWidth="1"/>
    <col min="3590" max="3590" width="14.7109375" style="3" customWidth="1"/>
    <col min="3591" max="3591" width="14.140625" style="3" customWidth="1"/>
    <col min="3592" max="3592" width="13" style="3" customWidth="1"/>
    <col min="3593" max="3593" width="12.85546875" style="3" customWidth="1"/>
    <col min="3594" max="3594" width="10.42578125" style="3" customWidth="1"/>
    <col min="3595" max="3839" width="9" style="3"/>
    <col min="3840" max="3840" width="6.140625" style="3" customWidth="1"/>
    <col min="3841" max="3841" width="42.7109375" style="3" customWidth="1"/>
    <col min="3842" max="3842" width="21.140625" style="3" customWidth="1"/>
    <col min="3843" max="3843" width="14.85546875" style="3" customWidth="1"/>
    <col min="3844" max="3844" width="16" style="3" customWidth="1"/>
    <col min="3845" max="3845" width="13.42578125" style="3" customWidth="1"/>
    <col min="3846" max="3846" width="14.7109375" style="3" customWidth="1"/>
    <col min="3847" max="3847" width="14.140625" style="3" customWidth="1"/>
    <col min="3848" max="3848" width="13" style="3" customWidth="1"/>
    <col min="3849" max="3849" width="12.85546875" style="3" customWidth="1"/>
    <col min="3850" max="3850" width="10.42578125" style="3" customWidth="1"/>
    <col min="3851" max="4095" width="9" style="3"/>
    <col min="4096" max="4096" width="6.140625" style="3" customWidth="1"/>
    <col min="4097" max="4097" width="42.7109375" style="3" customWidth="1"/>
    <col min="4098" max="4098" width="21.140625" style="3" customWidth="1"/>
    <col min="4099" max="4099" width="14.85546875" style="3" customWidth="1"/>
    <col min="4100" max="4100" width="16" style="3" customWidth="1"/>
    <col min="4101" max="4101" width="13.42578125" style="3" customWidth="1"/>
    <col min="4102" max="4102" width="14.7109375" style="3" customWidth="1"/>
    <col min="4103" max="4103" width="14.140625" style="3" customWidth="1"/>
    <col min="4104" max="4104" width="13" style="3" customWidth="1"/>
    <col min="4105" max="4105" width="12.85546875" style="3" customWidth="1"/>
    <col min="4106" max="4106" width="10.42578125" style="3" customWidth="1"/>
    <col min="4107" max="4351" width="9" style="3"/>
    <col min="4352" max="4352" width="6.140625" style="3" customWidth="1"/>
    <col min="4353" max="4353" width="42.7109375" style="3" customWidth="1"/>
    <col min="4354" max="4354" width="21.140625" style="3" customWidth="1"/>
    <col min="4355" max="4355" width="14.85546875" style="3" customWidth="1"/>
    <col min="4356" max="4356" width="16" style="3" customWidth="1"/>
    <col min="4357" max="4357" width="13.42578125" style="3" customWidth="1"/>
    <col min="4358" max="4358" width="14.7109375" style="3" customWidth="1"/>
    <col min="4359" max="4359" width="14.140625" style="3" customWidth="1"/>
    <col min="4360" max="4360" width="13" style="3" customWidth="1"/>
    <col min="4361" max="4361" width="12.85546875" style="3" customWidth="1"/>
    <col min="4362" max="4362" width="10.42578125" style="3" customWidth="1"/>
    <col min="4363" max="4607" width="9" style="3"/>
    <col min="4608" max="4608" width="6.140625" style="3" customWidth="1"/>
    <col min="4609" max="4609" width="42.7109375" style="3" customWidth="1"/>
    <col min="4610" max="4610" width="21.140625" style="3" customWidth="1"/>
    <col min="4611" max="4611" width="14.85546875" style="3" customWidth="1"/>
    <col min="4612" max="4612" width="16" style="3" customWidth="1"/>
    <col min="4613" max="4613" width="13.42578125" style="3" customWidth="1"/>
    <col min="4614" max="4614" width="14.7109375" style="3" customWidth="1"/>
    <col min="4615" max="4615" width="14.140625" style="3" customWidth="1"/>
    <col min="4616" max="4616" width="13" style="3" customWidth="1"/>
    <col min="4617" max="4617" width="12.85546875" style="3" customWidth="1"/>
    <col min="4618" max="4618" width="10.42578125" style="3" customWidth="1"/>
    <col min="4619" max="4863" width="9" style="3"/>
    <col min="4864" max="4864" width="6.140625" style="3" customWidth="1"/>
    <col min="4865" max="4865" width="42.7109375" style="3" customWidth="1"/>
    <col min="4866" max="4866" width="21.140625" style="3" customWidth="1"/>
    <col min="4867" max="4867" width="14.85546875" style="3" customWidth="1"/>
    <col min="4868" max="4868" width="16" style="3" customWidth="1"/>
    <col min="4869" max="4869" width="13.42578125" style="3" customWidth="1"/>
    <col min="4870" max="4870" width="14.7109375" style="3" customWidth="1"/>
    <col min="4871" max="4871" width="14.140625" style="3" customWidth="1"/>
    <col min="4872" max="4872" width="13" style="3" customWidth="1"/>
    <col min="4873" max="4873" width="12.85546875" style="3" customWidth="1"/>
    <col min="4874" max="4874" width="10.42578125" style="3" customWidth="1"/>
    <col min="4875" max="5119" width="9" style="3"/>
    <col min="5120" max="5120" width="6.140625" style="3" customWidth="1"/>
    <col min="5121" max="5121" width="42.7109375" style="3" customWidth="1"/>
    <col min="5122" max="5122" width="21.140625" style="3" customWidth="1"/>
    <col min="5123" max="5123" width="14.85546875" style="3" customWidth="1"/>
    <col min="5124" max="5124" width="16" style="3" customWidth="1"/>
    <col min="5125" max="5125" width="13.42578125" style="3" customWidth="1"/>
    <col min="5126" max="5126" width="14.7109375" style="3" customWidth="1"/>
    <col min="5127" max="5127" width="14.140625" style="3" customWidth="1"/>
    <col min="5128" max="5128" width="13" style="3" customWidth="1"/>
    <col min="5129" max="5129" width="12.85546875" style="3" customWidth="1"/>
    <col min="5130" max="5130" width="10.42578125" style="3" customWidth="1"/>
    <col min="5131" max="5375" width="9" style="3"/>
    <col min="5376" max="5376" width="6.140625" style="3" customWidth="1"/>
    <col min="5377" max="5377" width="42.7109375" style="3" customWidth="1"/>
    <col min="5378" max="5378" width="21.140625" style="3" customWidth="1"/>
    <col min="5379" max="5379" width="14.85546875" style="3" customWidth="1"/>
    <col min="5380" max="5380" width="16" style="3" customWidth="1"/>
    <col min="5381" max="5381" width="13.42578125" style="3" customWidth="1"/>
    <col min="5382" max="5382" width="14.7109375" style="3" customWidth="1"/>
    <col min="5383" max="5383" width="14.140625" style="3" customWidth="1"/>
    <col min="5384" max="5384" width="13" style="3" customWidth="1"/>
    <col min="5385" max="5385" width="12.85546875" style="3" customWidth="1"/>
    <col min="5386" max="5386" width="10.42578125" style="3" customWidth="1"/>
    <col min="5387" max="5631" width="9" style="3"/>
    <col min="5632" max="5632" width="6.140625" style="3" customWidth="1"/>
    <col min="5633" max="5633" width="42.7109375" style="3" customWidth="1"/>
    <col min="5634" max="5634" width="21.140625" style="3" customWidth="1"/>
    <col min="5635" max="5635" width="14.85546875" style="3" customWidth="1"/>
    <col min="5636" max="5636" width="16" style="3" customWidth="1"/>
    <col min="5637" max="5637" width="13.42578125" style="3" customWidth="1"/>
    <col min="5638" max="5638" width="14.7109375" style="3" customWidth="1"/>
    <col min="5639" max="5639" width="14.140625" style="3" customWidth="1"/>
    <col min="5640" max="5640" width="13" style="3" customWidth="1"/>
    <col min="5641" max="5641" width="12.85546875" style="3" customWidth="1"/>
    <col min="5642" max="5642" width="10.42578125" style="3" customWidth="1"/>
    <col min="5643" max="5887" width="9" style="3"/>
    <col min="5888" max="5888" width="6.140625" style="3" customWidth="1"/>
    <col min="5889" max="5889" width="42.7109375" style="3" customWidth="1"/>
    <col min="5890" max="5890" width="21.140625" style="3" customWidth="1"/>
    <col min="5891" max="5891" width="14.85546875" style="3" customWidth="1"/>
    <col min="5892" max="5892" width="16" style="3" customWidth="1"/>
    <col min="5893" max="5893" width="13.42578125" style="3" customWidth="1"/>
    <col min="5894" max="5894" width="14.7109375" style="3" customWidth="1"/>
    <col min="5895" max="5895" width="14.140625" style="3" customWidth="1"/>
    <col min="5896" max="5896" width="13" style="3" customWidth="1"/>
    <col min="5897" max="5897" width="12.85546875" style="3" customWidth="1"/>
    <col min="5898" max="5898" width="10.42578125" style="3" customWidth="1"/>
    <col min="5899" max="6143" width="9" style="3"/>
    <col min="6144" max="6144" width="6.140625" style="3" customWidth="1"/>
    <col min="6145" max="6145" width="42.7109375" style="3" customWidth="1"/>
    <col min="6146" max="6146" width="21.140625" style="3" customWidth="1"/>
    <col min="6147" max="6147" width="14.85546875" style="3" customWidth="1"/>
    <col min="6148" max="6148" width="16" style="3" customWidth="1"/>
    <col min="6149" max="6149" width="13.42578125" style="3" customWidth="1"/>
    <col min="6150" max="6150" width="14.7109375" style="3" customWidth="1"/>
    <col min="6151" max="6151" width="14.140625" style="3" customWidth="1"/>
    <col min="6152" max="6152" width="13" style="3" customWidth="1"/>
    <col min="6153" max="6153" width="12.85546875" style="3" customWidth="1"/>
    <col min="6154" max="6154" width="10.42578125" style="3" customWidth="1"/>
    <col min="6155" max="6399" width="9" style="3"/>
    <col min="6400" max="6400" width="6.140625" style="3" customWidth="1"/>
    <col min="6401" max="6401" width="42.7109375" style="3" customWidth="1"/>
    <col min="6402" max="6402" width="21.140625" style="3" customWidth="1"/>
    <col min="6403" max="6403" width="14.85546875" style="3" customWidth="1"/>
    <col min="6404" max="6404" width="16" style="3" customWidth="1"/>
    <col min="6405" max="6405" width="13.42578125" style="3" customWidth="1"/>
    <col min="6406" max="6406" width="14.7109375" style="3" customWidth="1"/>
    <col min="6407" max="6407" width="14.140625" style="3" customWidth="1"/>
    <col min="6408" max="6408" width="13" style="3" customWidth="1"/>
    <col min="6409" max="6409" width="12.85546875" style="3" customWidth="1"/>
    <col min="6410" max="6410" width="10.42578125" style="3" customWidth="1"/>
    <col min="6411" max="6655" width="9" style="3"/>
    <col min="6656" max="6656" width="6.140625" style="3" customWidth="1"/>
    <col min="6657" max="6657" width="42.7109375" style="3" customWidth="1"/>
    <col min="6658" max="6658" width="21.140625" style="3" customWidth="1"/>
    <col min="6659" max="6659" width="14.85546875" style="3" customWidth="1"/>
    <col min="6660" max="6660" width="16" style="3" customWidth="1"/>
    <col min="6661" max="6661" width="13.42578125" style="3" customWidth="1"/>
    <col min="6662" max="6662" width="14.7109375" style="3" customWidth="1"/>
    <col min="6663" max="6663" width="14.140625" style="3" customWidth="1"/>
    <col min="6664" max="6664" width="13" style="3" customWidth="1"/>
    <col min="6665" max="6665" width="12.85546875" style="3" customWidth="1"/>
    <col min="6666" max="6666" width="10.42578125" style="3" customWidth="1"/>
    <col min="6667" max="6911" width="9" style="3"/>
    <col min="6912" max="6912" width="6.140625" style="3" customWidth="1"/>
    <col min="6913" max="6913" width="42.7109375" style="3" customWidth="1"/>
    <col min="6914" max="6914" width="21.140625" style="3" customWidth="1"/>
    <col min="6915" max="6915" width="14.85546875" style="3" customWidth="1"/>
    <col min="6916" max="6916" width="16" style="3" customWidth="1"/>
    <col min="6917" max="6917" width="13.42578125" style="3" customWidth="1"/>
    <col min="6918" max="6918" width="14.7109375" style="3" customWidth="1"/>
    <col min="6919" max="6919" width="14.140625" style="3" customWidth="1"/>
    <col min="6920" max="6920" width="13" style="3" customWidth="1"/>
    <col min="6921" max="6921" width="12.85546875" style="3" customWidth="1"/>
    <col min="6922" max="6922" width="10.42578125" style="3" customWidth="1"/>
    <col min="6923" max="7167" width="9" style="3"/>
    <col min="7168" max="7168" width="6.140625" style="3" customWidth="1"/>
    <col min="7169" max="7169" width="42.7109375" style="3" customWidth="1"/>
    <col min="7170" max="7170" width="21.140625" style="3" customWidth="1"/>
    <col min="7171" max="7171" width="14.85546875" style="3" customWidth="1"/>
    <col min="7172" max="7172" width="16" style="3" customWidth="1"/>
    <col min="7173" max="7173" width="13.42578125" style="3" customWidth="1"/>
    <col min="7174" max="7174" width="14.7109375" style="3" customWidth="1"/>
    <col min="7175" max="7175" width="14.140625" style="3" customWidth="1"/>
    <col min="7176" max="7176" width="13" style="3" customWidth="1"/>
    <col min="7177" max="7177" width="12.85546875" style="3" customWidth="1"/>
    <col min="7178" max="7178" width="10.42578125" style="3" customWidth="1"/>
    <col min="7179" max="7423" width="9" style="3"/>
    <col min="7424" max="7424" width="6.140625" style="3" customWidth="1"/>
    <col min="7425" max="7425" width="42.7109375" style="3" customWidth="1"/>
    <col min="7426" max="7426" width="21.140625" style="3" customWidth="1"/>
    <col min="7427" max="7427" width="14.85546875" style="3" customWidth="1"/>
    <col min="7428" max="7428" width="16" style="3" customWidth="1"/>
    <col min="7429" max="7429" width="13.42578125" style="3" customWidth="1"/>
    <col min="7430" max="7430" width="14.7109375" style="3" customWidth="1"/>
    <col min="7431" max="7431" width="14.140625" style="3" customWidth="1"/>
    <col min="7432" max="7432" width="13" style="3" customWidth="1"/>
    <col min="7433" max="7433" width="12.85546875" style="3" customWidth="1"/>
    <col min="7434" max="7434" width="10.42578125" style="3" customWidth="1"/>
    <col min="7435" max="7679" width="9" style="3"/>
    <col min="7680" max="7680" width="6.140625" style="3" customWidth="1"/>
    <col min="7681" max="7681" width="42.7109375" style="3" customWidth="1"/>
    <col min="7682" max="7682" width="21.140625" style="3" customWidth="1"/>
    <col min="7683" max="7683" width="14.85546875" style="3" customWidth="1"/>
    <col min="7684" max="7684" width="16" style="3" customWidth="1"/>
    <col min="7685" max="7685" width="13.42578125" style="3" customWidth="1"/>
    <col min="7686" max="7686" width="14.7109375" style="3" customWidth="1"/>
    <col min="7687" max="7687" width="14.140625" style="3" customWidth="1"/>
    <col min="7688" max="7688" width="13" style="3" customWidth="1"/>
    <col min="7689" max="7689" width="12.85546875" style="3" customWidth="1"/>
    <col min="7690" max="7690" width="10.42578125" style="3" customWidth="1"/>
    <col min="7691" max="7935" width="9" style="3"/>
    <col min="7936" max="7936" width="6.140625" style="3" customWidth="1"/>
    <col min="7937" max="7937" width="42.7109375" style="3" customWidth="1"/>
    <col min="7938" max="7938" width="21.140625" style="3" customWidth="1"/>
    <col min="7939" max="7939" width="14.85546875" style="3" customWidth="1"/>
    <col min="7940" max="7940" width="16" style="3" customWidth="1"/>
    <col min="7941" max="7941" width="13.42578125" style="3" customWidth="1"/>
    <col min="7942" max="7942" width="14.7109375" style="3" customWidth="1"/>
    <col min="7943" max="7943" width="14.140625" style="3" customWidth="1"/>
    <col min="7944" max="7944" width="13" style="3" customWidth="1"/>
    <col min="7945" max="7945" width="12.85546875" style="3" customWidth="1"/>
    <col min="7946" max="7946" width="10.42578125" style="3" customWidth="1"/>
    <col min="7947" max="8191" width="9" style="3"/>
    <col min="8192" max="8192" width="6.140625" style="3" customWidth="1"/>
    <col min="8193" max="8193" width="42.7109375" style="3" customWidth="1"/>
    <col min="8194" max="8194" width="21.140625" style="3" customWidth="1"/>
    <col min="8195" max="8195" width="14.85546875" style="3" customWidth="1"/>
    <col min="8196" max="8196" width="16" style="3" customWidth="1"/>
    <col min="8197" max="8197" width="13.42578125" style="3" customWidth="1"/>
    <col min="8198" max="8198" width="14.7109375" style="3" customWidth="1"/>
    <col min="8199" max="8199" width="14.140625" style="3" customWidth="1"/>
    <col min="8200" max="8200" width="13" style="3" customWidth="1"/>
    <col min="8201" max="8201" width="12.85546875" style="3" customWidth="1"/>
    <col min="8202" max="8202" width="10.42578125" style="3" customWidth="1"/>
    <col min="8203" max="8447" width="9" style="3"/>
    <col min="8448" max="8448" width="6.140625" style="3" customWidth="1"/>
    <col min="8449" max="8449" width="42.7109375" style="3" customWidth="1"/>
    <col min="8450" max="8450" width="21.140625" style="3" customWidth="1"/>
    <col min="8451" max="8451" width="14.85546875" style="3" customWidth="1"/>
    <col min="8452" max="8452" width="16" style="3" customWidth="1"/>
    <col min="8453" max="8453" width="13.42578125" style="3" customWidth="1"/>
    <col min="8454" max="8454" width="14.7109375" style="3" customWidth="1"/>
    <col min="8455" max="8455" width="14.140625" style="3" customWidth="1"/>
    <col min="8456" max="8456" width="13" style="3" customWidth="1"/>
    <col min="8457" max="8457" width="12.85546875" style="3" customWidth="1"/>
    <col min="8458" max="8458" width="10.42578125" style="3" customWidth="1"/>
    <col min="8459" max="8703" width="9" style="3"/>
    <col min="8704" max="8704" width="6.140625" style="3" customWidth="1"/>
    <col min="8705" max="8705" width="42.7109375" style="3" customWidth="1"/>
    <col min="8706" max="8706" width="21.140625" style="3" customWidth="1"/>
    <col min="8707" max="8707" width="14.85546875" style="3" customWidth="1"/>
    <col min="8708" max="8708" width="16" style="3" customWidth="1"/>
    <col min="8709" max="8709" width="13.42578125" style="3" customWidth="1"/>
    <col min="8710" max="8710" width="14.7109375" style="3" customWidth="1"/>
    <col min="8711" max="8711" width="14.140625" style="3" customWidth="1"/>
    <col min="8712" max="8712" width="13" style="3" customWidth="1"/>
    <col min="8713" max="8713" width="12.85546875" style="3" customWidth="1"/>
    <col min="8714" max="8714" width="10.42578125" style="3" customWidth="1"/>
    <col min="8715" max="8959" width="9" style="3"/>
    <col min="8960" max="8960" width="6.140625" style="3" customWidth="1"/>
    <col min="8961" max="8961" width="42.7109375" style="3" customWidth="1"/>
    <col min="8962" max="8962" width="21.140625" style="3" customWidth="1"/>
    <col min="8963" max="8963" width="14.85546875" style="3" customWidth="1"/>
    <col min="8964" max="8964" width="16" style="3" customWidth="1"/>
    <col min="8965" max="8965" width="13.42578125" style="3" customWidth="1"/>
    <col min="8966" max="8966" width="14.7109375" style="3" customWidth="1"/>
    <col min="8967" max="8967" width="14.140625" style="3" customWidth="1"/>
    <col min="8968" max="8968" width="13" style="3" customWidth="1"/>
    <col min="8969" max="8969" width="12.85546875" style="3" customWidth="1"/>
    <col min="8970" max="8970" width="10.42578125" style="3" customWidth="1"/>
    <col min="8971" max="9215" width="9" style="3"/>
    <col min="9216" max="9216" width="6.140625" style="3" customWidth="1"/>
    <col min="9217" max="9217" width="42.7109375" style="3" customWidth="1"/>
    <col min="9218" max="9218" width="21.140625" style="3" customWidth="1"/>
    <col min="9219" max="9219" width="14.85546875" style="3" customWidth="1"/>
    <col min="9220" max="9220" width="16" style="3" customWidth="1"/>
    <col min="9221" max="9221" width="13.42578125" style="3" customWidth="1"/>
    <col min="9222" max="9222" width="14.7109375" style="3" customWidth="1"/>
    <col min="9223" max="9223" width="14.140625" style="3" customWidth="1"/>
    <col min="9224" max="9224" width="13" style="3" customWidth="1"/>
    <col min="9225" max="9225" width="12.85546875" style="3" customWidth="1"/>
    <col min="9226" max="9226" width="10.42578125" style="3" customWidth="1"/>
    <col min="9227" max="9471" width="9" style="3"/>
    <col min="9472" max="9472" width="6.140625" style="3" customWidth="1"/>
    <col min="9473" max="9473" width="42.7109375" style="3" customWidth="1"/>
    <col min="9474" max="9474" width="21.140625" style="3" customWidth="1"/>
    <col min="9475" max="9475" width="14.85546875" style="3" customWidth="1"/>
    <col min="9476" max="9476" width="16" style="3" customWidth="1"/>
    <col min="9477" max="9477" width="13.42578125" style="3" customWidth="1"/>
    <col min="9478" max="9478" width="14.7109375" style="3" customWidth="1"/>
    <col min="9479" max="9479" width="14.140625" style="3" customWidth="1"/>
    <col min="9480" max="9480" width="13" style="3" customWidth="1"/>
    <col min="9481" max="9481" width="12.85546875" style="3" customWidth="1"/>
    <col min="9482" max="9482" width="10.42578125" style="3" customWidth="1"/>
    <col min="9483" max="9727" width="9" style="3"/>
    <col min="9728" max="9728" width="6.140625" style="3" customWidth="1"/>
    <col min="9729" max="9729" width="42.7109375" style="3" customWidth="1"/>
    <col min="9730" max="9730" width="21.140625" style="3" customWidth="1"/>
    <col min="9731" max="9731" width="14.85546875" style="3" customWidth="1"/>
    <col min="9732" max="9732" width="16" style="3" customWidth="1"/>
    <col min="9733" max="9733" width="13.42578125" style="3" customWidth="1"/>
    <col min="9734" max="9734" width="14.7109375" style="3" customWidth="1"/>
    <col min="9735" max="9735" width="14.140625" style="3" customWidth="1"/>
    <col min="9736" max="9736" width="13" style="3" customWidth="1"/>
    <col min="9737" max="9737" width="12.85546875" style="3" customWidth="1"/>
    <col min="9738" max="9738" width="10.42578125" style="3" customWidth="1"/>
    <col min="9739" max="9983" width="9" style="3"/>
    <col min="9984" max="9984" width="6.140625" style="3" customWidth="1"/>
    <col min="9985" max="9985" width="42.7109375" style="3" customWidth="1"/>
    <col min="9986" max="9986" width="21.140625" style="3" customWidth="1"/>
    <col min="9987" max="9987" width="14.85546875" style="3" customWidth="1"/>
    <col min="9988" max="9988" width="16" style="3" customWidth="1"/>
    <col min="9989" max="9989" width="13.42578125" style="3" customWidth="1"/>
    <col min="9990" max="9990" width="14.7109375" style="3" customWidth="1"/>
    <col min="9991" max="9991" width="14.140625" style="3" customWidth="1"/>
    <col min="9992" max="9992" width="13" style="3" customWidth="1"/>
    <col min="9993" max="9993" width="12.85546875" style="3" customWidth="1"/>
    <col min="9994" max="9994" width="10.42578125" style="3" customWidth="1"/>
    <col min="9995" max="10239" width="9" style="3"/>
    <col min="10240" max="10240" width="6.140625" style="3" customWidth="1"/>
    <col min="10241" max="10241" width="42.7109375" style="3" customWidth="1"/>
    <col min="10242" max="10242" width="21.140625" style="3" customWidth="1"/>
    <col min="10243" max="10243" width="14.85546875" style="3" customWidth="1"/>
    <col min="10244" max="10244" width="16" style="3" customWidth="1"/>
    <col min="10245" max="10245" width="13.42578125" style="3" customWidth="1"/>
    <col min="10246" max="10246" width="14.7109375" style="3" customWidth="1"/>
    <col min="10247" max="10247" width="14.140625" style="3" customWidth="1"/>
    <col min="10248" max="10248" width="13" style="3" customWidth="1"/>
    <col min="10249" max="10249" width="12.85546875" style="3" customWidth="1"/>
    <col min="10250" max="10250" width="10.42578125" style="3" customWidth="1"/>
    <col min="10251" max="10495" width="9" style="3"/>
    <col min="10496" max="10496" width="6.140625" style="3" customWidth="1"/>
    <col min="10497" max="10497" width="42.7109375" style="3" customWidth="1"/>
    <col min="10498" max="10498" width="21.140625" style="3" customWidth="1"/>
    <col min="10499" max="10499" width="14.85546875" style="3" customWidth="1"/>
    <col min="10500" max="10500" width="16" style="3" customWidth="1"/>
    <col min="10501" max="10501" width="13.42578125" style="3" customWidth="1"/>
    <col min="10502" max="10502" width="14.7109375" style="3" customWidth="1"/>
    <col min="10503" max="10503" width="14.140625" style="3" customWidth="1"/>
    <col min="10504" max="10504" width="13" style="3" customWidth="1"/>
    <col min="10505" max="10505" width="12.85546875" style="3" customWidth="1"/>
    <col min="10506" max="10506" width="10.42578125" style="3" customWidth="1"/>
    <col min="10507" max="10751" width="9" style="3"/>
    <col min="10752" max="10752" width="6.140625" style="3" customWidth="1"/>
    <col min="10753" max="10753" width="42.7109375" style="3" customWidth="1"/>
    <col min="10754" max="10754" width="21.140625" style="3" customWidth="1"/>
    <col min="10755" max="10755" width="14.85546875" style="3" customWidth="1"/>
    <col min="10756" max="10756" width="16" style="3" customWidth="1"/>
    <col min="10757" max="10757" width="13.42578125" style="3" customWidth="1"/>
    <col min="10758" max="10758" width="14.7109375" style="3" customWidth="1"/>
    <col min="10759" max="10759" width="14.140625" style="3" customWidth="1"/>
    <col min="10760" max="10760" width="13" style="3" customWidth="1"/>
    <col min="10761" max="10761" width="12.85546875" style="3" customWidth="1"/>
    <col min="10762" max="10762" width="10.42578125" style="3" customWidth="1"/>
    <col min="10763" max="11007" width="9" style="3"/>
    <col min="11008" max="11008" width="6.140625" style="3" customWidth="1"/>
    <col min="11009" max="11009" width="42.7109375" style="3" customWidth="1"/>
    <col min="11010" max="11010" width="21.140625" style="3" customWidth="1"/>
    <col min="11011" max="11011" width="14.85546875" style="3" customWidth="1"/>
    <col min="11012" max="11012" width="16" style="3" customWidth="1"/>
    <col min="11013" max="11013" width="13.42578125" style="3" customWidth="1"/>
    <col min="11014" max="11014" width="14.7109375" style="3" customWidth="1"/>
    <col min="11015" max="11015" width="14.140625" style="3" customWidth="1"/>
    <col min="11016" max="11016" width="13" style="3" customWidth="1"/>
    <col min="11017" max="11017" width="12.85546875" style="3" customWidth="1"/>
    <col min="11018" max="11018" width="10.42578125" style="3" customWidth="1"/>
    <col min="11019" max="11263" width="9" style="3"/>
    <col min="11264" max="11264" width="6.140625" style="3" customWidth="1"/>
    <col min="11265" max="11265" width="42.7109375" style="3" customWidth="1"/>
    <col min="11266" max="11266" width="21.140625" style="3" customWidth="1"/>
    <col min="11267" max="11267" width="14.85546875" style="3" customWidth="1"/>
    <col min="11268" max="11268" width="16" style="3" customWidth="1"/>
    <col min="11269" max="11269" width="13.42578125" style="3" customWidth="1"/>
    <col min="11270" max="11270" width="14.7109375" style="3" customWidth="1"/>
    <col min="11271" max="11271" width="14.140625" style="3" customWidth="1"/>
    <col min="11272" max="11272" width="13" style="3" customWidth="1"/>
    <col min="11273" max="11273" width="12.85546875" style="3" customWidth="1"/>
    <col min="11274" max="11274" width="10.42578125" style="3" customWidth="1"/>
    <col min="11275" max="11519" width="9" style="3"/>
    <col min="11520" max="11520" width="6.140625" style="3" customWidth="1"/>
    <col min="11521" max="11521" width="42.7109375" style="3" customWidth="1"/>
    <col min="11522" max="11522" width="21.140625" style="3" customWidth="1"/>
    <col min="11523" max="11523" width="14.85546875" style="3" customWidth="1"/>
    <col min="11524" max="11524" width="16" style="3" customWidth="1"/>
    <col min="11525" max="11525" width="13.42578125" style="3" customWidth="1"/>
    <col min="11526" max="11526" width="14.7109375" style="3" customWidth="1"/>
    <col min="11527" max="11527" width="14.140625" style="3" customWidth="1"/>
    <col min="11528" max="11528" width="13" style="3" customWidth="1"/>
    <col min="11529" max="11529" width="12.85546875" style="3" customWidth="1"/>
    <col min="11530" max="11530" width="10.42578125" style="3" customWidth="1"/>
    <col min="11531" max="11775" width="9" style="3"/>
    <col min="11776" max="11776" width="6.140625" style="3" customWidth="1"/>
    <col min="11777" max="11777" width="42.7109375" style="3" customWidth="1"/>
    <col min="11778" max="11778" width="21.140625" style="3" customWidth="1"/>
    <col min="11779" max="11779" width="14.85546875" style="3" customWidth="1"/>
    <col min="11780" max="11780" width="16" style="3" customWidth="1"/>
    <col min="11781" max="11781" width="13.42578125" style="3" customWidth="1"/>
    <col min="11782" max="11782" width="14.7109375" style="3" customWidth="1"/>
    <col min="11783" max="11783" width="14.140625" style="3" customWidth="1"/>
    <col min="11784" max="11784" width="13" style="3" customWidth="1"/>
    <col min="11785" max="11785" width="12.85546875" style="3" customWidth="1"/>
    <col min="11786" max="11786" width="10.42578125" style="3" customWidth="1"/>
    <col min="11787" max="12031" width="9" style="3"/>
    <col min="12032" max="12032" width="6.140625" style="3" customWidth="1"/>
    <col min="12033" max="12033" width="42.7109375" style="3" customWidth="1"/>
    <col min="12034" max="12034" width="21.140625" style="3" customWidth="1"/>
    <col min="12035" max="12035" width="14.85546875" style="3" customWidth="1"/>
    <col min="12036" max="12036" width="16" style="3" customWidth="1"/>
    <col min="12037" max="12037" width="13.42578125" style="3" customWidth="1"/>
    <col min="12038" max="12038" width="14.7109375" style="3" customWidth="1"/>
    <col min="12039" max="12039" width="14.140625" style="3" customWidth="1"/>
    <col min="12040" max="12040" width="13" style="3" customWidth="1"/>
    <col min="12041" max="12041" width="12.85546875" style="3" customWidth="1"/>
    <col min="12042" max="12042" width="10.42578125" style="3" customWidth="1"/>
    <col min="12043" max="12287" width="9" style="3"/>
    <col min="12288" max="12288" width="6.140625" style="3" customWidth="1"/>
    <col min="12289" max="12289" width="42.7109375" style="3" customWidth="1"/>
    <col min="12290" max="12290" width="21.140625" style="3" customWidth="1"/>
    <col min="12291" max="12291" width="14.85546875" style="3" customWidth="1"/>
    <col min="12292" max="12292" width="16" style="3" customWidth="1"/>
    <col min="12293" max="12293" width="13.42578125" style="3" customWidth="1"/>
    <col min="12294" max="12294" width="14.7109375" style="3" customWidth="1"/>
    <col min="12295" max="12295" width="14.140625" style="3" customWidth="1"/>
    <col min="12296" max="12296" width="13" style="3" customWidth="1"/>
    <col min="12297" max="12297" width="12.85546875" style="3" customWidth="1"/>
    <col min="12298" max="12298" width="10.42578125" style="3" customWidth="1"/>
    <col min="12299" max="12543" width="9" style="3"/>
    <col min="12544" max="12544" width="6.140625" style="3" customWidth="1"/>
    <col min="12545" max="12545" width="42.7109375" style="3" customWidth="1"/>
    <col min="12546" max="12546" width="21.140625" style="3" customWidth="1"/>
    <col min="12547" max="12547" width="14.85546875" style="3" customWidth="1"/>
    <col min="12548" max="12548" width="16" style="3" customWidth="1"/>
    <col min="12549" max="12549" width="13.42578125" style="3" customWidth="1"/>
    <col min="12550" max="12550" width="14.7109375" style="3" customWidth="1"/>
    <col min="12551" max="12551" width="14.140625" style="3" customWidth="1"/>
    <col min="12552" max="12552" width="13" style="3" customWidth="1"/>
    <col min="12553" max="12553" width="12.85546875" style="3" customWidth="1"/>
    <col min="12554" max="12554" width="10.42578125" style="3" customWidth="1"/>
    <col min="12555" max="12799" width="9" style="3"/>
    <col min="12800" max="12800" width="6.140625" style="3" customWidth="1"/>
    <col min="12801" max="12801" width="42.7109375" style="3" customWidth="1"/>
    <col min="12802" max="12802" width="21.140625" style="3" customWidth="1"/>
    <col min="12803" max="12803" width="14.85546875" style="3" customWidth="1"/>
    <col min="12804" max="12804" width="16" style="3" customWidth="1"/>
    <col min="12805" max="12805" width="13.42578125" style="3" customWidth="1"/>
    <col min="12806" max="12806" width="14.7109375" style="3" customWidth="1"/>
    <col min="12807" max="12807" width="14.140625" style="3" customWidth="1"/>
    <col min="12808" max="12808" width="13" style="3" customWidth="1"/>
    <col min="12809" max="12809" width="12.85546875" style="3" customWidth="1"/>
    <col min="12810" max="12810" width="10.42578125" style="3" customWidth="1"/>
    <col min="12811" max="13055" width="9" style="3"/>
    <col min="13056" max="13056" width="6.140625" style="3" customWidth="1"/>
    <col min="13057" max="13057" width="42.7109375" style="3" customWidth="1"/>
    <col min="13058" max="13058" width="21.140625" style="3" customWidth="1"/>
    <col min="13059" max="13059" width="14.85546875" style="3" customWidth="1"/>
    <col min="13060" max="13060" width="16" style="3" customWidth="1"/>
    <col min="13061" max="13061" width="13.42578125" style="3" customWidth="1"/>
    <col min="13062" max="13062" width="14.7109375" style="3" customWidth="1"/>
    <col min="13063" max="13063" width="14.140625" style="3" customWidth="1"/>
    <col min="13064" max="13064" width="13" style="3" customWidth="1"/>
    <col min="13065" max="13065" width="12.85546875" style="3" customWidth="1"/>
    <col min="13066" max="13066" width="10.42578125" style="3" customWidth="1"/>
    <col min="13067" max="13311" width="9" style="3"/>
    <col min="13312" max="13312" width="6.140625" style="3" customWidth="1"/>
    <col min="13313" max="13313" width="42.7109375" style="3" customWidth="1"/>
    <col min="13314" max="13314" width="21.140625" style="3" customWidth="1"/>
    <col min="13315" max="13315" width="14.85546875" style="3" customWidth="1"/>
    <col min="13316" max="13316" width="16" style="3" customWidth="1"/>
    <col min="13317" max="13317" width="13.42578125" style="3" customWidth="1"/>
    <col min="13318" max="13318" width="14.7109375" style="3" customWidth="1"/>
    <col min="13319" max="13319" width="14.140625" style="3" customWidth="1"/>
    <col min="13320" max="13320" width="13" style="3" customWidth="1"/>
    <col min="13321" max="13321" width="12.85546875" style="3" customWidth="1"/>
    <col min="13322" max="13322" width="10.42578125" style="3" customWidth="1"/>
    <col min="13323" max="13567" width="9" style="3"/>
    <col min="13568" max="13568" width="6.140625" style="3" customWidth="1"/>
    <col min="13569" max="13569" width="42.7109375" style="3" customWidth="1"/>
    <col min="13570" max="13570" width="21.140625" style="3" customWidth="1"/>
    <col min="13571" max="13571" width="14.85546875" style="3" customWidth="1"/>
    <col min="13572" max="13572" width="16" style="3" customWidth="1"/>
    <col min="13573" max="13573" width="13.42578125" style="3" customWidth="1"/>
    <col min="13574" max="13574" width="14.7109375" style="3" customWidth="1"/>
    <col min="13575" max="13575" width="14.140625" style="3" customWidth="1"/>
    <col min="13576" max="13576" width="13" style="3" customWidth="1"/>
    <col min="13577" max="13577" width="12.85546875" style="3" customWidth="1"/>
    <col min="13578" max="13578" width="10.42578125" style="3" customWidth="1"/>
    <col min="13579" max="13823" width="9" style="3"/>
    <col min="13824" max="13824" width="6.140625" style="3" customWidth="1"/>
    <col min="13825" max="13825" width="42.7109375" style="3" customWidth="1"/>
    <col min="13826" max="13826" width="21.140625" style="3" customWidth="1"/>
    <col min="13827" max="13827" width="14.85546875" style="3" customWidth="1"/>
    <col min="13828" max="13828" width="16" style="3" customWidth="1"/>
    <col min="13829" max="13829" width="13.42578125" style="3" customWidth="1"/>
    <col min="13830" max="13830" width="14.7109375" style="3" customWidth="1"/>
    <col min="13831" max="13831" width="14.140625" style="3" customWidth="1"/>
    <col min="13832" max="13832" width="13" style="3" customWidth="1"/>
    <col min="13833" max="13833" width="12.85546875" style="3" customWidth="1"/>
    <col min="13834" max="13834" width="10.42578125" style="3" customWidth="1"/>
    <col min="13835" max="14079" width="9" style="3"/>
    <col min="14080" max="14080" width="6.140625" style="3" customWidth="1"/>
    <col min="14081" max="14081" width="42.7109375" style="3" customWidth="1"/>
    <col min="14082" max="14082" width="21.140625" style="3" customWidth="1"/>
    <col min="14083" max="14083" width="14.85546875" style="3" customWidth="1"/>
    <col min="14084" max="14084" width="16" style="3" customWidth="1"/>
    <col min="14085" max="14085" width="13.42578125" style="3" customWidth="1"/>
    <col min="14086" max="14086" width="14.7109375" style="3" customWidth="1"/>
    <col min="14087" max="14087" width="14.140625" style="3" customWidth="1"/>
    <col min="14088" max="14088" width="13" style="3" customWidth="1"/>
    <col min="14089" max="14089" width="12.85546875" style="3" customWidth="1"/>
    <col min="14090" max="14090" width="10.42578125" style="3" customWidth="1"/>
    <col min="14091" max="14335" width="9" style="3"/>
    <col min="14336" max="14336" width="6.140625" style="3" customWidth="1"/>
    <col min="14337" max="14337" width="42.7109375" style="3" customWidth="1"/>
    <col min="14338" max="14338" width="21.140625" style="3" customWidth="1"/>
    <col min="14339" max="14339" width="14.85546875" style="3" customWidth="1"/>
    <col min="14340" max="14340" width="16" style="3" customWidth="1"/>
    <col min="14341" max="14341" width="13.42578125" style="3" customWidth="1"/>
    <col min="14342" max="14342" width="14.7109375" style="3" customWidth="1"/>
    <col min="14343" max="14343" width="14.140625" style="3" customWidth="1"/>
    <col min="14344" max="14344" width="13" style="3" customWidth="1"/>
    <col min="14345" max="14345" width="12.85546875" style="3" customWidth="1"/>
    <col min="14346" max="14346" width="10.42578125" style="3" customWidth="1"/>
    <col min="14347" max="14591" width="9" style="3"/>
    <col min="14592" max="14592" width="6.140625" style="3" customWidth="1"/>
    <col min="14593" max="14593" width="42.7109375" style="3" customWidth="1"/>
    <col min="14594" max="14594" width="21.140625" style="3" customWidth="1"/>
    <col min="14595" max="14595" width="14.85546875" style="3" customWidth="1"/>
    <col min="14596" max="14596" width="16" style="3" customWidth="1"/>
    <col min="14597" max="14597" width="13.42578125" style="3" customWidth="1"/>
    <col min="14598" max="14598" width="14.7109375" style="3" customWidth="1"/>
    <col min="14599" max="14599" width="14.140625" style="3" customWidth="1"/>
    <col min="14600" max="14600" width="13" style="3" customWidth="1"/>
    <col min="14601" max="14601" width="12.85546875" style="3" customWidth="1"/>
    <col min="14602" max="14602" width="10.42578125" style="3" customWidth="1"/>
    <col min="14603" max="14847" width="9" style="3"/>
    <col min="14848" max="14848" width="6.140625" style="3" customWidth="1"/>
    <col min="14849" max="14849" width="42.7109375" style="3" customWidth="1"/>
    <col min="14850" max="14850" width="21.140625" style="3" customWidth="1"/>
    <col min="14851" max="14851" width="14.85546875" style="3" customWidth="1"/>
    <col min="14852" max="14852" width="16" style="3" customWidth="1"/>
    <col min="14853" max="14853" width="13.42578125" style="3" customWidth="1"/>
    <col min="14854" max="14854" width="14.7109375" style="3" customWidth="1"/>
    <col min="14855" max="14855" width="14.140625" style="3" customWidth="1"/>
    <col min="14856" max="14856" width="13" style="3" customWidth="1"/>
    <col min="14857" max="14857" width="12.85546875" style="3" customWidth="1"/>
    <col min="14858" max="14858" width="10.42578125" style="3" customWidth="1"/>
    <col min="14859" max="15103" width="9" style="3"/>
    <col min="15104" max="15104" width="6.140625" style="3" customWidth="1"/>
    <col min="15105" max="15105" width="42.7109375" style="3" customWidth="1"/>
    <col min="15106" max="15106" width="21.140625" style="3" customWidth="1"/>
    <col min="15107" max="15107" width="14.85546875" style="3" customWidth="1"/>
    <col min="15108" max="15108" width="16" style="3" customWidth="1"/>
    <col min="15109" max="15109" width="13.42578125" style="3" customWidth="1"/>
    <col min="15110" max="15110" width="14.7109375" style="3" customWidth="1"/>
    <col min="15111" max="15111" width="14.140625" style="3" customWidth="1"/>
    <col min="15112" max="15112" width="13" style="3" customWidth="1"/>
    <col min="15113" max="15113" width="12.85546875" style="3" customWidth="1"/>
    <col min="15114" max="15114" width="10.42578125" style="3" customWidth="1"/>
    <col min="15115" max="15359" width="9" style="3"/>
    <col min="15360" max="15360" width="6.140625" style="3" customWidth="1"/>
    <col min="15361" max="15361" width="42.7109375" style="3" customWidth="1"/>
    <col min="15362" max="15362" width="21.140625" style="3" customWidth="1"/>
    <col min="15363" max="15363" width="14.85546875" style="3" customWidth="1"/>
    <col min="15364" max="15364" width="16" style="3" customWidth="1"/>
    <col min="15365" max="15365" width="13.42578125" style="3" customWidth="1"/>
    <col min="15366" max="15366" width="14.7109375" style="3" customWidth="1"/>
    <col min="15367" max="15367" width="14.140625" style="3" customWidth="1"/>
    <col min="15368" max="15368" width="13" style="3" customWidth="1"/>
    <col min="15369" max="15369" width="12.85546875" style="3" customWidth="1"/>
    <col min="15370" max="15370" width="10.42578125" style="3" customWidth="1"/>
    <col min="15371" max="15615" width="9" style="3"/>
    <col min="15616" max="15616" width="6.140625" style="3" customWidth="1"/>
    <col min="15617" max="15617" width="42.7109375" style="3" customWidth="1"/>
    <col min="15618" max="15618" width="21.140625" style="3" customWidth="1"/>
    <col min="15619" max="15619" width="14.85546875" style="3" customWidth="1"/>
    <col min="15620" max="15620" width="16" style="3" customWidth="1"/>
    <col min="15621" max="15621" width="13.42578125" style="3" customWidth="1"/>
    <col min="15622" max="15622" width="14.7109375" style="3" customWidth="1"/>
    <col min="15623" max="15623" width="14.140625" style="3" customWidth="1"/>
    <col min="15624" max="15624" width="13" style="3" customWidth="1"/>
    <col min="15625" max="15625" width="12.85546875" style="3" customWidth="1"/>
    <col min="15626" max="15626" width="10.42578125" style="3" customWidth="1"/>
    <col min="15627" max="15871" width="9" style="3"/>
    <col min="15872" max="15872" width="6.140625" style="3" customWidth="1"/>
    <col min="15873" max="15873" width="42.7109375" style="3" customWidth="1"/>
    <col min="15874" max="15874" width="21.140625" style="3" customWidth="1"/>
    <col min="15875" max="15875" width="14.85546875" style="3" customWidth="1"/>
    <col min="15876" max="15876" width="16" style="3" customWidth="1"/>
    <col min="15877" max="15877" width="13.42578125" style="3" customWidth="1"/>
    <col min="15878" max="15878" width="14.7109375" style="3" customWidth="1"/>
    <col min="15879" max="15879" width="14.140625" style="3" customWidth="1"/>
    <col min="15880" max="15880" width="13" style="3" customWidth="1"/>
    <col min="15881" max="15881" width="12.85546875" style="3" customWidth="1"/>
    <col min="15882" max="15882" width="10.42578125" style="3" customWidth="1"/>
    <col min="15883" max="16127" width="9" style="3"/>
    <col min="16128" max="16128" width="6.140625" style="3" customWidth="1"/>
    <col min="16129" max="16129" width="42.7109375" style="3" customWidth="1"/>
    <col min="16130" max="16130" width="21.140625" style="3" customWidth="1"/>
    <col min="16131" max="16131" width="14.85546875" style="3" customWidth="1"/>
    <col min="16132" max="16132" width="16" style="3" customWidth="1"/>
    <col min="16133" max="16133" width="13.42578125" style="3" customWidth="1"/>
    <col min="16134" max="16134" width="14.7109375" style="3" customWidth="1"/>
    <col min="16135" max="16135" width="14.140625" style="3" customWidth="1"/>
    <col min="16136" max="16136" width="13" style="3" customWidth="1"/>
    <col min="16137" max="16137" width="12.85546875" style="3" customWidth="1"/>
    <col min="16138" max="16138" width="10.42578125" style="3" customWidth="1"/>
    <col min="16139" max="16384" width="9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42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89" t="s">
        <v>37</v>
      </c>
      <c r="D6" s="95" t="s">
        <v>6</v>
      </c>
      <c r="E6" s="95"/>
      <c r="F6" s="95"/>
      <c r="G6" s="95"/>
      <c r="H6" s="95"/>
      <c r="I6" s="95"/>
      <c r="J6" s="95"/>
    </row>
    <row r="7" spans="1:10" s="4" customFormat="1" ht="36" x14ac:dyDescent="0.3">
      <c r="A7" s="89"/>
      <c r="B7" s="89"/>
      <c r="C7" s="89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7" customFormat="1" ht="17.25" x14ac:dyDescent="0.4">
      <c r="A8" s="89"/>
      <c r="B8" s="89"/>
      <c r="C8" s="6" t="s">
        <v>52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</row>
    <row r="9" spans="1:10" x14ac:dyDescent="0.3">
      <c r="A9" s="8">
        <v>1</v>
      </c>
      <c r="B9" s="9" t="s">
        <v>21</v>
      </c>
      <c r="C9" s="10">
        <f t="shared" ref="C9:C21" si="0">SUM(D9:J9)</f>
        <v>0</v>
      </c>
      <c r="D9" s="10">
        <f>[6]ตารางสำรวจอายุลูกหนี้ฯ!E11</f>
        <v>0</v>
      </c>
      <c r="E9" s="10">
        <f>[6]ตารางสำรวจอายุลูกหนี้ฯ!G11</f>
        <v>0</v>
      </c>
      <c r="F9" s="10">
        <f>[6]ตารางสำรวจอายุลูกหนี้ฯ!H11</f>
        <v>0</v>
      </c>
      <c r="G9" s="10">
        <f>[6]ตารางสำรวจอายุลูกหนี้ฯ!I11</f>
        <v>0</v>
      </c>
      <c r="H9" s="10">
        <f>[6]ตารางสำรวจอายุลูกหนี้ฯ!J11</f>
        <v>0</v>
      </c>
      <c r="I9" s="10">
        <f>[6]ตารางสำรวจอายุลูกหนี้ฯ!K11</f>
        <v>0</v>
      </c>
      <c r="J9" s="10">
        <f>[6]ตารางสำรวจอายุลูกหนี้ฯ!L11</f>
        <v>0</v>
      </c>
    </row>
    <row r="10" spans="1:10" x14ac:dyDescent="0.3">
      <c r="A10" s="8">
        <v>2</v>
      </c>
      <c r="B10" s="9" t="s">
        <v>22</v>
      </c>
      <c r="C10" s="10">
        <f t="shared" si="0"/>
        <v>3091293.4500000007</v>
      </c>
      <c r="D10" s="10">
        <f>[6]ตารางสำรวจอายุลูกหนี้ฯ!E23</f>
        <v>2332810.4500000002</v>
      </c>
      <c r="E10" s="10">
        <f>[6]ตารางสำรวจอายุลูกหนี้ฯ!G23</f>
        <v>303278.53000000003</v>
      </c>
      <c r="F10" s="10">
        <f>[6]ตารางสำรวจอายุลูกหนี้ฯ!I23</f>
        <v>167456.04</v>
      </c>
      <c r="G10" s="10">
        <f>[6]ตารางสำรวจอายุลูกหนี้ฯ!K23</f>
        <v>150444.6</v>
      </c>
      <c r="H10" s="10">
        <f>[6]ตารางสำรวจอายุลูกหนี้ฯ!M23</f>
        <v>104691.83</v>
      </c>
      <c r="I10" s="10">
        <f>[6]ตารางสำรวจอายุลูกหนี้ฯ!O23</f>
        <v>32612</v>
      </c>
      <c r="J10" s="10">
        <f>[6]ตารางสำรวจอายุลูกหนี้ฯ!Q23</f>
        <v>0</v>
      </c>
    </row>
    <row r="11" spans="1:10" x14ac:dyDescent="0.3">
      <c r="A11" s="8">
        <v>3</v>
      </c>
      <c r="B11" s="9" t="s">
        <v>23</v>
      </c>
      <c r="C11" s="10">
        <f t="shared" si="0"/>
        <v>395146.5</v>
      </c>
      <c r="D11" s="10">
        <f>[6]ตารางสำรวจอายุลูกหนี้ฯ!E34</f>
        <v>267308</v>
      </c>
      <c r="E11" s="10">
        <f>[6]ตารางสำรวจอายุลูกหนี้ฯ!G34</f>
        <v>63118.5</v>
      </c>
      <c r="F11" s="10">
        <f>SUM([6]ตารางสำรวจอายุลูกหนี้ฯ!I34)</f>
        <v>23415.5</v>
      </c>
      <c r="G11" s="10">
        <f>SUM([6]ตารางสำรวจอายุลูกหนี้ฯ!K34)</f>
        <v>41304.5</v>
      </c>
      <c r="H11" s="10">
        <f>SUM([6]ตารางสำรวจอายุลูกหนี้ฯ!M34)</f>
        <v>0</v>
      </c>
      <c r="I11" s="10">
        <f>SUM([6]ตารางสำรวจอายุลูกหนี้ฯ!O34)</f>
        <v>0</v>
      </c>
      <c r="J11" s="10">
        <f>SUM([6]ตารางสำรวจอายุลูกหนี้ฯ!Q34)</f>
        <v>0</v>
      </c>
    </row>
    <row r="12" spans="1:10" x14ac:dyDescent="0.3">
      <c r="A12" s="8">
        <v>4</v>
      </c>
      <c r="B12" s="9" t="s">
        <v>24</v>
      </c>
      <c r="C12" s="10">
        <f t="shared" si="0"/>
        <v>548996.66999999993</v>
      </c>
      <c r="D12" s="10">
        <f>[6]ตารางสำรวจอายุลูกหนี้ฯ!E39</f>
        <v>429209.68</v>
      </c>
      <c r="E12" s="10">
        <f>[6]ตารางสำรวจอายุลูกหนี้ฯ!G39</f>
        <v>63952.5</v>
      </c>
      <c r="F12" s="10">
        <f>SUM([6]ตารางสำรวจอายุลูกหนี้ฯ!I39)</f>
        <v>34311.5</v>
      </c>
      <c r="G12" s="10">
        <f>SUM([6]ตารางสำรวจอายุลูกหนี้ฯ!K39)</f>
        <v>21522.989999999998</v>
      </c>
      <c r="H12" s="10">
        <f>SUM([6]ตารางสำรวจอายุลูกหนี้ฯ!M39)</f>
        <v>0</v>
      </c>
      <c r="I12" s="10">
        <f>SUM([6]ตารางสำรวจอายุลูกหนี้ฯ!O39)</f>
        <v>0</v>
      </c>
      <c r="J12" s="10">
        <f>[6]ตารางสำรวจอายุลูกหนี้ฯ!L39</f>
        <v>0</v>
      </c>
    </row>
    <row r="13" spans="1:10" x14ac:dyDescent="0.3">
      <c r="A13" s="8">
        <v>5</v>
      </c>
      <c r="B13" s="9" t="s">
        <v>25</v>
      </c>
      <c r="C13" s="10">
        <f t="shared" si="0"/>
        <v>0</v>
      </c>
      <c r="D13" s="10">
        <f>[6]ตารางสำรวจอายุลูกหนี้ฯ!E50</f>
        <v>0</v>
      </c>
      <c r="E13" s="10">
        <f>[6]ตารางสำรวจอายุลูกหนี้ฯ!G50</f>
        <v>0</v>
      </c>
      <c r="F13" s="10">
        <f>[6]ตารางสำรวจอายุลูกหนี้ฯ!H50</f>
        <v>0</v>
      </c>
      <c r="G13" s="10">
        <f>[6]ตารางสำรวจอายุลูกหนี้ฯ!I50</f>
        <v>0</v>
      </c>
      <c r="H13" s="10">
        <f>[6]ตารางสำรวจอายุลูกหนี้ฯ!J50</f>
        <v>0</v>
      </c>
      <c r="I13" s="10">
        <f>[6]ตารางสำรวจอายุลูกหนี้ฯ!K50</f>
        <v>0</v>
      </c>
      <c r="J13" s="10">
        <f>[6]ตารางสำรวจอายุลูกหนี้ฯ!L50</f>
        <v>0</v>
      </c>
    </row>
    <row r="14" spans="1:10" x14ac:dyDescent="0.3">
      <c r="A14" s="8">
        <v>6</v>
      </c>
      <c r="B14" s="9" t="s">
        <v>26</v>
      </c>
      <c r="C14" s="10">
        <f t="shared" si="0"/>
        <v>1313569.8</v>
      </c>
      <c r="D14" s="10">
        <f>[6]ตารางสำรวจอายุลูกหนี้ฯ!E53</f>
        <v>645389.5</v>
      </c>
      <c r="E14" s="10">
        <f>[6]ตารางสำรวจอายุลูกหนี้ฯ!G53</f>
        <v>333485.3</v>
      </c>
      <c r="F14" s="10">
        <f>SUM([6]ตารางสำรวจอายุลูกหนี้ฯ!I53)</f>
        <v>195139</v>
      </c>
      <c r="G14" s="10">
        <f>SUM([6]ตารางสำรวจอายุลูกหนี้ฯ!K53)</f>
        <v>139556</v>
      </c>
      <c r="H14" s="10">
        <f>SUM([6]ตารางสำรวจอายุลูกหนี้ฯ!M53)</f>
        <v>0</v>
      </c>
      <c r="I14" s="10">
        <f>SUM([6]ตารางสำรวจอายุลูกหนี้ฯ!O53)</f>
        <v>0</v>
      </c>
      <c r="J14" s="10">
        <f>SUM([6]ตารางสำรวจอายุลูกหนี้ฯ!Q53)</f>
        <v>0</v>
      </c>
    </row>
    <row r="15" spans="1:10" x14ac:dyDescent="0.3">
      <c r="A15" s="8">
        <v>7</v>
      </c>
      <c r="B15" s="9" t="s">
        <v>27</v>
      </c>
      <c r="C15" s="10">
        <f t="shared" si="0"/>
        <v>35117</v>
      </c>
      <c r="D15" s="10">
        <f>[6]ตารางสำรวจอายุลูกหนี้ฯ!E56</f>
        <v>10641.5</v>
      </c>
      <c r="E15" s="10">
        <f>[6]ตารางสำรวจอายุลูกหนี้ฯ!G56</f>
        <v>21758</v>
      </c>
      <c r="F15" s="10">
        <f>SUM([6]ตารางสำรวจอายุลูกหนี้ฯ!I56)</f>
        <v>2717.5</v>
      </c>
      <c r="G15" s="10">
        <f>SUM([6]ตารางสำรวจอายุลูกหนี้ฯ!K56)</f>
        <v>0</v>
      </c>
      <c r="H15" s="10">
        <f>SUM([6]ตารางสำรวจอายุลูกหนี้ฯ!M56)</f>
        <v>0</v>
      </c>
      <c r="I15" s="10">
        <f>SUM([6]ตารางสำรวจอายุลูกหนี้ฯ!O56)</f>
        <v>0</v>
      </c>
      <c r="J15" s="10">
        <f>SUM([6]ตารางสำรวจอายุลูกหนี้ฯ!Q56)</f>
        <v>0</v>
      </c>
    </row>
    <row r="16" spans="1:10" x14ac:dyDescent="0.3">
      <c r="A16" s="8">
        <v>8</v>
      </c>
      <c r="B16" s="9" t="s">
        <v>28</v>
      </c>
      <c r="C16" s="10">
        <f t="shared" si="0"/>
        <v>360645</v>
      </c>
      <c r="D16" s="10">
        <f>[6]ตารางสำรวจอายุลูกหนี้ฯ!E59</f>
        <v>149023.5</v>
      </c>
      <c r="E16" s="10">
        <f>[6]ตารางสำรวจอายุลูกหนี้ฯ!G59</f>
        <v>70596</v>
      </c>
      <c r="F16" s="10">
        <f>SUM([6]ตารางสำรวจอายุลูกหนี้ฯ!I59)</f>
        <v>66384</v>
      </c>
      <c r="G16" s="10">
        <f>SUM([6]ตารางสำรวจอายุลูกหนี้ฯ!K59)</f>
        <v>74641.5</v>
      </c>
      <c r="H16" s="10">
        <f>SUM([6]ตารางสำรวจอายุลูกหนี้ฯ!M59)</f>
        <v>0</v>
      </c>
      <c r="I16" s="10">
        <f>SUM([6]ตารางสำรวจอายุลูกหนี้ฯ!O59)</f>
        <v>0</v>
      </c>
      <c r="J16" s="10">
        <f>SUM([6]ตารางสำรวจอายุลูกหนี้ฯ!Q59)</f>
        <v>0</v>
      </c>
    </row>
    <row r="17" spans="1:10" x14ac:dyDescent="0.3">
      <c r="A17" s="8">
        <v>9</v>
      </c>
      <c r="B17" s="9" t="s">
        <v>29</v>
      </c>
      <c r="C17" s="10">
        <f t="shared" si="0"/>
        <v>51893.5</v>
      </c>
      <c r="D17" s="10">
        <f>[6]ตารางสำรวจอายุลูกหนี้ฯ!E64</f>
        <v>21421</v>
      </c>
      <c r="E17" s="10">
        <f>[6]ตารางสำรวจอายุลูกหนี้ฯ!G64</f>
        <v>24762</v>
      </c>
      <c r="F17" s="10">
        <f>SUM([6]ตารางสำรวจอายุลูกหนี้ฯ!I64)</f>
        <v>4355.5</v>
      </c>
      <c r="G17" s="10">
        <f>SUM([6]ตารางสำรวจอายุลูกหนี้ฯ!K64)</f>
        <v>1355</v>
      </c>
      <c r="H17" s="10">
        <f>SUM([6]ตารางสำรวจอายุลูกหนี้ฯ!M64)</f>
        <v>0</v>
      </c>
      <c r="I17" s="10">
        <f>SUM([6]ตารางสำรวจอายุลูกหนี้ฯ!O64)</f>
        <v>0</v>
      </c>
      <c r="J17" s="10">
        <f>SUM([6]ตารางสำรวจอายุลูกหนี้ฯ!Q64)</f>
        <v>0</v>
      </c>
    </row>
    <row r="18" spans="1:10" x14ac:dyDescent="0.3">
      <c r="A18" s="12">
        <v>10</v>
      </c>
      <c r="B18" s="13" t="s">
        <v>30</v>
      </c>
      <c r="C18" s="14">
        <f t="shared" si="0"/>
        <v>0</v>
      </c>
      <c r="D18" s="14">
        <f>[6]ตารางสำรวจอายุลูกหนี้ฯ!E65</f>
        <v>0</v>
      </c>
      <c r="E18" s="14">
        <f>[6]ตารางสำรวจอายุลูกหนี้ฯ!G65</f>
        <v>0</v>
      </c>
      <c r="F18" s="14">
        <f>[6]ตารางสำรวจอายุลูกหนี้ฯ!H65</f>
        <v>0</v>
      </c>
      <c r="G18" s="14">
        <f>[6]ตารางสำรวจอายุลูกหนี้ฯ!I65</f>
        <v>0</v>
      </c>
      <c r="H18" s="14">
        <f>[6]ตารางสำรวจอายุลูกหนี้ฯ!J65</f>
        <v>0</v>
      </c>
      <c r="I18" s="14">
        <f>[6]ตารางสำรวจอายุลูกหนี้ฯ!K65</f>
        <v>0</v>
      </c>
      <c r="J18" s="14">
        <f>[6]ตารางสำรวจอายุลูกหนี้ฯ!L65</f>
        <v>0</v>
      </c>
    </row>
    <row r="19" spans="1:10" x14ac:dyDescent="0.3">
      <c r="A19" s="12">
        <v>11</v>
      </c>
      <c r="B19" s="13" t="s">
        <v>31</v>
      </c>
      <c r="C19" s="14">
        <f t="shared" si="0"/>
        <v>0</v>
      </c>
      <c r="D19" s="14">
        <f>[6]ตารางสำรวจอายุลูกหนี้ฯ!E66</f>
        <v>0</v>
      </c>
      <c r="E19" s="14">
        <f>[6]ตารางสำรวจอายุลูกหนี้ฯ!G66</f>
        <v>0</v>
      </c>
      <c r="F19" s="14">
        <f>[6]ตารางสำรวจอายุลูกหนี้ฯ!H66</f>
        <v>0</v>
      </c>
      <c r="G19" s="14">
        <f>[6]ตารางสำรวจอายุลูกหนี้ฯ!I66</f>
        <v>0</v>
      </c>
      <c r="H19" s="14">
        <f>[6]ตารางสำรวจอายุลูกหนี้ฯ!J66</f>
        <v>0</v>
      </c>
      <c r="I19" s="14">
        <f>[6]ตารางสำรวจอายุลูกหนี้ฯ!K66</f>
        <v>0</v>
      </c>
      <c r="J19" s="14">
        <f>[6]ตารางสำรวจอายุลูกหนี้ฯ!L66</f>
        <v>0</v>
      </c>
    </row>
    <row r="20" spans="1:10" x14ac:dyDescent="0.3">
      <c r="A20" s="12">
        <v>12</v>
      </c>
      <c r="B20" s="13" t="s">
        <v>32</v>
      </c>
      <c r="C20" s="14">
        <f t="shared" si="0"/>
        <v>0</v>
      </c>
      <c r="D20" s="14">
        <f>[6]ตารางสำรวจอายุลูกหนี้ฯ!E67</f>
        <v>0</v>
      </c>
      <c r="E20" s="14">
        <f>[6]ตารางสำรวจอายุลูกหนี้ฯ!G67</f>
        <v>0</v>
      </c>
      <c r="F20" s="14">
        <f>[6]ตารางสำรวจอายุลูกหนี้ฯ!H67</f>
        <v>0</v>
      </c>
      <c r="G20" s="14">
        <f>[6]ตารางสำรวจอายุลูกหนี้ฯ!I67</f>
        <v>0</v>
      </c>
      <c r="H20" s="14">
        <f>[6]ตารางสำรวจอายุลูกหนี้ฯ!J67</f>
        <v>0</v>
      </c>
      <c r="I20" s="14">
        <f>[6]ตารางสำรวจอายุลูกหนี้ฯ!K67</f>
        <v>0</v>
      </c>
      <c r="J20" s="14">
        <f>[6]ตารางสำรวจอายุลูกหนี้ฯ!L67</f>
        <v>0</v>
      </c>
    </row>
    <row r="21" spans="1:10" ht="21" thickBot="1" x14ac:dyDescent="0.35">
      <c r="A21" s="16">
        <v>13</v>
      </c>
      <c r="B21" s="17" t="s">
        <v>33</v>
      </c>
      <c r="C21" s="18">
        <f t="shared" si="0"/>
        <v>5796661.9200000009</v>
      </c>
      <c r="D21" s="18">
        <f>[6]ตารางสำรวจอายุลูกหนี้ฯ!E68</f>
        <v>3855803.6300000004</v>
      </c>
      <c r="E21" s="18">
        <f>[6]ตารางสำรวจอายุลูกหนี้ฯ!G68</f>
        <v>880950.83000000007</v>
      </c>
      <c r="F21" s="18">
        <f>SUM([6]ตารางสำรวจอายุลูกหนี้ฯ!I68)</f>
        <v>493779.04000000004</v>
      </c>
      <c r="G21" s="18">
        <f>SUM([6]ตารางสำรวจอายุลูกหนี้ฯ!K68)</f>
        <v>428824.58999999997</v>
      </c>
      <c r="H21" s="18">
        <f>SUM([6]ตารางสำรวจอายุลูกหนี้ฯ!M68)</f>
        <v>104691.83</v>
      </c>
      <c r="I21" s="18">
        <f>SUM([6]ตารางสำรวจอายุลูกหนี้ฯ!O68)</f>
        <v>32612</v>
      </c>
      <c r="J21" s="18">
        <f>SUM([6]ตารางสำรวจอายุลูกหนี้ฯ!Q68)</f>
        <v>0</v>
      </c>
    </row>
    <row r="22" spans="1:10" ht="21" thickTop="1" x14ac:dyDescent="0.3"/>
    <row r="24" spans="1:10" x14ac:dyDescent="0.3">
      <c r="G24" s="21"/>
      <c r="H24" s="98"/>
      <c r="I24" s="98"/>
      <c r="J24" s="98"/>
    </row>
    <row r="25" spans="1:10" x14ac:dyDescent="0.3">
      <c r="G25" s="21"/>
      <c r="H25" s="98"/>
      <c r="I25" s="98"/>
      <c r="J25" s="98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18E1-31BF-4A35-8DB4-AC37CEA40BF7}">
  <dimension ref="A1:J26"/>
  <sheetViews>
    <sheetView topLeftCell="B11" workbookViewId="0">
      <selection activeCell="D24" sqref="D24"/>
    </sheetView>
  </sheetViews>
  <sheetFormatPr defaultColWidth="16.7109375" defaultRowHeight="20.25" x14ac:dyDescent="0.3"/>
  <cols>
    <col min="1" max="1" width="6.5703125" style="2" customWidth="1"/>
    <col min="2" max="2" width="46" style="3" customWidth="1"/>
    <col min="3" max="3" width="18.42578125" style="40" customWidth="1"/>
    <col min="4" max="10" width="16.7109375" style="40"/>
    <col min="11" max="255" width="16.7109375" style="3"/>
    <col min="256" max="256" width="6.5703125" style="3" customWidth="1"/>
    <col min="257" max="257" width="46" style="3" customWidth="1"/>
    <col min="258" max="511" width="16.7109375" style="3"/>
    <col min="512" max="512" width="6.5703125" style="3" customWidth="1"/>
    <col min="513" max="513" width="46" style="3" customWidth="1"/>
    <col min="514" max="767" width="16.7109375" style="3"/>
    <col min="768" max="768" width="6.5703125" style="3" customWidth="1"/>
    <col min="769" max="769" width="46" style="3" customWidth="1"/>
    <col min="770" max="1023" width="16.7109375" style="3"/>
    <col min="1024" max="1024" width="6.5703125" style="3" customWidth="1"/>
    <col min="1025" max="1025" width="46" style="3" customWidth="1"/>
    <col min="1026" max="1279" width="16.7109375" style="3"/>
    <col min="1280" max="1280" width="6.5703125" style="3" customWidth="1"/>
    <col min="1281" max="1281" width="46" style="3" customWidth="1"/>
    <col min="1282" max="1535" width="16.7109375" style="3"/>
    <col min="1536" max="1536" width="6.5703125" style="3" customWidth="1"/>
    <col min="1537" max="1537" width="46" style="3" customWidth="1"/>
    <col min="1538" max="1791" width="16.7109375" style="3"/>
    <col min="1792" max="1792" width="6.5703125" style="3" customWidth="1"/>
    <col min="1793" max="1793" width="46" style="3" customWidth="1"/>
    <col min="1794" max="2047" width="16.7109375" style="3"/>
    <col min="2048" max="2048" width="6.5703125" style="3" customWidth="1"/>
    <col min="2049" max="2049" width="46" style="3" customWidth="1"/>
    <col min="2050" max="2303" width="16.7109375" style="3"/>
    <col min="2304" max="2304" width="6.5703125" style="3" customWidth="1"/>
    <col min="2305" max="2305" width="46" style="3" customWidth="1"/>
    <col min="2306" max="2559" width="16.7109375" style="3"/>
    <col min="2560" max="2560" width="6.5703125" style="3" customWidth="1"/>
    <col min="2561" max="2561" width="46" style="3" customWidth="1"/>
    <col min="2562" max="2815" width="16.7109375" style="3"/>
    <col min="2816" max="2816" width="6.5703125" style="3" customWidth="1"/>
    <col min="2817" max="2817" width="46" style="3" customWidth="1"/>
    <col min="2818" max="3071" width="16.7109375" style="3"/>
    <col min="3072" max="3072" width="6.5703125" style="3" customWidth="1"/>
    <col min="3073" max="3073" width="46" style="3" customWidth="1"/>
    <col min="3074" max="3327" width="16.7109375" style="3"/>
    <col min="3328" max="3328" width="6.5703125" style="3" customWidth="1"/>
    <col min="3329" max="3329" width="46" style="3" customWidth="1"/>
    <col min="3330" max="3583" width="16.7109375" style="3"/>
    <col min="3584" max="3584" width="6.5703125" style="3" customWidth="1"/>
    <col min="3585" max="3585" width="46" style="3" customWidth="1"/>
    <col min="3586" max="3839" width="16.7109375" style="3"/>
    <col min="3840" max="3840" width="6.5703125" style="3" customWidth="1"/>
    <col min="3841" max="3841" width="46" style="3" customWidth="1"/>
    <col min="3842" max="4095" width="16.7109375" style="3"/>
    <col min="4096" max="4096" width="6.5703125" style="3" customWidth="1"/>
    <col min="4097" max="4097" width="46" style="3" customWidth="1"/>
    <col min="4098" max="4351" width="16.7109375" style="3"/>
    <col min="4352" max="4352" width="6.5703125" style="3" customWidth="1"/>
    <col min="4353" max="4353" width="46" style="3" customWidth="1"/>
    <col min="4354" max="4607" width="16.7109375" style="3"/>
    <col min="4608" max="4608" width="6.5703125" style="3" customWidth="1"/>
    <col min="4609" max="4609" width="46" style="3" customWidth="1"/>
    <col min="4610" max="4863" width="16.7109375" style="3"/>
    <col min="4864" max="4864" width="6.5703125" style="3" customWidth="1"/>
    <col min="4865" max="4865" width="46" style="3" customWidth="1"/>
    <col min="4866" max="5119" width="16.7109375" style="3"/>
    <col min="5120" max="5120" width="6.5703125" style="3" customWidth="1"/>
    <col min="5121" max="5121" width="46" style="3" customWidth="1"/>
    <col min="5122" max="5375" width="16.7109375" style="3"/>
    <col min="5376" max="5376" width="6.5703125" style="3" customWidth="1"/>
    <col min="5377" max="5377" width="46" style="3" customWidth="1"/>
    <col min="5378" max="5631" width="16.7109375" style="3"/>
    <col min="5632" max="5632" width="6.5703125" style="3" customWidth="1"/>
    <col min="5633" max="5633" width="46" style="3" customWidth="1"/>
    <col min="5634" max="5887" width="16.7109375" style="3"/>
    <col min="5888" max="5888" width="6.5703125" style="3" customWidth="1"/>
    <col min="5889" max="5889" width="46" style="3" customWidth="1"/>
    <col min="5890" max="6143" width="16.7109375" style="3"/>
    <col min="6144" max="6144" width="6.5703125" style="3" customWidth="1"/>
    <col min="6145" max="6145" width="46" style="3" customWidth="1"/>
    <col min="6146" max="6399" width="16.7109375" style="3"/>
    <col min="6400" max="6400" width="6.5703125" style="3" customWidth="1"/>
    <col min="6401" max="6401" width="46" style="3" customWidth="1"/>
    <col min="6402" max="6655" width="16.7109375" style="3"/>
    <col min="6656" max="6656" width="6.5703125" style="3" customWidth="1"/>
    <col min="6657" max="6657" width="46" style="3" customWidth="1"/>
    <col min="6658" max="6911" width="16.7109375" style="3"/>
    <col min="6912" max="6912" width="6.5703125" style="3" customWidth="1"/>
    <col min="6913" max="6913" width="46" style="3" customWidth="1"/>
    <col min="6914" max="7167" width="16.7109375" style="3"/>
    <col min="7168" max="7168" width="6.5703125" style="3" customWidth="1"/>
    <col min="7169" max="7169" width="46" style="3" customWidth="1"/>
    <col min="7170" max="7423" width="16.7109375" style="3"/>
    <col min="7424" max="7424" width="6.5703125" style="3" customWidth="1"/>
    <col min="7425" max="7425" width="46" style="3" customWidth="1"/>
    <col min="7426" max="7679" width="16.7109375" style="3"/>
    <col min="7680" max="7680" width="6.5703125" style="3" customWidth="1"/>
    <col min="7681" max="7681" width="46" style="3" customWidth="1"/>
    <col min="7682" max="7935" width="16.7109375" style="3"/>
    <col min="7936" max="7936" width="6.5703125" style="3" customWidth="1"/>
    <col min="7937" max="7937" width="46" style="3" customWidth="1"/>
    <col min="7938" max="8191" width="16.7109375" style="3"/>
    <col min="8192" max="8192" width="6.5703125" style="3" customWidth="1"/>
    <col min="8193" max="8193" width="46" style="3" customWidth="1"/>
    <col min="8194" max="8447" width="16.7109375" style="3"/>
    <col min="8448" max="8448" width="6.5703125" style="3" customWidth="1"/>
    <col min="8449" max="8449" width="46" style="3" customWidth="1"/>
    <col min="8450" max="8703" width="16.7109375" style="3"/>
    <col min="8704" max="8704" width="6.5703125" style="3" customWidth="1"/>
    <col min="8705" max="8705" width="46" style="3" customWidth="1"/>
    <col min="8706" max="8959" width="16.7109375" style="3"/>
    <col min="8960" max="8960" width="6.5703125" style="3" customWidth="1"/>
    <col min="8961" max="8961" width="46" style="3" customWidth="1"/>
    <col min="8962" max="9215" width="16.7109375" style="3"/>
    <col min="9216" max="9216" width="6.5703125" style="3" customWidth="1"/>
    <col min="9217" max="9217" width="46" style="3" customWidth="1"/>
    <col min="9218" max="9471" width="16.7109375" style="3"/>
    <col min="9472" max="9472" width="6.5703125" style="3" customWidth="1"/>
    <col min="9473" max="9473" width="46" style="3" customWidth="1"/>
    <col min="9474" max="9727" width="16.7109375" style="3"/>
    <col min="9728" max="9728" width="6.5703125" style="3" customWidth="1"/>
    <col min="9729" max="9729" width="46" style="3" customWidth="1"/>
    <col min="9730" max="9983" width="16.7109375" style="3"/>
    <col min="9984" max="9984" width="6.5703125" style="3" customWidth="1"/>
    <col min="9985" max="9985" width="46" style="3" customWidth="1"/>
    <col min="9986" max="10239" width="16.7109375" style="3"/>
    <col min="10240" max="10240" width="6.5703125" style="3" customWidth="1"/>
    <col min="10241" max="10241" width="46" style="3" customWidth="1"/>
    <col min="10242" max="10495" width="16.7109375" style="3"/>
    <col min="10496" max="10496" width="6.5703125" style="3" customWidth="1"/>
    <col min="10497" max="10497" width="46" style="3" customWidth="1"/>
    <col min="10498" max="10751" width="16.7109375" style="3"/>
    <col min="10752" max="10752" width="6.5703125" style="3" customWidth="1"/>
    <col min="10753" max="10753" width="46" style="3" customWidth="1"/>
    <col min="10754" max="11007" width="16.7109375" style="3"/>
    <col min="11008" max="11008" width="6.5703125" style="3" customWidth="1"/>
    <col min="11009" max="11009" width="46" style="3" customWidth="1"/>
    <col min="11010" max="11263" width="16.7109375" style="3"/>
    <col min="11264" max="11264" width="6.5703125" style="3" customWidth="1"/>
    <col min="11265" max="11265" width="46" style="3" customWidth="1"/>
    <col min="11266" max="11519" width="16.7109375" style="3"/>
    <col min="11520" max="11520" width="6.5703125" style="3" customWidth="1"/>
    <col min="11521" max="11521" width="46" style="3" customWidth="1"/>
    <col min="11522" max="11775" width="16.7109375" style="3"/>
    <col min="11776" max="11776" width="6.5703125" style="3" customWidth="1"/>
    <col min="11777" max="11777" width="46" style="3" customWidth="1"/>
    <col min="11778" max="12031" width="16.7109375" style="3"/>
    <col min="12032" max="12032" width="6.5703125" style="3" customWidth="1"/>
    <col min="12033" max="12033" width="46" style="3" customWidth="1"/>
    <col min="12034" max="12287" width="16.7109375" style="3"/>
    <col min="12288" max="12288" width="6.5703125" style="3" customWidth="1"/>
    <col min="12289" max="12289" width="46" style="3" customWidth="1"/>
    <col min="12290" max="12543" width="16.7109375" style="3"/>
    <col min="12544" max="12544" width="6.5703125" style="3" customWidth="1"/>
    <col min="12545" max="12545" width="46" style="3" customWidth="1"/>
    <col min="12546" max="12799" width="16.7109375" style="3"/>
    <col min="12800" max="12800" width="6.5703125" style="3" customWidth="1"/>
    <col min="12801" max="12801" width="46" style="3" customWidth="1"/>
    <col min="12802" max="13055" width="16.7109375" style="3"/>
    <col min="13056" max="13056" width="6.5703125" style="3" customWidth="1"/>
    <col min="13057" max="13057" width="46" style="3" customWidth="1"/>
    <col min="13058" max="13311" width="16.7109375" style="3"/>
    <col min="13312" max="13312" width="6.5703125" style="3" customWidth="1"/>
    <col min="13313" max="13313" width="46" style="3" customWidth="1"/>
    <col min="13314" max="13567" width="16.7109375" style="3"/>
    <col min="13568" max="13568" width="6.5703125" style="3" customWidth="1"/>
    <col min="13569" max="13569" width="46" style="3" customWidth="1"/>
    <col min="13570" max="13823" width="16.7109375" style="3"/>
    <col min="13824" max="13824" width="6.5703125" style="3" customWidth="1"/>
    <col min="13825" max="13825" width="46" style="3" customWidth="1"/>
    <col min="13826" max="14079" width="16.7109375" style="3"/>
    <col min="14080" max="14080" width="6.5703125" style="3" customWidth="1"/>
    <col min="14081" max="14081" width="46" style="3" customWidth="1"/>
    <col min="14082" max="14335" width="16.7109375" style="3"/>
    <col min="14336" max="14336" width="6.5703125" style="3" customWidth="1"/>
    <col min="14337" max="14337" width="46" style="3" customWidth="1"/>
    <col min="14338" max="14591" width="16.7109375" style="3"/>
    <col min="14592" max="14592" width="6.5703125" style="3" customWidth="1"/>
    <col min="14593" max="14593" width="46" style="3" customWidth="1"/>
    <col min="14594" max="14847" width="16.7109375" style="3"/>
    <col min="14848" max="14848" width="6.5703125" style="3" customWidth="1"/>
    <col min="14849" max="14849" width="46" style="3" customWidth="1"/>
    <col min="14850" max="15103" width="16.7109375" style="3"/>
    <col min="15104" max="15104" width="6.5703125" style="3" customWidth="1"/>
    <col min="15105" max="15105" width="46" style="3" customWidth="1"/>
    <col min="15106" max="15359" width="16.7109375" style="3"/>
    <col min="15360" max="15360" width="6.5703125" style="3" customWidth="1"/>
    <col min="15361" max="15361" width="46" style="3" customWidth="1"/>
    <col min="15362" max="15615" width="16.7109375" style="3"/>
    <col min="15616" max="15616" width="6.5703125" style="3" customWidth="1"/>
    <col min="15617" max="15617" width="46" style="3" customWidth="1"/>
    <col min="15618" max="15871" width="16.7109375" style="3"/>
    <col min="15872" max="15872" width="6.5703125" style="3" customWidth="1"/>
    <col min="15873" max="15873" width="46" style="3" customWidth="1"/>
    <col min="15874" max="16127" width="16.7109375" style="3"/>
    <col min="16128" max="16128" width="6.5703125" style="3" customWidth="1"/>
    <col min="16129" max="16129" width="46" style="3" customWidth="1"/>
    <col min="16130" max="16384" width="16.7109375" style="3"/>
  </cols>
  <sheetData>
    <row r="1" spans="1:10" x14ac:dyDescent="0.3">
      <c r="I1" s="96"/>
      <c r="J1" s="96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43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89" t="s">
        <v>45</v>
      </c>
      <c r="D6" s="95" t="s">
        <v>6</v>
      </c>
      <c r="E6" s="95"/>
      <c r="F6" s="95"/>
      <c r="G6" s="95"/>
      <c r="H6" s="95"/>
      <c r="I6" s="95"/>
      <c r="J6" s="95"/>
    </row>
    <row r="7" spans="1:10" s="4" customFormat="1" ht="36" x14ac:dyDescent="0.3">
      <c r="A7" s="89"/>
      <c r="B7" s="89"/>
      <c r="C7" s="89"/>
      <c r="D7" s="41" t="s">
        <v>7</v>
      </c>
      <c r="E7" s="41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41" t="s">
        <v>13</v>
      </c>
    </row>
    <row r="8" spans="1:10" s="7" customFormat="1" ht="45" x14ac:dyDescent="0.2">
      <c r="A8" s="89"/>
      <c r="B8" s="89"/>
      <c r="C8" s="6" t="s">
        <v>34</v>
      </c>
      <c r="D8" s="42" t="s">
        <v>14</v>
      </c>
      <c r="E8" s="42" t="s">
        <v>15</v>
      </c>
      <c r="F8" s="42" t="s">
        <v>16</v>
      </c>
      <c r="G8" s="42" t="s">
        <v>17</v>
      </c>
      <c r="H8" s="42" t="s">
        <v>18</v>
      </c>
      <c r="I8" s="42" t="s">
        <v>19</v>
      </c>
      <c r="J8" s="42" t="s">
        <v>20</v>
      </c>
    </row>
    <row r="9" spans="1:10" x14ac:dyDescent="0.3">
      <c r="A9" s="8">
        <v>1</v>
      </c>
      <c r="B9" s="9" t="s">
        <v>21</v>
      </c>
      <c r="C9" s="10">
        <f t="shared" ref="C9:C22" si="0">SUM(D9:J9)</f>
        <v>750</v>
      </c>
      <c r="D9" s="10">
        <f>[7]ตารางสำรวจอายุลูกหนี้ฯ!E11</f>
        <v>0</v>
      </c>
      <c r="E9" s="10">
        <f>[7]ตารางสำรวจอายุลูกหนี้ฯ!G11</f>
        <v>0</v>
      </c>
      <c r="F9" s="10">
        <f>[7]ตารางสำรวจอายุลูกหนี้ฯ!I11</f>
        <v>750</v>
      </c>
      <c r="G9" s="10">
        <f>[7]ตารางสำรวจอายุลูกหนี้ฯ!K11</f>
        <v>0</v>
      </c>
      <c r="H9" s="10">
        <f>[7]ตารางสำรวจอายุลูกหนี้ฯ!M11</f>
        <v>0</v>
      </c>
      <c r="I9" s="10">
        <f>[7]ตารางสำรวจอายุลูกหนี้ฯ!O11</f>
        <v>0</v>
      </c>
      <c r="J9" s="10">
        <f>[7]ตารางสำรวจอายุลูกหนี้ฯ!Q11</f>
        <v>0</v>
      </c>
    </row>
    <row r="10" spans="1:10" x14ac:dyDescent="0.3">
      <c r="A10" s="8">
        <v>2</v>
      </c>
      <c r="B10" s="9" t="s">
        <v>22</v>
      </c>
      <c r="C10" s="10">
        <f t="shared" si="0"/>
        <v>1415013.5</v>
      </c>
      <c r="D10" s="10">
        <f>[7]ตารางสำรวจอายุลูกหนี้ฯ!E23</f>
        <v>977835.25</v>
      </c>
      <c r="E10" s="10">
        <f>[7]ตารางสำรวจอายุลูกหนี้ฯ!G23</f>
        <v>270908.25</v>
      </c>
      <c r="F10" s="10">
        <f>[7]ตารางสำรวจอายุลูกหนี้ฯ!I23</f>
        <v>79327</v>
      </c>
      <c r="G10" s="10">
        <f>[7]ตารางสำรวจอายุลูกหนี้ฯ!K23</f>
        <v>40855</v>
      </c>
      <c r="H10" s="10">
        <f>[7]ตารางสำรวจอายุลูกหนี้ฯ!M23</f>
        <v>45243</v>
      </c>
      <c r="I10" s="10">
        <f>[7]ตารางสำรวจอายุลูกหนี้ฯ!O23</f>
        <v>845</v>
      </c>
      <c r="J10" s="10">
        <f>[7]ตารางสำรวจอายุลูกหนี้ฯ!Q23</f>
        <v>0</v>
      </c>
    </row>
    <row r="11" spans="1:10" x14ac:dyDescent="0.3">
      <c r="A11" s="8">
        <v>3</v>
      </c>
      <c r="B11" s="9" t="s">
        <v>23</v>
      </c>
      <c r="C11" s="10">
        <f t="shared" si="0"/>
        <v>810517.54999999993</v>
      </c>
      <c r="D11" s="10">
        <f>[7]ตารางสำรวจอายุลูกหนี้ฯ!E34</f>
        <v>701314.1</v>
      </c>
      <c r="E11" s="10">
        <f>[7]ตารางสำรวจอายุลูกหนี้ฯ!G34</f>
        <v>86006.2</v>
      </c>
      <c r="F11" s="10">
        <f>[7]ตารางสำรวจอายุลูกหนี้ฯ!I34</f>
        <v>20527.25</v>
      </c>
      <c r="G11" s="10">
        <f>[7]ตารางสำรวจอายุลูกหนี้ฯ!K34</f>
        <v>1971</v>
      </c>
      <c r="H11" s="10">
        <f>[7]ตารางสำรวจอายุลูกหนี้ฯ!M34</f>
        <v>699</v>
      </c>
      <c r="I11" s="10">
        <f>[7]ตารางสำรวจอายุลูกหนี้ฯ!O34</f>
        <v>0</v>
      </c>
      <c r="J11" s="10">
        <f>[7]ตารางสำรวจอายุลูกหนี้ฯ!Q34</f>
        <v>0</v>
      </c>
    </row>
    <row r="12" spans="1:10" x14ac:dyDescent="0.3">
      <c r="A12" s="8">
        <v>4</v>
      </c>
      <c r="B12" s="9" t="s">
        <v>24</v>
      </c>
      <c r="C12" s="10">
        <f t="shared" si="0"/>
        <v>250524.25</v>
      </c>
      <c r="D12" s="10">
        <f>[7]ตารางสำรวจอายุลูกหนี้ฯ!E39</f>
        <v>174381.75</v>
      </c>
      <c r="E12" s="10">
        <f>[7]ตารางสำรวจอายุลูกหนี้ฯ!G39</f>
        <v>23390</v>
      </c>
      <c r="F12" s="10">
        <f>[7]ตารางสำรวจอายุลูกหนี้ฯ!I39</f>
        <v>36913</v>
      </c>
      <c r="G12" s="10">
        <f>[7]ตารางสำรวจอายุลูกหนี้ฯ!K39</f>
        <v>15839.5</v>
      </c>
      <c r="H12" s="10">
        <f>[7]ตารางสำรวจอายุลูกหนี้ฯ!M39</f>
        <v>0</v>
      </c>
      <c r="I12" s="10">
        <f>[7]ตารางสำรวจอายุลูกหนี้ฯ!O39</f>
        <v>0</v>
      </c>
      <c r="J12" s="10">
        <f>[7]ตารางสำรวจอายุลูกหนี้ฯ!Q39</f>
        <v>0</v>
      </c>
    </row>
    <row r="13" spans="1:10" x14ac:dyDescent="0.3">
      <c r="A13" s="8">
        <v>5</v>
      </c>
      <c r="B13" s="9" t="s">
        <v>25</v>
      </c>
      <c r="C13" s="10">
        <f t="shared" si="0"/>
        <v>0</v>
      </c>
      <c r="D13" s="10">
        <f>[7]ตารางสำรวจอายุลูกหนี้ฯ!E50</f>
        <v>0</v>
      </c>
      <c r="E13" s="10">
        <f>[7]ตารางสำรวจอายุลูกหนี้ฯ!G50</f>
        <v>0</v>
      </c>
      <c r="F13" s="10">
        <f>[7]ตารางสำรวจอายุลูกหนี้ฯ!I50</f>
        <v>0</v>
      </c>
      <c r="G13" s="10">
        <f>[7]ตารางสำรวจอายุลูกหนี้ฯ!K50</f>
        <v>0</v>
      </c>
      <c r="H13" s="10">
        <f>[7]ตารางสำรวจอายุลูกหนี้ฯ!M50</f>
        <v>0</v>
      </c>
      <c r="I13" s="10">
        <f>[7]ตารางสำรวจอายุลูกหนี้ฯ!O50</f>
        <v>0</v>
      </c>
      <c r="J13" s="10">
        <f>[7]ตารางสำรวจอายุลูกหนี้ฯ!Q50</f>
        <v>0</v>
      </c>
    </row>
    <row r="14" spans="1:10" x14ac:dyDescent="0.3">
      <c r="A14" s="8">
        <v>6</v>
      </c>
      <c r="B14" s="9" t="s">
        <v>26</v>
      </c>
      <c r="C14" s="10">
        <f t="shared" si="0"/>
        <v>2438388.75</v>
      </c>
      <c r="D14" s="10">
        <f>[7]ตารางสำรวจอายุลูกหนี้ฯ!E53</f>
        <v>1157860</v>
      </c>
      <c r="E14" s="10">
        <f>[7]ตารางสำรวจอายุลูกหนี้ฯ!G53</f>
        <v>805743.25</v>
      </c>
      <c r="F14" s="10">
        <f>[7]ตารางสำรวจอายุลูกหนี้ฯ!I53</f>
        <v>474785.5</v>
      </c>
      <c r="G14" s="10">
        <f>[7]ตารางสำรวจอายุลูกหนี้ฯ!K53</f>
        <v>0</v>
      </c>
      <c r="H14" s="10">
        <f>[7]ตารางสำรวจอายุลูกหนี้ฯ!M53</f>
        <v>0</v>
      </c>
      <c r="I14" s="10">
        <f>[7]ตารางสำรวจอายุลูกหนี้ฯ!O53</f>
        <v>0</v>
      </c>
      <c r="J14" s="10">
        <f>[7]ตารางสำรวจอายุลูกหนี้ฯ!Q53</f>
        <v>0</v>
      </c>
    </row>
    <row r="15" spans="1:10" x14ac:dyDescent="0.3">
      <c r="A15" s="8">
        <v>7</v>
      </c>
      <c r="B15" s="9" t="s">
        <v>27</v>
      </c>
      <c r="C15" s="10">
        <f t="shared" si="0"/>
        <v>169888.25</v>
      </c>
      <c r="D15" s="10">
        <f>[7]ตารางสำรวจอายุลูกหนี้ฯ!E56</f>
        <v>151002.75</v>
      </c>
      <c r="E15" s="10">
        <f>[7]ตารางสำรวจอายุลูกหนี้ฯ!G56</f>
        <v>2580</v>
      </c>
      <c r="F15" s="10">
        <f>[7]ตารางสำรวจอายุลูกหนี้ฯ!I56</f>
        <v>5519.5</v>
      </c>
      <c r="G15" s="10">
        <f>[7]ตารางสำรวจอายุลูกหนี้ฯ!K56</f>
        <v>10786</v>
      </c>
      <c r="H15" s="10">
        <f>[7]ตารางสำรวจอายุลูกหนี้ฯ!M56</f>
        <v>0</v>
      </c>
      <c r="I15" s="10">
        <f>[7]ตารางสำรวจอายุลูกหนี้ฯ!O56</f>
        <v>0</v>
      </c>
      <c r="J15" s="10">
        <f>[7]ตารางสำรวจอายุลูกหนี้ฯ!Q56</f>
        <v>0</v>
      </c>
    </row>
    <row r="16" spans="1:10" ht="24" x14ac:dyDescent="0.55000000000000004">
      <c r="A16" s="8">
        <v>8</v>
      </c>
      <c r="B16" s="9" t="s">
        <v>28</v>
      </c>
      <c r="C16" s="10">
        <f t="shared" si="0"/>
        <v>189110</v>
      </c>
      <c r="D16" s="10">
        <f>[7]ตารางสำรวจอายุลูกหนี้ฯ!E59</f>
        <v>94357.5</v>
      </c>
      <c r="E16" s="10">
        <f>[7]ตารางสำรวจอายุลูกหนี้ฯ!G59</f>
        <v>16417.5</v>
      </c>
      <c r="F16" s="10">
        <f>[7]ตารางสำรวจอายุลูกหนี้ฯ!I59</f>
        <v>11928</v>
      </c>
      <c r="G16" s="10">
        <f>[7]ตารางสำรวจอายุลูกหนี้ฯ!K59</f>
        <v>61137</v>
      </c>
      <c r="H16" s="10">
        <f>[7]ตารางสำรวจอายุลูกหนี้ฯ!M59</f>
        <v>360</v>
      </c>
      <c r="I16" s="10">
        <f>[7]ตารางสำรวจอายุลูกหนี้ฯ!O59</f>
        <v>4910</v>
      </c>
      <c r="J16" s="10">
        <f>[7]ตารางสำรวจอายุลูกหนี้ฯ!Q59</f>
        <v>0</v>
      </c>
    </row>
    <row r="17" spans="1:10" ht="24" x14ac:dyDescent="0.55000000000000004">
      <c r="A17" s="8">
        <v>9</v>
      </c>
      <c r="B17" s="9" t="s">
        <v>29</v>
      </c>
      <c r="C17" s="10">
        <f t="shared" si="0"/>
        <v>375987.33999999997</v>
      </c>
      <c r="D17" s="10">
        <f>[7]ตารางสำรวจอายุลูกหนี้ฯ!E64</f>
        <v>270587.58999999997</v>
      </c>
      <c r="E17" s="10">
        <f>[7]ตารางสำรวจอายุลูกหนี้ฯ!G64</f>
        <v>54090</v>
      </c>
      <c r="F17" s="10">
        <f>[7]ตารางสำรวจอายุลูกหนี้ฯ!I64</f>
        <v>51309.75</v>
      </c>
      <c r="G17" s="10">
        <f>[7]ตารางสำรวจอายุลูกหนี้ฯ!K64</f>
        <v>0</v>
      </c>
      <c r="H17" s="10">
        <f>[7]ตารางสำรวจอายุลูกหนี้ฯ!M64</f>
        <v>0</v>
      </c>
      <c r="I17" s="10">
        <f>[7]ตารางสำรวจอายุลูกหนี้ฯ!O64</f>
        <v>0</v>
      </c>
      <c r="J17" s="10">
        <f>[7]ตารางสำรวจอายุลูกหนี้ฯ!Q64</f>
        <v>0</v>
      </c>
    </row>
    <row r="18" spans="1:10" s="44" customFormat="1" ht="24" x14ac:dyDescent="0.55000000000000004">
      <c r="A18" s="43">
        <v>10</v>
      </c>
      <c r="B18" s="13" t="s">
        <v>30</v>
      </c>
      <c r="C18" s="14">
        <f t="shared" si="0"/>
        <v>807591</v>
      </c>
      <c r="D18" s="14">
        <f>[7]ตารางสำรวจอายุลูกหนี้ฯ!E65</f>
        <v>512811</v>
      </c>
      <c r="E18" s="14">
        <f>[7]ตารางสำรวจอายุลูกหนี้ฯ!G65</f>
        <v>199085</v>
      </c>
      <c r="F18" s="14">
        <f>[7]ตารางสำรวจอายุลูกหนี้ฯ!I65</f>
        <v>69930</v>
      </c>
      <c r="G18" s="14">
        <f>[7]ตารางสำรวจอายุลูกหนี้ฯ!K65</f>
        <v>25765</v>
      </c>
      <c r="H18" s="14">
        <f>[7]ตารางสำรวจอายุลูกหนี้ฯ!M65</f>
        <v>0</v>
      </c>
      <c r="I18" s="14">
        <f>[7]ตารางสำรวจอายุลูกหนี้ฯ!O65</f>
        <v>0</v>
      </c>
      <c r="J18" s="14">
        <f>[7]ตารางสำรวจอายุลูกหนี้ฯ!Q65</f>
        <v>0</v>
      </c>
    </row>
    <row r="19" spans="1:10" s="44" customFormat="1" ht="24" x14ac:dyDescent="0.55000000000000004">
      <c r="A19" s="43">
        <v>11</v>
      </c>
      <c r="B19" s="13" t="s">
        <v>31</v>
      </c>
      <c r="C19" s="14">
        <f t="shared" si="0"/>
        <v>166600</v>
      </c>
      <c r="D19" s="14">
        <f>[7]ตารางสำรวจอายุลูกหนี้ฯ!E66</f>
        <v>166600</v>
      </c>
      <c r="E19" s="14">
        <f>[7]ตารางสำรวจอายุลูกหนี้ฯ!G66</f>
        <v>0</v>
      </c>
      <c r="F19" s="14">
        <f>[7]ตารางสำรวจอายุลูกหนี้ฯ!I66</f>
        <v>0</v>
      </c>
      <c r="G19" s="14">
        <f>[7]ตารางสำรวจอายุลูกหนี้ฯ!K66</f>
        <v>0</v>
      </c>
      <c r="H19" s="14">
        <f>[7]ตารางสำรวจอายุลูกหนี้ฯ!M66</f>
        <v>0</v>
      </c>
      <c r="I19" s="14">
        <f>[7]ตารางสำรวจอายุลูกหนี้ฯ!O66</f>
        <v>0</v>
      </c>
      <c r="J19" s="14">
        <f>[7]ตารางสำรวจอายุลูกหนี้ฯ!Q66</f>
        <v>0</v>
      </c>
    </row>
    <row r="20" spans="1:10" s="44" customFormat="1" ht="24" x14ac:dyDescent="0.55000000000000004">
      <c r="A20" s="43">
        <v>12</v>
      </c>
      <c r="B20" s="13" t="s">
        <v>32</v>
      </c>
      <c r="C20" s="14">
        <f t="shared" si="0"/>
        <v>0</v>
      </c>
      <c r="D20" s="14">
        <f>[7]ตารางสำรวจอายุลูกหนี้ฯ!E67</f>
        <v>0</v>
      </c>
      <c r="E20" s="14">
        <f>[7]ตารางสำรวจอายุลูกหนี้ฯ!G67</f>
        <v>0</v>
      </c>
      <c r="F20" s="14">
        <f>[7]ตารางสำรวจอายุลูกหนี้ฯ!I67</f>
        <v>0</v>
      </c>
      <c r="G20" s="14">
        <f>[7]ตารางสำรวจอายุลูกหนี้ฯ!K67</f>
        <v>0</v>
      </c>
      <c r="H20" s="14">
        <f>[7]ตารางสำรวจอายุลูกหนี้ฯ!M67</f>
        <v>0</v>
      </c>
      <c r="I20" s="14">
        <f>[7]ตารางสำรวจอายุลูกหนี้ฯ!O67</f>
        <v>0</v>
      </c>
      <c r="J20" s="14">
        <f>[7]ตารางสำรวจอายุลูกหนี้ฯ!Q67</f>
        <v>0</v>
      </c>
    </row>
    <row r="21" spans="1:10" s="48" customFormat="1" ht="24" x14ac:dyDescent="0.55000000000000004">
      <c r="A21" s="45">
        <v>13</v>
      </c>
      <c r="B21" s="46" t="s">
        <v>39</v>
      </c>
      <c r="C21" s="47">
        <f t="shared" si="0"/>
        <v>8920</v>
      </c>
      <c r="D21" s="47">
        <f>[7]ตารางสำรวจอายุลูกหนี้ฯ!E68</f>
        <v>0</v>
      </c>
      <c r="E21" s="47">
        <f>[7]ตารางสำรวจอายุลูกหนี้ฯ!G68</f>
        <v>0</v>
      </c>
      <c r="F21" s="47">
        <f>[7]ตารางสำรวจอายุลูกหนี้ฯ!I68</f>
        <v>8310</v>
      </c>
      <c r="G21" s="47">
        <f>[7]ตารางสำรวจอายุลูกหนี้ฯ!K68</f>
        <v>610</v>
      </c>
      <c r="H21" s="47">
        <f>[7]ตารางสำรวจอายุลูกหนี้ฯ!M68</f>
        <v>0</v>
      </c>
      <c r="I21" s="47">
        <f>[7]ตารางสำรวจอายุลูกหนี้ฯ!O68</f>
        <v>0</v>
      </c>
      <c r="J21" s="47">
        <f>[7]ตารางสำรวจอายุลูกหนี้ฯ!Q68</f>
        <v>0</v>
      </c>
    </row>
    <row r="22" spans="1:10" ht="24.75" thickBot="1" x14ac:dyDescent="0.6">
      <c r="A22" s="16"/>
      <c r="B22" s="17" t="s">
        <v>33</v>
      </c>
      <c r="C22" s="18">
        <f t="shared" si="0"/>
        <v>6633290.6399999997</v>
      </c>
      <c r="D22" s="18">
        <f>[7]ตารางสำรวจอายุลูกหนี้ฯ!E69</f>
        <v>4206749.9399999995</v>
      </c>
      <c r="E22" s="18">
        <f>[7]ตารางสำรวจอายุลูกหนี้ฯ!G69</f>
        <v>1458220.2</v>
      </c>
      <c r="F22" s="18">
        <f>[7]ตารางสำรวจอายุลูกหนี้ฯ!I69</f>
        <v>759300</v>
      </c>
      <c r="G22" s="18">
        <f>[7]ตารางสำรวจอายุลูกหนี้ฯ!K69</f>
        <v>156963.5</v>
      </c>
      <c r="H22" s="18">
        <f>[7]ตารางสำรวจอายุลูกหนี้ฯ!M69</f>
        <v>46302</v>
      </c>
      <c r="I22" s="18">
        <f>[7]ตารางสำรวจอายุลูกหนี้ฯ!O69</f>
        <v>5755</v>
      </c>
      <c r="J22" s="18">
        <f>[7]ตารางสำรวจอายุลูกหนี้ฯ!Q69</f>
        <v>0</v>
      </c>
    </row>
    <row r="23" spans="1:10" ht="24.75" thickTop="1" x14ac:dyDescent="0.55000000000000004"/>
    <row r="25" spans="1:10" ht="24" x14ac:dyDescent="0.55000000000000004">
      <c r="G25" s="49"/>
      <c r="H25" s="97"/>
      <c r="I25" s="97"/>
      <c r="J25" s="97"/>
    </row>
    <row r="26" spans="1:10" ht="24" x14ac:dyDescent="0.55000000000000004">
      <c r="G26" s="49"/>
      <c r="H26" s="97"/>
      <c r="I26" s="97"/>
      <c r="J26" s="97"/>
    </row>
  </sheetData>
  <mergeCells count="11">
    <mergeCell ref="H25:J25"/>
    <mergeCell ref="H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D105-BCD3-4C08-B503-78CF50265340}">
  <dimension ref="A1:J27"/>
  <sheetViews>
    <sheetView topLeftCell="B8" workbookViewId="0">
      <selection activeCell="C22" sqref="C22"/>
    </sheetView>
  </sheetViews>
  <sheetFormatPr defaultColWidth="15.7109375" defaultRowHeight="20.25" x14ac:dyDescent="0.3"/>
  <cols>
    <col min="1" max="1" width="6" style="2" customWidth="1"/>
    <col min="2" max="2" width="45.140625" style="3" customWidth="1"/>
    <col min="3" max="3" width="22" style="40" customWidth="1"/>
    <col min="4" max="10" width="15.7109375" style="40"/>
    <col min="11" max="254" width="15.7109375" style="3"/>
    <col min="255" max="255" width="6" style="3" customWidth="1"/>
    <col min="256" max="256" width="45.140625" style="3" customWidth="1"/>
    <col min="257" max="510" width="15.7109375" style="3"/>
    <col min="511" max="511" width="6" style="3" customWidth="1"/>
    <col min="512" max="512" width="45.140625" style="3" customWidth="1"/>
    <col min="513" max="766" width="15.7109375" style="3"/>
    <col min="767" max="767" width="6" style="3" customWidth="1"/>
    <col min="768" max="768" width="45.140625" style="3" customWidth="1"/>
    <col min="769" max="1022" width="15.7109375" style="3"/>
    <col min="1023" max="1023" width="6" style="3" customWidth="1"/>
    <col min="1024" max="1024" width="45.140625" style="3" customWidth="1"/>
    <col min="1025" max="1278" width="15.7109375" style="3"/>
    <col min="1279" max="1279" width="6" style="3" customWidth="1"/>
    <col min="1280" max="1280" width="45.140625" style="3" customWidth="1"/>
    <col min="1281" max="1534" width="15.7109375" style="3"/>
    <col min="1535" max="1535" width="6" style="3" customWidth="1"/>
    <col min="1536" max="1536" width="45.140625" style="3" customWidth="1"/>
    <col min="1537" max="1790" width="15.7109375" style="3"/>
    <col min="1791" max="1791" width="6" style="3" customWidth="1"/>
    <col min="1792" max="1792" width="45.140625" style="3" customWidth="1"/>
    <col min="1793" max="2046" width="15.7109375" style="3"/>
    <col min="2047" max="2047" width="6" style="3" customWidth="1"/>
    <col min="2048" max="2048" width="45.140625" style="3" customWidth="1"/>
    <col min="2049" max="2302" width="15.7109375" style="3"/>
    <col min="2303" max="2303" width="6" style="3" customWidth="1"/>
    <col min="2304" max="2304" width="45.140625" style="3" customWidth="1"/>
    <col min="2305" max="2558" width="15.7109375" style="3"/>
    <col min="2559" max="2559" width="6" style="3" customWidth="1"/>
    <col min="2560" max="2560" width="45.140625" style="3" customWidth="1"/>
    <col min="2561" max="2814" width="15.7109375" style="3"/>
    <col min="2815" max="2815" width="6" style="3" customWidth="1"/>
    <col min="2816" max="2816" width="45.140625" style="3" customWidth="1"/>
    <col min="2817" max="3070" width="15.7109375" style="3"/>
    <col min="3071" max="3071" width="6" style="3" customWidth="1"/>
    <col min="3072" max="3072" width="45.140625" style="3" customWidth="1"/>
    <col min="3073" max="3326" width="15.7109375" style="3"/>
    <col min="3327" max="3327" width="6" style="3" customWidth="1"/>
    <col min="3328" max="3328" width="45.140625" style="3" customWidth="1"/>
    <col min="3329" max="3582" width="15.7109375" style="3"/>
    <col min="3583" max="3583" width="6" style="3" customWidth="1"/>
    <col min="3584" max="3584" width="45.140625" style="3" customWidth="1"/>
    <col min="3585" max="3838" width="15.7109375" style="3"/>
    <col min="3839" max="3839" width="6" style="3" customWidth="1"/>
    <col min="3840" max="3840" width="45.140625" style="3" customWidth="1"/>
    <col min="3841" max="4094" width="15.7109375" style="3"/>
    <col min="4095" max="4095" width="6" style="3" customWidth="1"/>
    <col min="4096" max="4096" width="45.140625" style="3" customWidth="1"/>
    <col min="4097" max="4350" width="15.7109375" style="3"/>
    <col min="4351" max="4351" width="6" style="3" customWidth="1"/>
    <col min="4352" max="4352" width="45.140625" style="3" customWidth="1"/>
    <col min="4353" max="4606" width="15.7109375" style="3"/>
    <col min="4607" max="4607" width="6" style="3" customWidth="1"/>
    <col min="4608" max="4608" width="45.140625" style="3" customWidth="1"/>
    <col min="4609" max="4862" width="15.7109375" style="3"/>
    <col min="4863" max="4863" width="6" style="3" customWidth="1"/>
    <col min="4864" max="4864" width="45.140625" style="3" customWidth="1"/>
    <col min="4865" max="5118" width="15.7109375" style="3"/>
    <col min="5119" max="5119" width="6" style="3" customWidth="1"/>
    <col min="5120" max="5120" width="45.140625" style="3" customWidth="1"/>
    <col min="5121" max="5374" width="15.7109375" style="3"/>
    <col min="5375" max="5375" width="6" style="3" customWidth="1"/>
    <col min="5376" max="5376" width="45.140625" style="3" customWidth="1"/>
    <col min="5377" max="5630" width="15.7109375" style="3"/>
    <col min="5631" max="5631" width="6" style="3" customWidth="1"/>
    <col min="5632" max="5632" width="45.140625" style="3" customWidth="1"/>
    <col min="5633" max="5886" width="15.7109375" style="3"/>
    <col min="5887" max="5887" width="6" style="3" customWidth="1"/>
    <col min="5888" max="5888" width="45.140625" style="3" customWidth="1"/>
    <col min="5889" max="6142" width="15.7109375" style="3"/>
    <col min="6143" max="6143" width="6" style="3" customWidth="1"/>
    <col min="6144" max="6144" width="45.140625" style="3" customWidth="1"/>
    <col min="6145" max="6398" width="15.7109375" style="3"/>
    <col min="6399" max="6399" width="6" style="3" customWidth="1"/>
    <col min="6400" max="6400" width="45.140625" style="3" customWidth="1"/>
    <col min="6401" max="6654" width="15.7109375" style="3"/>
    <col min="6655" max="6655" width="6" style="3" customWidth="1"/>
    <col min="6656" max="6656" width="45.140625" style="3" customWidth="1"/>
    <col min="6657" max="6910" width="15.7109375" style="3"/>
    <col min="6911" max="6911" width="6" style="3" customWidth="1"/>
    <col min="6912" max="6912" width="45.140625" style="3" customWidth="1"/>
    <col min="6913" max="7166" width="15.7109375" style="3"/>
    <col min="7167" max="7167" width="6" style="3" customWidth="1"/>
    <col min="7168" max="7168" width="45.140625" style="3" customWidth="1"/>
    <col min="7169" max="7422" width="15.7109375" style="3"/>
    <col min="7423" max="7423" width="6" style="3" customWidth="1"/>
    <col min="7424" max="7424" width="45.140625" style="3" customWidth="1"/>
    <col min="7425" max="7678" width="15.7109375" style="3"/>
    <col min="7679" max="7679" width="6" style="3" customWidth="1"/>
    <col min="7680" max="7680" width="45.140625" style="3" customWidth="1"/>
    <col min="7681" max="7934" width="15.7109375" style="3"/>
    <col min="7935" max="7935" width="6" style="3" customWidth="1"/>
    <col min="7936" max="7936" width="45.140625" style="3" customWidth="1"/>
    <col min="7937" max="8190" width="15.7109375" style="3"/>
    <col min="8191" max="8191" width="6" style="3" customWidth="1"/>
    <col min="8192" max="8192" width="45.140625" style="3" customWidth="1"/>
    <col min="8193" max="8446" width="15.7109375" style="3"/>
    <col min="8447" max="8447" width="6" style="3" customWidth="1"/>
    <col min="8448" max="8448" width="45.140625" style="3" customWidth="1"/>
    <col min="8449" max="8702" width="15.7109375" style="3"/>
    <col min="8703" max="8703" width="6" style="3" customWidth="1"/>
    <col min="8704" max="8704" width="45.140625" style="3" customWidth="1"/>
    <col min="8705" max="8958" width="15.7109375" style="3"/>
    <col min="8959" max="8959" width="6" style="3" customWidth="1"/>
    <col min="8960" max="8960" width="45.140625" style="3" customWidth="1"/>
    <col min="8961" max="9214" width="15.7109375" style="3"/>
    <col min="9215" max="9215" width="6" style="3" customWidth="1"/>
    <col min="9216" max="9216" width="45.140625" style="3" customWidth="1"/>
    <col min="9217" max="9470" width="15.7109375" style="3"/>
    <col min="9471" max="9471" width="6" style="3" customWidth="1"/>
    <col min="9472" max="9472" width="45.140625" style="3" customWidth="1"/>
    <col min="9473" max="9726" width="15.7109375" style="3"/>
    <col min="9727" max="9727" width="6" style="3" customWidth="1"/>
    <col min="9728" max="9728" width="45.140625" style="3" customWidth="1"/>
    <col min="9729" max="9982" width="15.7109375" style="3"/>
    <col min="9983" max="9983" width="6" style="3" customWidth="1"/>
    <col min="9984" max="9984" width="45.140625" style="3" customWidth="1"/>
    <col min="9985" max="10238" width="15.7109375" style="3"/>
    <col min="10239" max="10239" width="6" style="3" customWidth="1"/>
    <col min="10240" max="10240" width="45.140625" style="3" customWidth="1"/>
    <col min="10241" max="10494" width="15.7109375" style="3"/>
    <col min="10495" max="10495" width="6" style="3" customWidth="1"/>
    <col min="10496" max="10496" width="45.140625" style="3" customWidth="1"/>
    <col min="10497" max="10750" width="15.7109375" style="3"/>
    <col min="10751" max="10751" width="6" style="3" customWidth="1"/>
    <col min="10752" max="10752" width="45.140625" style="3" customWidth="1"/>
    <col min="10753" max="11006" width="15.7109375" style="3"/>
    <col min="11007" max="11007" width="6" style="3" customWidth="1"/>
    <col min="11008" max="11008" width="45.140625" style="3" customWidth="1"/>
    <col min="11009" max="11262" width="15.7109375" style="3"/>
    <col min="11263" max="11263" width="6" style="3" customWidth="1"/>
    <col min="11264" max="11264" width="45.140625" style="3" customWidth="1"/>
    <col min="11265" max="11518" width="15.7109375" style="3"/>
    <col min="11519" max="11519" width="6" style="3" customWidth="1"/>
    <col min="11520" max="11520" width="45.140625" style="3" customWidth="1"/>
    <col min="11521" max="11774" width="15.7109375" style="3"/>
    <col min="11775" max="11775" width="6" style="3" customWidth="1"/>
    <col min="11776" max="11776" width="45.140625" style="3" customWidth="1"/>
    <col min="11777" max="12030" width="15.7109375" style="3"/>
    <col min="12031" max="12031" width="6" style="3" customWidth="1"/>
    <col min="12032" max="12032" width="45.140625" style="3" customWidth="1"/>
    <col min="12033" max="12286" width="15.7109375" style="3"/>
    <col min="12287" max="12287" width="6" style="3" customWidth="1"/>
    <col min="12288" max="12288" width="45.140625" style="3" customWidth="1"/>
    <col min="12289" max="12542" width="15.7109375" style="3"/>
    <col min="12543" max="12543" width="6" style="3" customWidth="1"/>
    <col min="12544" max="12544" width="45.140625" style="3" customWidth="1"/>
    <col min="12545" max="12798" width="15.7109375" style="3"/>
    <col min="12799" max="12799" width="6" style="3" customWidth="1"/>
    <col min="12800" max="12800" width="45.140625" style="3" customWidth="1"/>
    <col min="12801" max="13054" width="15.7109375" style="3"/>
    <col min="13055" max="13055" width="6" style="3" customWidth="1"/>
    <col min="13056" max="13056" width="45.140625" style="3" customWidth="1"/>
    <col min="13057" max="13310" width="15.7109375" style="3"/>
    <col min="13311" max="13311" width="6" style="3" customWidth="1"/>
    <col min="13312" max="13312" width="45.140625" style="3" customWidth="1"/>
    <col min="13313" max="13566" width="15.7109375" style="3"/>
    <col min="13567" max="13567" width="6" style="3" customWidth="1"/>
    <col min="13568" max="13568" width="45.140625" style="3" customWidth="1"/>
    <col min="13569" max="13822" width="15.7109375" style="3"/>
    <col min="13823" max="13823" width="6" style="3" customWidth="1"/>
    <col min="13824" max="13824" width="45.140625" style="3" customWidth="1"/>
    <col min="13825" max="14078" width="15.7109375" style="3"/>
    <col min="14079" max="14079" width="6" style="3" customWidth="1"/>
    <col min="14080" max="14080" width="45.140625" style="3" customWidth="1"/>
    <col min="14081" max="14334" width="15.7109375" style="3"/>
    <col min="14335" max="14335" width="6" style="3" customWidth="1"/>
    <col min="14336" max="14336" width="45.140625" style="3" customWidth="1"/>
    <col min="14337" max="14590" width="15.7109375" style="3"/>
    <col min="14591" max="14591" width="6" style="3" customWidth="1"/>
    <col min="14592" max="14592" width="45.140625" style="3" customWidth="1"/>
    <col min="14593" max="14846" width="15.7109375" style="3"/>
    <col min="14847" max="14847" width="6" style="3" customWidth="1"/>
    <col min="14848" max="14848" width="45.140625" style="3" customWidth="1"/>
    <col min="14849" max="15102" width="15.7109375" style="3"/>
    <col min="15103" max="15103" width="6" style="3" customWidth="1"/>
    <col min="15104" max="15104" width="45.140625" style="3" customWidth="1"/>
    <col min="15105" max="15358" width="15.7109375" style="3"/>
    <col min="15359" max="15359" width="6" style="3" customWidth="1"/>
    <col min="15360" max="15360" width="45.140625" style="3" customWidth="1"/>
    <col min="15361" max="15614" width="15.7109375" style="3"/>
    <col min="15615" max="15615" width="6" style="3" customWidth="1"/>
    <col min="15616" max="15616" width="45.140625" style="3" customWidth="1"/>
    <col min="15617" max="15870" width="15.7109375" style="3"/>
    <col min="15871" max="15871" width="6" style="3" customWidth="1"/>
    <col min="15872" max="15872" width="45.140625" style="3" customWidth="1"/>
    <col min="15873" max="16126" width="15.7109375" style="3"/>
    <col min="16127" max="16127" width="6" style="3" customWidth="1"/>
    <col min="16128" max="16128" width="45.140625" style="3" customWidth="1"/>
    <col min="16129" max="16384" width="15.7109375" style="3"/>
  </cols>
  <sheetData>
    <row r="1" spans="1:10" x14ac:dyDescent="0.3">
      <c r="I1" s="90"/>
      <c r="J1" s="90"/>
    </row>
    <row r="2" spans="1:10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">
      <c r="A3" s="91" t="s">
        <v>44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4" customFormat="1" ht="24" customHeight="1" x14ac:dyDescent="0.3">
      <c r="A6" s="89" t="s">
        <v>4</v>
      </c>
      <c r="B6" s="89" t="s">
        <v>5</v>
      </c>
      <c r="C6" s="89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4" customFormat="1" ht="36" x14ac:dyDescent="0.3">
      <c r="A7" s="89"/>
      <c r="B7" s="89"/>
      <c r="C7" s="89"/>
      <c r="D7" s="41" t="s">
        <v>7</v>
      </c>
      <c r="E7" s="41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41" t="s">
        <v>13</v>
      </c>
    </row>
    <row r="8" spans="1:10" s="7" customFormat="1" ht="17.25" x14ac:dyDescent="0.4">
      <c r="A8" s="89"/>
      <c r="B8" s="89"/>
      <c r="C8" s="6" t="s">
        <v>52</v>
      </c>
      <c r="D8" s="42" t="s">
        <v>14</v>
      </c>
      <c r="E8" s="42" t="s">
        <v>15</v>
      </c>
      <c r="F8" s="42" t="s">
        <v>16</v>
      </c>
      <c r="G8" s="42" t="s">
        <v>17</v>
      </c>
      <c r="H8" s="42" t="s">
        <v>18</v>
      </c>
      <c r="I8" s="42" t="s">
        <v>19</v>
      </c>
      <c r="J8" s="42" t="s">
        <v>20</v>
      </c>
    </row>
    <row r="9" spans="1:10" x14ac:dyDescent="0.3">
      <c r="A9" s="8">
        <v>1</v>
      </c>
      <c r="B9" s="9" t="s">
        <v>21</v>
      </c>
      <c r="C9" s="10">
        <f>SUM(D9:J9)</f>
        <v>78400</v>
      </c>
      <c r="D9" s="10">
        <f>[8]ตารางสำรวจอายุลูกหนี้ฯ!E10</f>
        <v>78400</v>
      </c>
      <c r="E9" s="10">
        <f>[8]ตารางสำรวจอายุลูกหนี้ฯ!G10</f>
        <v>0</v>
      </c>
      <c r="F9" s="10">
        <f>[8]ตารางสำรวจอายุลูกหนี้ฯ!H10</f>
        <v>0</v>
      </c>
      <c r="G9" s="10">
        <f>[8]ตารางสำรวจอายุลูกหนี้ฯ!I10</f>
        <v>0</v>
      </c>
      <c r="H9" s="10">
        <f>[8]ตารางสำรวจอายุลูกหนี้ฯ!J10</f>
        <v>0</v>
      </c>
      <c r="I9" s="10">
        <f>[8]ตารางสำรวจอายุลูกหนี้ฯ!K10</f>
        <v>0</v>
      </c>
      <c r="J9" s="10">
        <f>[8]ตารางสำรวจอายุลูกหนี้ฯ!L10</f>
        <v>0</v>
      </c>
    </row>
    <row r="10" spans="1:10" x14ac:dyDescent="0.3">
      <c r="A10" s="8">
        <v>2</v>
      </c>
      <c r="B10" s="9" t="s">
        <v>22</v>
      </c>
      <c r="C10" s="10">
        <f t="shared" ref="C10:C21" si="0">SUM(D10:J10)</f>
        <v>529490.99</v>
      </c>
      <c r="D10" s="10">
        <f>[8]ตารางสำรวจอายุลูกหนี้ฯ!E25</f>
        <v>516187.99</v>
      </c>
      <c r="E10" s="10">
        <f>[8]ตารางสำรวจอายุลูกหนี้ฯ!G25</f>
        <v>3536.5</v>
      </c>
      <c r="F10" s="10">
        <f>[8]ตารางสำรวจอายุลูกหนี้ฯ!I14</f>
        <v>3670.5</v>
      </c>
      <c r="G10" s="10">
        <f>[8]ตารางสำรวจอายุลูกหนี้ฯ!K14</f>
        <v>3335</v>
      </c>
      <c r="H10" s="10">
        <f>[8]ตารางสำรวจอายุลูกหนี้ฯ!M14</f>
        <v>2761</v>
      </c>
      <c r="I10" s="10"/>
      <c r="J10" s="10">
        <f>[8]ตารางสำรวจอายุลูกหนี้ฯ!L25</f>
        <v>0</v>
      </c>
    </row>
    <row r="11" spans="1:10" x14ac:dyDescent="0.3">
      <c r="A11" s="8">
        <v>3</v>
      </c>
      <c r="B11" s="9" t="s">
        <v>23</v>
      </c>
      <c r="C11" s="10">
        <f t="shared" si="0"/>
        <v>214781.95</v>
      </c>
      <c r="D11" s="10">
        <f>[8]ตารางสำรวจอายุลูกหนี้ฯ!E39</f>
        <v>191089.6</v>
      </c>
      <c r="E11" s="10">
        <f>[8]ตารางสำรวจอายุลูกหนี้ฯ!G39</f>
        <v>23692.35</v>
      </c>
      <c r="F11" s="10">
        <f>[8]ตารางสำรวจอายุลูกหนี้ฯ!H39</f>
        <v>0</v>
      </c>
      <c r="G11" s="10">
        <f>[8]ตารางสำรวจอายุลูกหนี้ฯ!I39</f>
        <v>0</v>
      </c>
      <c r="H11" s="10">
        <f>[8]ตารางสำรวจอายุลูกหนี้ฯ!J39</f>
        <v>0</v>
      </c>
      <c r="I11" s="10">
        <f>[8]ตารางสำรวจอายุลูกหนี้ฯ!K39</f>
        <v>0</v>
      </c>
      <c r="J11" s="10">
        <f>[8]ตารางสำรวจอายุลูกหนี้ฯ!L39</f>
        <v>0</v>
      </c>
    </row>
    <row r="12" spans="1:10" x14ac:dyDescent="0.3">
      <c r="A12" s="8">
        <v>4</v>
      </c>
      <c r="B12" s="9" t="s">
        <v>24</v>
      </c>
      <c r="C12" s="10">
        <f t="shared" si="0"/>
        <v>71963.490000000005</v>
      </c>
      <c r="D12" s="10">
        <f>[8]ตารางสำรวจอายุลูกหนี้ฯ!E44</f>
        <v>71963.490000000005</v>
      </c>
      <c r="E12" s="10">
        <f>[8]ตารางสำรวจอายุลูกหนี้ฯ!G44</f>
        <v>0</v>
      </c>
      <c r="F12" s="10">
        <f>[8]ตารางสำรวจอายุลูกหนี้ฯ!H44</f>
        <v>0</v>
      </c>
      <c r="G12" s="10">
        <f>[8]ตารางสำรวจอายุลูกหนี้ฯ!I44</f>
        <v>0</v>
      </c>
      <c r="H12" s="10">
        <f>[8]ตารางสำรวจอายุลูกหนี้ฯ!J44</f>
        <v>0</v>
      </c>
      <c r="I12" s="10">
        <f>[8]ตารางสำรวจอายุลูกหนี้ฯ!K44</f>
        <v>0</v>
      </c>
      <c r="J12" s="10">
        <f>[8]ตารางสำรวจอายุลูกหนี้ฯ!L44</f>
        <v>0</v>
      </c>
    </row>
    <row r="13" spans="1:10" x14ac:dyDescent="0.3">
      <c r="A13" s="8">
        <v>5</v>
      </c>
      <c r="B13" s="9" t="s">
        <v>25</v>
      </c>
      <c r="C13" s="10">
        <f t="shared" si="0"/>
        <v>0</v>
      </c>
      <c r="D13" s="10">
        <f>[8]ตารางสำรวจอายุลูกหนี้ฯ!E55</f>
        <v>0</v>
      </c>
      <c r="E13" s="10">
        <f>[8]ตารางสำรวจอายุลูกหนี้ฯ!G55</f>
        <v>0</v>
      </c>
      <c r="F13" s="10">
        <f>[8]ตารางสำรวจอายุลูกหนี้ฯ!H55</f>
        <v>0</v>
      </c>
      <c r="G13" s="10">
        <f>[8]ตารางสำรวจอายุลูกหนี้ฯ!I55</f>
        <v>0</v>
      </c>
      <c r="H13" s="10">
        <f>[8]ตารางสำรวจอายุลูกหนี้ฯ!J55</f>
        <v>0</v>
      </c>
      <c r="I13" s="10">
        <f>[8]ตารางสำรวจอายุลูกหนี้ฯ!K55</f>
        <v>0</v>
      </c>
      <c r="J13" s="10">
        <f>[8]ตารางสำรวจอายุลูกหนี้ฯ!L55</f>
        <v>0</v>
      </c>
    </row>
    <row r="14" spans="1:10" x14ac:dyDescent="0.3">
      <c r="A14" s="8">
        <v>6</v>
      </c>
      <c r="B14" s="9" t="s">
        <v>26</v>
      </c>
      <c r="C14" s="10">
        <f t="shared" si="0"/>
        <v>351143.5</v>
      </c>
      <c r="D14" s="10">
        <f>[8]ตารางสำรวจอายุลูกหนี้ฯ!E60</f>
        <v>183716</v>
      </c>
      <c r="E14" s="10">
        <f>[8]ตารางสำรวจอายุลูกหนี้ฯ!G60</f>
        <v>107655.5</v>
      </c>
      <c r="F14" s="10">
        <f>[8]ตารางสำรวจอายุลูกหนี้ฯ!I60</f>
        <v>59772</v>
      </c>
      <c r="G14" s="10"/>
      <c r="H14" s="10">
        <f>[8]ตารางสำรวจอายุลูกหนี้ฯ!J60</f>
        <v>0</v>
      </c>
      <c r="I14" s="10">
        <f>[8]ตารางสำรวจอายุลูกหนี้ฯ!K60</f>
        <v>0</v>
      </c>
      <c r="J14" s="10">
        <f>[8]ตารางสำรวจอายุลูกหนี้ฯ!L60</f>
        <v>0</v>
      </c>
    </row>
    <row r="15" spans="1:10" x14ac:dyDescent="0.3">
      <c r="A15" s="8">
        <v>7</v>
      </c>
      <c r="B15" s="9" t="s">
        <v>27</v>
      </c>
      <c r="C15" s="10">
        <f t="shared" si="0"/>
        <v>0</v>
      </c>
      <c r="D15" s="10">
        <f>[8]ตารางสำรวจอายุลูกหนี้ฯ!E65</f>
        <v>0</v>
      </c>
      <c r="E15" s="10">
        <f>[8]ตารางสำรวจอายุลูกหนี้ฯ!G65</f>
        <v>0</v>
      </c>
      <c r="F15" s="10">
        <f>[8]ตารางสำรวจอายุลูกหนี้ฯ!H65</f>
        <v>0</v>
      </c>
      <c r="G15" s="10">
        <f>[8]ตารางสำรวจอายุลูกหนี้ฯ!I65</f>
        <v>0</v>
      </c>
      <c r="H15" s="10">
        <f>[8]ตารางสำรวจอายุลูกหนี้ฯ!J65</f>
        <v>0</v>
      </c>
      <c r="I15" s="10">
        <f>[8]ตารางสำรวจอายุลูกหนี้ฯ!K65</f>
        <v>0</v>
      </c>
      <c r="J15" s="10">
        <f>[8]ตารางสำรวจอายุลูกหนี้ฯ!L65</f>
        <v>0</v>
      </c>
    </row>
    <row r="16" spans="1:10" ht="24" x14ac:dyDescent="0.55000000000000004">
      <c r="A16" s="8">
        <v>8</v>
      </c>
      <c r="B16" s="9" t="s">
        <v>28</v>
      </c>
      <c r="C16" s="10">
        <f t="shared" si="0"/>
        <v>710</v>
      </c>
      <c r="D16" s="10">
        <f>[8]ตารางสำรวจอายุลูกหนี้ฯ!E70</f>
        <v>350</v>
      </c>
      <c r="E16" s="10">
        <f>[8]ตารางสำรวจอายุลูกหนี้ฯ!G70</f>
        <v>360</v>
      </c>
      <c r="F16" s="10">
        <f>[8]ตารางสำรวจอายุลูกหนี้ฯ!H70</f>
        <v>0</v>
      </c>
      <c r="G16" s="10">
        <f>[8]ตารางสำรวจอายุลูกหนี้ฯ!I70</f>
        <v>0</v>
      </c>
      <c r="H16" s="10">
        <f>[8]ตารางสำรวจอายุลูกหนี้ฯ!J70</f>
        <v>0</v>
      </c>
      <c r="I16" s="10">
        <f>[8]ตารางสำรวจอายุลูกหนี้ฯ!K70</f>
        <v>0</v>
      </c>
      <c r="J16" s="10">
        <f>[8]ตารางสำรวจอายุลูกหนี้ฯ!L70</f>
        <v>0</v>
      </c>
    </row>
    <row r="17" spans="1:10" ht="24" x14ac:dyDescent="0.55000000000000004">
      <c r="A17" s="8">
        <v>9</v>
      </c>
      <c r="B17" s="9" t="s">
        <v>29</v>
      </c>
      <c r="C17" s="10">
        <f t="shared" si="0"/>
        <v>72312.040000000008</v>
      </c>
      <c r="D17" s="10">
        <f>[8]ตารางสำรวจอายุลูกหนี้ฯ!E78</f>
        <v>72312.040000000008</v>
      </c>
      <c r="E17" s="10">
        <f>[8]ตารางสำรวจอายุลูกหนี้ฯ!G78</f>
        <v>0</v>
      </c>
      <c r="F17" s="10">
        <f>[8]ตารางสำรวจอายุลูกหนี้ฯ!H78</f>
        <v>0</v>
      </c>
      <c r="G17" s="10">
        <f>[8]ตารางสำรวจอายุลูกหนี้ฯ!I78</f>
        <v>0</v>
      </c>
      <c r="H17" s="10">
        <f>[8]ตารางสำรวจอายุลูกหนี้ฯ!J78</f>
        <v>0</v>
      </c>
      <c r="I17" s="10">
        <f>[8]ตารางสำรวจอายุลูกหนี้ฯ!K78</f>
        <v>0</v>
      </c>
      <c r="J17" s="10">
        <f>[8]ตารางสำรวจอายุลูกหนี้ฯ!L78</f>
        <v>0</v>
      </c>
    </row>
    <row r="18" spans="1:10" ht="24" x14ac:dyDescent="0.55000000000000004">
      <c r="A18" s="108"/>
      <c r="B18" s="62" t="s">
        <v>30</v>
      </c>
      <c r="C18" s="59">
        <f t="shared" si="0"/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109">
        <v>0</v>
      </c>
      <c r="J18" s="109">
        <v>0</v>
      </c>
    </row>
    <row r="19" spans="1:10" ht="24" x14ac:dyDescent="0.55000000000000004">
      <c r="A19" s="108"/>
      <c r="B19" s="62" t="s">
        <v>31</v>
      </c>
      <c r="C19" s="59">
        <f t="shared" si="0"/>
        <v>0</v>
      </c>
      <c r="D19" s="63">
        <f>[9]ตารางสำรวจอายุลูกหนี้ฯ!F67</f>
        <v>0</v>
      </c>
      <c r="E19" s="63">
        <f>[9]ตารางสำรวจอายุลูกหนี้ฯ!H67</f>
        <v>0</v>
      </c>
      <c r="F19" s="63">
        <f>[9]ตารางสำรวจอายุลูกหนี้ฯ!I67</f>
        <v>0</v>
      </c>
      <c r="G19" s="63">
        <f>[9]ตารางสำรวจอายุลูกหนี้ฯ!J67</f>
        <v>0</v>
      </c>
      <c r="H19" s="63">
        <f>[9]ตารางสำรวจอายุลูกหนี้ฯ!K67</f>
        <v>0</v>
      </c>
      <c r="I19" s="63">
        <f>[9]ตารางสำรวจอายุลูกหนี้ฯ!K67</f>
        <v>0</v>
      </c>
      <c r="J19" s="63">
        <f>[9]ตารางสำรวจอายุลูกหนี้ฯ!M67</f>
        <v>0</v>
      </c>
    </row>
    <row r="20" spans="1:10" ht="24" x14ac:dyDescent="0.55000000000000004">
      <c r="A20" s="108"/>
      <c r="B20" s="62" t="s">
        <v>32</v>
      </c>
      <c r="C20" s="59">
        <f t="shared" si="0"/>
        <v>0</v>
      </c>
      <c r="D20" s="63">
        <f>[9]ตารางสำรวจอายุลูกหนี้ฯ!F68</f>
        <v>0</v>
      </c>
      <c r="E20" s="63">
        <f>[9]ตารางสำรวจอายุลูกหนี้ฯ!H68</f>
        <v>0</v>
      </c>
      <c r="F20" s="63">
        <f>[9]ตารางสำรวจอายุลูกหนี้ฯ!I68</f>
        <v>0</v>
      </c>
      <c r="G20" s="63">
        <f>[9]ตารางสำรวจอายุลูกหนี้ฯ!J68</f>
        <v>0</v>
      </c>
      <c r="H20" s="63">
        <f>[9]ตารางสำรวจอายุลูกหนี้ฯ!K68</f>
        <v>0</v>
      </c>
      <c r="I20" s="63">
        <f>[9]ตารางสำรวจอายุลูกหนี้ฯ!K68</f>
        <v>0</v>
      </c>
      <c r="J20" s="63">
        <f>[9]ตารางสำรวจอายุลูกหนี้ฯ!M68</f>
        <v>0</v>
      </c>
    </row>
    <row r="21" spans="1:10" ht="24.75" thickBot="1" x14ac:dyDescent="0.6">
      <c r="A21" s="16">
        <v>10</v>
      </c>
      <c r="B21" s="17" t="s">
        <v>33</v>
      </c>
      <c r="C21" s="18">
        <f>SUM(D21:J21)</f>
        <v>1318801.97</v>
      </c>
      <c r="D21" s="18">
        <f>SUM(D9:D20)</f>
        <v>1114019.1199999999</v>
      </c>
      <c r="E21" s="18">
        <f t="shared" ref="E21:J21" si="1">SUM(E9:E20)</f>
        <v>135244.35</v>
      </c>
      <c r="F21" s="18">
        <f t="shared" si="1"/>
        <v>63442.5</v>
      </c>
      <c r="G21" s="18">
        <f t="shared" si="1"/>
        <v>3335</v>
      </c>
      <c r="H21" s="18">
        <f t="shared" si="1"/>
        <v>2761</v>
      </c>
      <c r="I21" s="18">
        <f t="shared" si="1"/>
        <v>0</v>
      </c>
      <c r="J21" s="18">
        <f t="shared" si="1"/>
        <v>0</v>
      </c>
    </row>
    <row r="22" spans="1:10" ht="24.75" thickTop="1" x14ac:dyDescent="0.55000000000000004"/>
    <row r="24" spans="1:10" ht="24" x14ac:dyDescent="0.55000000000000004">
      <c r="G24" s="52"/>
      <c r="H24" s="99"/>
      <c r="I24" s="99"/>
      <c r="J24" s="99"/>
    </row>
    <row r="25" spans="1:10" ht="24" x14ac:dyDescent="0.55000000000000004">
      <c r="G25" s="52"/>
      <c r="H25" s="99"/>
      <c r="I25" s="99"/>
      <c r="J25" s="99"/>
    </row>
    <row r="26" spans="1:10" ht="24" x14ac:dyDescent="0.55000000000000004">
      <c r="G26" s="53"/>
      <c r="H26" s="99"/>
      <c r="I26" s="99"/>
      <c r="J26" s="99"/>
    </row>
    <row r="27" spans="1:10" ht="24" x14ac:dyDescent="0.55000000000000004">
      <c r="G27" s="53"/>
      <c r="H27" s="53"/>
      <c r="I27" s="53"/>
      <c r="J27" s="53"/>
    </row>
  </sheetData>
  <mergeCells count="12">
    <mergeCell ref="H24:J24"/>
    <mergeCell ref="H25:J25"/>
    <mergeCell ref="H26:J26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F78C-2FED-49A3-BCA7-F1B18C5BBB69}">
  <dimension ref="A1:J25"/>
  <sheetViews>
    <sheetView topLeftCell="B7" workbookViewId="0">
      <selection activeCell="B22" sqref="B22"/>
    </sheetView>
  </sheetViews>
  <sheetFormatPr defaultColWidth="22.85546875" defaultRowHeight="18" x14ac:dyDescent="0.25"/>
  <cols>
    <col min="1" max="1" width="9.85546875" style="54" customWidth="1"/>
    <col min="2" max="2" width="63.85546875" style="55" customWidth="1"/>
    <col min="3" max="255" width="22.85546875" style="55"/>
    <col min="256" max="256" width="9.85546875" style="55" customWidth="1"/>
    <col min="257" max="257" width="63.85546875" style="55" customWidth="1"/>
    <col min="258" max="511" width="22.85546875" style="55"/>
    <col min="512" max="512" width="9.85546875" style="55" customWidth="1"/>
    <col min="513" max="513" width="63.85546875" style="55" customWidth="1"/>
    <col min="514" max="767" width="22.85546875" style="55"/>
    <col min="768" max="768" width="9.85546875" style="55" customWidth="1"/>
    <col min="769" max="769" width="63.85546875" style="55" customWidth="1"/>
    <col min="770" max="1023" width="22.85546875" style="55"/>
    <col min="1024" max="1024" width="9.85546875" style="55" customWidth="1"/>
    <col min="1025" max="1025" width="63.85546875" style="55" customWidth="1"/>
    <col min="1026" max="1279" width="22.85546875" style="55"/>
    <col min="1280" max="1280" width="9.85546875" style="55" customWidth="1"/>
    <col min="1281" max="1281" width="63.85546875" style="55" customWidth="1"/>
    <col min="1282" max="1535" width="22.85546875" style="55"/>
    <col min="1536" max="1536" width="9.85546875" style="55" customWidth="1"/>
    <col min="1537" max="1537" width="63.85546875" style="55" customWidth="1"/>
    <col min="1538" max="1791" width="22.85546875" style="55"/>
    <col min="1792" max="1792" width="9.85546875" style="55" customWidth="1"/>
    <col min="1793" max="1793" width="63.85546875" style="55" customWidth="1"/>
    <col min="1794" max="2047" width="22.85546875" style="55"/>
    <col min="2048" max="2048" width="9.85546875" style="55" customWidth="1"/>
    <col min="2049" max="2049" width="63.85546875" style="55" customWidth="1"/>
    <col min="2050" max="2303" width="22.85546875" style="55"/>
    <col min="2304" max="2304" width="9.85546875" style="55" customWidth="1"/>
    <col min="2305" max="2305" width="63.85546875" style="55" customWidth="1"/>
    <col min="2306" max="2559" width="22.85546875" style="55"/>
    <col min="2560" max="2560" width="9.85546875" style="55" customWidth="1"/>
    <col min="2561" max="2561" width="63.85546875" style="55" customWidth="1"/>
    <col min="2562" max="2815" width="22.85546875" style="55"/>
    <col min="2816" max="2816" width="9.85546875" style="55" customWidth="1"/>
    <col min="2817" max="2817" width="63.85546875" style="55" customWidth="1"/>
    <col min="2818" max="3071" width="22.85546875" style="55"/>
    <col min="3072" max="3072" width="9.85546875" style="55" customWidth="1"/>
    <col min="3073" max="3073" width="63.85546875" style="55" customWidth="1"/>
    <col min="3074" max="3327" width="22.85546875" style="55"/>
    <col min="3328" max="3328" width="9.85546875" style="55" customWidth="1"/>
    <col min="3329" max="3329" width="63.85546875" style="55" customWidth="1"/>
    <col min="3330" max="3583" width="22.85546875" style="55"/>
    <col min="3584" max="3584" width="9.85546875" style="55" customWidth="1"/>
    <col min="3585" max="3585" width="63.85546875" style="55" customWidth="1"/>
    <col min="3586" max="3839" width="22.85546875" style="55"/>
    <col min="3840" max="3840" width="9.85546875" style="55" customWidth="1"/>
    <col min="3841" max="3841" width="63.85546875" style="55" customWidth="1"/>
    <col min="3842" max="4095" width="22.85546875" style="55"/>
    <col min="4096" max="4096" width="9.85546875" style="55" customWidth="1"/>
    <col min="4097" max="4097" width="63.85546875" style="55" customWidth="1"/>
    <col min="4098" max="4351" width="22.85546875" style="55"/>
    <col min="4352" max="4352" width="9.85546875" style="55" customWidth="1"/>
    <col min="4353" max="4353" width="63.85546875" style="55" customWidth="1"/>
    <col min="4354" max="4607" width="22.85546875" style="55"/>
    <col min="4608" max="4608" width="9.85546875" style="55" customWidth="1"/>
    <col min="4609" max="4609" width="63.85546875" style="55" customWidth="1"/>
    <col min="4610" max="4863" width="22.85546875" style="55"/>
    <col min="4864" max="4864" width="9.85546875" style="55" customWidth="1"/>
    <col min="4865" max="4865" width="63.85546875" style="55" customWidth="1"/>
    <col min="4866" max="5119" width="22.85546875" style="55"/>
    <col min="5120" max="5120" width="9.85546875" style="55" customWidth="1"/>
    <col min="5121" max="5121" width="63.85546875" style="55" customWidth="1"/>
    <col min="5122" max="5375" width="22.85546875" style="55"/>
    <col min="5376" max="5376" width="9.85546875" style="55" customWidth="1"/>
    <col min="5377" max="5377" width="63.85546875" style="55" customWidth="1"/>
    <col min="5378" max="5631" width="22.85546875" style="55"/>
    <col min="5632" max="5632" width="9.85546875" style="55" customWidth="1"/>
    <col min="5633" max="5633" width="63.85546875" style="55" customWidth="1"/>
    <col min="5634" max="5887" width="22.85546875" style="55"/>
    <col min="5888" max="5888" width="9.85546875" style="55" customWidth="1"/>
    <col min="5889" max="5889" width="63.85546875" style="55" customWidth="1"/>
    <col min="5890" max="6143" width="22.85546875" style="55"/>
    <col min="6144" max="6144" width="9.85546875" style="55" customWidth="1"/>
    <col min="6145" max="6145" width="63.85546875" style="55" customWidth="1"/>
    <col min="6146" max="6399" width="22.85546875" style="55"/>
    <col min="6400" max="6400" width="9.85546875" style="55" customWidth="1"/>
    <col min="6401" max="6401" width="63.85546875" style="55" customWidth="1"/>
    <col min="6402" max="6655" width="22.85546875" style="55"/>
    <col min="6656" max="6656" width="9.85546875" style="55" customWidth="1"/>
    <col min="6657" max="6657" width="63.85546875" style="55" customWidth="1"/>
    <col min="6658" max="6911" width="22.85546875" style="55"/>
    <col min="6912" max="6912" width="9.85546875" style="55" customWidth="1"/>
    <col min="6913" max="6913" width="63.85546875" style="55" customWidth="1"/>
    <col min="6914" max="7167" width="22.85546875" style="55"/>
    <col min="7168" max="7168" width="9.85546875" style="55" customWidth="1"/>
    <col min="7169" max="7169" width="63.85546875" style="55" customWidth="1"/>
    <col min="7170" max="7423" width="22.85546875" style="55"/>
    <col min="7424" max="7424" width="9.85546875" style="55" customWidth="1"/>
    <col min="7425" max="7425" width="63.85546875" style="55" customWidth="1"/>
    <col min="7426" max="7679" width="22.85546875" style="55"/>
    <col min="7680" max="7680" width="9.85546875" style="55" customWidth="1"/>
    <col min="7681" max="7681" width="63.85546875" style="55" customWidth="1"/>
    <col min="7682" max="7935" width="22.85546875" style="55"/>
    <col min="7936" max="7936" width="9.85546875" style="55" customWidth="1"/>
    <col min="7937" max="7937" width="63.85546875" style="55" customWidth="1"/>
    <col min="7938" max="8191" width="22.85546875" style="55"/>
    <col min="8192" max="8192" width="9.85546875" style="55" customWidth="1"/>
    <col min="8193" max="8193" width="63.85546875" style="55" customWidth="1"/>
    <col min="8194" max="8447" width="22.85546875" style="55"/>
    <col min="8448" max="8448" width="9.85546875" style="55" customWidth="1"/>
    <col min="8449" max="8449" width="63.85546875" style="55" customWidth="1"/>
    <col min="8450" max="8703" width="22.85546875" style="55"/>
    <col min="8704" max="8704" width="9.85546875" style="55" customWidth="1"/>
    <col min="8705" max="8705" width="63.85546875" style="55" customWidth="1"/>
    <col min="8706" max="8959" width="22.85546875" style="55"/>
    <col min="8960" max="8960" width="9.85546875" style="55" customWidth="1"/>
    <col min="8961" max="8961" width="63.85546875" style="55" customWidth="1"/>
    <col min="8962" max="9215" width="22.85546875" style="55"/>
    <col min="9216" max="9216" width="9.85546875" style="55" customWidth="1"/>
    <col min="9217" max="9217" width="63.85546875" style="55" customWidth="1"/>
    <col min="9218" max="9471" width="22.85546875" style="55"/>
    <col min="9472" max="9472" width="9.85546875" style="55" customWidth="1"/>
    <col min="9473" max="9473" width="63.85546875" style="55" customWidth="1"/>
    <col min="9474" max="9727" width="22.85546875" style="55"/>
    <col min="9728" max="9728" width="9.85546875" style="55" customWidth="1"/>
    <col min="9729" max="9729" width="63.85546875" style="55" customWidth="1"/>
    <col min="9730" max="9983" width="22.85546875" style="55"/>
    <col min="9984" max="9984" width="9.85546875" style="55" customWidth="1"/>
    <col min="9985" max="9985" width="63.85546875" style="55" customWidth="1"/>
    <col min="9986" max="10239" width="22.85546875" style="55"/>
    <col min="10240" max="10240" width="9.85546875" style="55" customWidth="1"/>
    <col min="10241" max="10241" width="63.85546875" style="55" customWidth="1"/>
    <col min="10242" max="10495" width="22.85546875" style="55"/>
    <col min="10496" max="10496" width="9.85546875" style="55" customWidth="1"/>
    <col min="10497" max="10497" width="63.85546875" style="55" customWidth="1"/>
    <col min="10498" max="10751" width="22.85546875" style="55"/>
    <col min="10752" max="10752" width="9.85546875" style="55" customWidth="1"/>
    <col min="10753" max="10753" width="63.85546875" style="55" customWidth="1"/>
    <col min="10754" max="11007" width="22.85546875" style="55"/>
    <col min="11008" max="11008" width="9.85546875" style="55" customWidth="1"/>
    <col min="11009" max="11009" width="63.85546875" style="55" customWidth="1"/>
    <col min="11010" max="11263" width="22.85546875" style="55"/>
    <col min="11264" max="11264" width="9.85546875" style="55" customWidth="1"/>
    <col min="11265" max="11265" width="63.85546875" style="55" customWidth="1"/>
    <col min="11266" max="11519" width="22.85546875" style="55"/>
    <col min="11520" max="11520" width="9.85546875" style="55" customWidth="1"/>
    <col min="11521" max="11521" width="63.85546875" style="55" customWidth="1"/>
    <col min="11522" max="11775" width="22.85546875" style="55"/>
    <col min="11776" max="11776" width="9.85546875" style="55" customWidth="1"/>
    <col min="11777" max="11777" width="63.85546875" style="55" customWidth="1"/>
    <col min="11778" max="12031" width="22.85546875" style="55"/>
    <col min="12032" max="12032" width="9.85546875" style="55" customWidth="1"/>
    <col min="12033" max="12033" width="63.85546875" style="55" customWidth="1"/>
    <col min="12034" max="12287" width="22.85546875" style="55"/>
    <col min="12288" max="12288" width="9.85546875" style="55" customWidth="1"/>
    <col min="12289" max="12289" width="63.85546875" style="55" customWidth="1"/>
    <col min="12290" max="12543" width="22.85546875" style="55"/>
    <col min="12544" max="12544" width="9.85546875" style="55" customWidth="1"/>
    <col min="12545" max="12545" width="63.85546875" style="55" customWidth="1"/>
    <col min="12546" max="12799" width="22.85546875" style="55"/>
    <col min="12800" max="12800" width="9.85546875" style="55" customWidth="1"/>
    <col min="12801" max="12801" width="63.85546875" style="55" customWidth="1"/>
    <col min="12802" max="13055" width="22.85546875" style="55"/>
    <col min="13056" max="13056" width="9.85546875" style="55" customWidth="1"/>
    <col min="13057" max="13057" width="63.85546875" style="55" customWidth="1"/>
    <col min="13058" max="13311" width="22.85546875" style="55"/>
    <col min="13312" max="13312" width="9.85546875" style="55" customWidth="1"/>
    <col min="13313" max="13313" width="63.85546875" style="55" customWidth="1"/>
    <col min="13314" max="13567" width="22.85546875" style="55"/>
    <col min="13568" max="13568" width="9.85546875" style="55" customWidth="1"/>
    <col min="13569" max="13569" width="63.85546875" style="55" customWidth="1"/>
    <col min="13570" max="13823" width="22.85546875" style="55"/>
    <col min="13824" max="13824" width="9.85546875" style="55" customWidth="1"/>
    <col min="13825" max="13825" width="63.85546875" style="55" customWidth="1"/>
    <col min="13826" max="14079" width="22.85546875" style="55"/>
    <col min="14080" max="14080" width="9.85546875" style="55" customWidth="1"/>
    <col min="14081" max="14081" width="63.85546875" style="55" customWidth="1"/>
    <col min="14082" max="14335" width="22.85546875" style="55"/>
    <col min="14336" max="14336" width="9.85546875" style="55" customWidth="1"/>
    <col min="14337" max="14337" width="63.85546875" style="55" customWidth="1"/>
    <col min="14338" max="14591" width="22.85546875" style="55"/>
    <col min="14592" max="14592" width="9.85546875" style="55" customWidth="1"/>
    <col min="14593" max="14593" width="63.85546875" style="55" customWidth="1"/>
    <col min="14594" max="14847" width="22.85546875" style="55"/>
    <col min="14848" max="14848" width="9.85546875" style="55" customWidth="1"/>
    <col min="14849" max="14849" width="63.85546875" style="55" customWidth="1"/>
    <col min="14850" max="15103" width="22.85546875" style="55"/>
    <col min="15104" max="15104" width="9.85546875" style="55" customWidth="1"/>
    <col min="15105" max="15105" width="63.85546875" style="55" customWidth="1"/>
    <col min="15106" max="15359" width="22.85546875" style="55"/>
    <col min="15360" max="15360" width="9.85546875" style="55" customWidth="1"/>
    <col min="15361" max="15361" width="63.85546875" style="55" customWidth="1"/>
    <col min="15362" max="15615" width="22.85546875" style="55"/>
    <col min="15616" max="15616" width="9.85546875" style="55" customWidth="1"/>
    <col min="15617" max="15617" width="63.85546875" style="55" customWidth="1"/>
    <col min="15618" max="15871" width="22.85546875" style="55"/>
    <col min="15872" max="15872" width="9.85546875" style="55" customWidth="1"/>
    <col min="15873" max="15873" width="63.85546875" style="55" customWidth="1"/>
    <col min="15874" max="16127" width="22.85546875" style="55"/>
    <col min="16128" max="16128" width="9.85546875" style="55" customWidth="1"/>
    <col min="16129" max="16129" width="63.85546875" style="55" customWidth="1"/>
    <col min="16130" max="16384" width="22.85546875" style="55"/>
  </cols>
  <sheetData>
    <row r="1" spans="1:10" x14ac:dyDescent="0.25">
      <c r="I1" s="101"/>
      <c r="J1" s="101"/>
    </row>
    <row r="2" spans="1:10" x14ac:dyDescent="0.2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A3" s="102" t="s">
        <v>46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5">
      <c r="A5" s="102" t="s">
        <v>3</v>
      </c>
      <c r="B5" s="102"/>
      <c r="C5" s="102"/>
      <c r="D5" s="102"/>
      <c r="E5" s="102"/>
      <c r="F5" s="102"/>
      <c r="G5" s="102"/>
      <c r="H5" s="102"/>
      <c r="I5" s="102"/>
      <c r="J5" s="102"/>
    </row>
    <row r="6" spans="1:10" s="56" customFormat="1" ht="21.75" customHeight="1" x14ac:dyDescent="0.25">
      <c r="A6" s="89" t="s">
        <v>4</v>
      </c>
      <c r="B6" s="89" t="s">
        <v>5</v>
      </c>
      <c r="C6" s="103" t="s">
        <v>45</v>
      </c>
      <c r="D6" s="89" t="s">
        <v>6</v>
      </c>
      <c r="E6" s="89"/>
      <c r="F6" s="89"/>
      <c r="G6" s="89"/>
      <c r="H6" s="89"/>
      <c r="I6" s="89"/>
      <c r="J6" s="89"/>
    </row>
    <row r="7" spans="1:10" s="56" customFormat="1" x14ac:dyDescent="0.25">
      <c r="A7" s="89"/>
      <c r="B7" s="89"/>
      <c r="C7" s="104"/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</row>
    <row r="8" spans="1:10" s="56" customFormat="1" ht="45" x14ac:dyDescent="0.25">
      <c r="A8" s="89"/>
      <c r="B8" s="89"/>
      <c r="C8" s="6" t="s">
        <v>34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</row>
    <row r="9" spans="1:10" x14ac:dyDescent="0.25">
      <c r="A9" s="57">
        <v>1</v>
      </c>
      <c r="B9" s="58" t="s">
        <v>21</v>
      </c>
      <c r="C9" s="59">
        <f>SUM(D9:J9)</f>
        <v>0</v>
      </c>
      <c r="D9" s="59">
        <f>+[1]ไชยวาน1!F11</f>
        <v>0</v>
      </c>
      <c r="E9" s="59">
        <f>+[1]ไชยวาน1!G11</f>
        <v>0</v>
      </c>
      <c r="F9" s="59">
        <f>+[1]ไชยวาน1!H11</f>
        <v>0</v>
      </c>
      <c r="G9" s="59">
        <f>+[1]ไชยวาน1!I11</f>
        <v>0</v>
      </c>
      <c r="H9" s="59">
        <f>+[1]ไชยวาน1!J11</f>
        <v>0</v>
      </c>
      <c r="I9" s="59">
        <f>+[1]ไชยวาน1!K11</f>
        <v>0</v>
      </c>
      <c r="J9" s="59">
        <f>+[1]ไชยวาน1!L11</f>
        <v>0</v>
      </c>
    </row>
    <row r="10" spans="1:10" x14ac:dyDescent="0.25">
      <c r="A10" s="57">
        <v>2</v>
      </c>
      <c r="B10" s="58" t="s">
        <v>22</v>
      </c>
      <c r="C10" s="59">
        <f t="shared" ref="C10:C20" si="0">SUM(D10:J10)</f>
        <v>124577</v>
      </c>
      <c r="D10" s="59">
        <f>+[1]ไชยวาน1!F24</f>
        <v>101791</v>
      </c>
      <c r="E10" s="59">
        <f>+[1]ไชยวาน1!H24</f>
        <v>9927</v>
      </c>
      <c r="F10" s="59">
        <f>+[1]ไชยวาน1!J24</f>
        <v>10798</v>
      </c>
      <c r="G10" s="59">
        <f>+[1]ไชยวาน1!L24</f>
        <v>2061</v>
      </c>
      <c r="H10" s="59"/>
      <c r="I10" s="59"/>
      <c r="J10" s="59"/>
    </row>
    <row r="11" spans="1:10" x14ac:dyDescent="0.25">
      <c r="A11" s="57">
        <v>3</v>
      </c>
      <c r="B11" s="58" t="s">
        <v>23</v>
      </c>
      <c r="C11" s="59">
        <f t="shared" si="0"/>
        <v>3120720</v>
      </c>
      <c r="D11" s="59">
        <f>+[1]ไชยวาน1!F35</f>
        <v>3120720</v>
      </c>
      <c r="E11" s="59"/>
      <c r="F11" s="59"/>
      <c r="G11" s="59"/>
      <c r="H11" s="59"/>
      <c r="I11" s="59"/>
      <c r="J11" s="59">
        <f>[9]ตารางสำรวจอายุลูกหนี้ฯ!M35</f>
        <v>0</v>
      </c>
    </row>
    <row r="12" spans="1:10" x14ac:dyDescent="0.25">
      <c r="A12" s="57">
        <v>4</v>
      </c>
      <c r="B12" s="58" t="s">
        <v>24</v>
      </c>
      <c r="C12" s="59">
        <f t="shared" si="0"/>
        <v>0</v>
      </c>
      <c r="D12" s="59"/>
      <c r="E12" s="59"/>
      <c r="F12" s="59"/>
      <c r="G12" s="59"/>
      <c r="H12" s="59"/>
      <c r="I12" s="59"/>
      <c r="J12" s="59">
        <f>[9]ตารางสำรวจอายุลูกหนี้ฯ!M40</f>
        <v>0</v>
      </c>
    </row>
    <row r="13" spans="1:10" x14ac:dyDescent="0.25">
      <c r="A13" s="57">
        <v>5</v>
      </c>
      <c r="B13" s="58" t="s">
        <v>25</v>
      </c>
      <c r="C13" s="59">
        <f t="shared" si="0"/>
        <v>0</v>
      </c>
      <c r="D13" s="59"/>
      <c r="E13" s="59"/>
      <c r="F13" s="59"/>
      <c r="G13" s="59"/>
      <c r="H13" s="59"/>
      <c r="I13" s="59"/>
      <c r="J13" s="59">
        <f>[9]ตารางสำรวจอายุลูกหนี้ฯ!M51</f>
        <v>0</v>
      </c>
    </row>
    <row r="14" spans="1:10" x14ac:dyDescent="0.25">
      <c r="A14" s="57">
        <v>6</v>
      </c>
      <c r="B14" s="58" t="s">
        <v>26</v>
      </c>
      <c r="C14" s="59">
        <f t="shared" si="0"/>
        <v>1854163</v>
      </c>
      <c r="D14" s="59">
        <f>+[1]ไชยวาน1!F54</f>
        <v>1216472</v>
      </c>
      <c r="E14" s="59">
        <f>+[1]ไชยวาน1!H54</f>
        <v>637691</v>
      </c>
      <c r="F14" s="59"/>
      <c r="G14" s="59"/>
      <c r="H14" s="59"/>
      <c r="I14" s="59"/>
      <c r="J14" s="59">
        <f>[9]ตารางสำรวจอายุลูกหนี้ฯ!M54</f>
        <v>0</v>
      </c>
    </row>
    <row r="15" spans="1:10" x14ac:dyDescent="0.25">
      <c r="A15" s="57">
        <v>7</v>
      </c>
      <c r="B15" s="58" t="s">
        <v>27</v>
      </c>
      <c r="C15" s="59">
        <f t="shared" si="0"/>
        <v>0</v>
      </c>
      <c r="D15" s="59"/>
      <c r="E15" s="60"/>
      <c r="F15" s="59"/>
      <c r="G15" s="59"/>
      <c r="H15" s="59"/>
      <c r="I15" s="59"/>
      <c r="J15" s="59">
        <f>[9]ตารางสำรวจอายุลูกหนี้ฯ!M57</f>
        <v>0</v>
      </c>
    </row>
    <row r="16" spans="1:10" x14ac:dyDescent="0.25">
      <c r="A16" s="57">
        <v>8</v>
      </c>
      <c r="B16" s="58" t="s">
        <v>28</v>
      </c>
      <c r="C16" s="59">
        <f t="shared" si="0"/>
        <v>0</v>
      </c>
      <c r="D16" s="59"/>
      <c r="E16" s="59"/>
      <c r="F16" s="59"/>
      <c r="G16" s="59"/>
      <c r="H16" s="59"/>
      <c r="I16" s="59"/>
      <c r="J16" s="59">
        <f>[9]ตารางสำรวจอายุลูกหนี้ฯ!M60</f>
        <v>0</v>
      </c>
    </row>
    <row r="17" spans="1:10" x14ac:dyDescent="0.25">
      <c r="A17" s="57">
        <v>9</v>
      </c>
      <c r="B17" s="58" t="s">
        <v>29</v>
      </c>
      <c r="C17" s="59">
        <f t="shared" si="0"/>
        <v>0</v>
      </c>
      <c r="D17" s="59"/>
      <c r="E17" s="59"/>
      <c r="F17" s="59"/>
      <c r="G17" s="59"/>
      <c r="H17" s="59"/>
      <c r="I17" s="59"/>
      <c r="J17" s="59">
        <f>[9]ตารางสำรวจอายุลูกหนี้ฯ!M65</f>
        <v>0</v>
      </c>
    </row>
    <row r="18" spans="1:10" x14ac:dyDescent="0.25">
      <c r="A18" s="61">
        <v>10</v>
      </c>
      <c r="B18" s="62" t="s">
        <v>30</v>
      </c>
      <c r="C18" s="59">
        <f t="shared" si="0"/>
        <v>0</v>
      </c>
      <c r="D18" s="63"/>
      <c r="E18" s="63"/>
      <c r="F18" s="63"/>
      <c r="G18" s="63"/>
      <c r="H18" s="63"/>
      <c r="I18" s="63"/>
      <c r="J18" s="63">
        <f>[9]ตารางสำรวจอายุลูกหนี้ฯ!M66</f>
        <v>0</v>
      </c>
    </row>
    <row r="19" spans="1:10" ht="21.75" x14ac:dyDescent="0.5">
      <c r="A19" s="61">
        <v>11</v>
      </c>
      <c r="B19" s="62" t="s">
        <v>31</v>
      </c>
      <c r="C19" s="59">
        <f t="shared" si="0"/>
        <v>0</v>
      </c>
      <c r="D19" s="63">
        <f>[9]ตารางสำรวจอายุลูกหนี้ฯ!F67</f>
        <v>0</v>
      </c>
      <c r="E19" s="63">
        <f>[9]ตารางสำรวจอายุลูกหนี้ฯ!H67</f>
        <v>0</v>
      </c>
      <c r="F19" s="63">
        <f>[9]ตารางสำรวจอายุลูกหนี้ฯ!I67</f>
        <v>0</v>
      </c>
      <c r="G19" s="63">
        <f>[9]ตารางสำรวจอายุลูกหนี้ฯ!J67</f>
        <v>0</v>
      </c>
      <c r="H19" s="63">
        <f>[9]ตารางสำรวจอายุลูกหนี้ฯ!K67</f>
        <v>0</v>
      </c>
      <c r="I19" s="63">
        <f>[9]ตารางสำรวจอายุลูกหนี้ฯ!L67</f>
        <v>0</v>
      </c>
      <c r="J19" s="63">
        <f>[9]ตารางสำรวจอายุลูกหนี้ฯ!M67</f>
        <v>0</v>
      </c>
    </row>
    <row r="20" spans="1:10" ht="21.75" x14ac:dyDescent="0.5">
      <c r="A20" s="61">
        <v>12</v>
      </c>
      <c r="B20" s="62" t="s">
        <v>32</v>
      </c>
      <c r="C20" s="59">
        <f t="shared" si="0"/>
        <v>0</v>
      </c>
      <c r="D20" s="63">
        <f>[9]ตารางสำรวจอายุลูกหนี้ฯ!F68</f>
        <v>0</v>
      </c>
      <c r="E20" s="63">
        <f>[9]ตารางสำรวจอายุลูกหนี้ฯ!H68</f>
        <v>0</v>
      </c>
      <c r="F20" s="63">
        <f>[9]ตารางสำรวจอายุลูกหนี้ฯ!I68</f>
        <v>0</v>
      </c>
      <c r="G20" s="63">
        <f>[9]ตารางสำรวจอายุลูกหนี้ฯ!J68</f>
        <v>0</v>
      </c>
      <c r="H20" s="63">
        <f>[9]ตารางสำรวจอายุลูกหนี้ฯ!K68</f>
        <v>0</v>
      </c>
      <c r="I20" s="63">
        <f>[9]ตารางสำรวจอายุลูกหนี้ฯ!L68</f>
        <v>0</v>
      </c>
      <c r="J20" s="63">
        <f>[9]ตารางสำรวจอายุลูกหนี้ฯ!M68</f>
        <v>0</v>
      </c>
    </row>
    <row r="21" spans="1:10" ht="22.5" thickBot="1" x14ac:dyDescent="0.55000000000000004">
      <c r="A21" s="64">
        <v>13</v>
      </c>
      <c r="B21" s="65" t="s">
        <v>33</v>
      </c>
      <c r="C21" s="66">
        <f>SUM(C9:C20)</f>
        <v>5099460</v>
      </c>
      <c r="D21" s="66">
        <f>[9]ตารางสำรวจอายุลูกหนี้ฯ!F69</f>
        <v>4438983</v>
      </c>
      <c r="E21" s="66">
        <f>[9]ตารางสำรวจอายุลูกหนี้ฯ!H69</f>
        <v>647618</v>
      </c>
      <c r="F21" s="66">
        <f>[9]ตารางสำรวจอายุลูกหนี้ฯ!I69</f>
        <v>0</v>
      </c>
      <c r="G21" s="66">
        <f>[9]ตารางสำรวจอายุลูกหนี้ฯ!J69</f>
        <v>10798</v>
      </c>
      <c r="H21" s="66">
        <f>[9]ตารางสำรวจอายุลูกหนี้ฯ!K69</f>
        <v>0</v>
      </c>
      <c r="I21" s="66">
        <f>[9]ตารางสำรวจอายุลูกหนี้ฯ!L69</f>
        <v>2061</v>
      </c>
      <c r="J21" s="66">
        <f>[9]ตารางสำรวจอายุลูกหนี้ฯ!M69</f>
        <v>0</v>
      </c>
    </row>
    <row r="22" spans="1:10" ht="22.5" thickTop="1" x14ac:dyDescent="0.5">
      <c r="C22" s="67"/>
    </row>
    <row r="24" spans="1:10" ht="21.75" x14ac:dyDescent="0.5">
      <c r="G24" s="68"/>
      <c r="H24" s="100"/>
      <c r="I24" s="100"/>
      <c r="J24" s="100"/>
    </row>
    <row r="25" spans="1:10" ht="21.75" x14ac:dyDescent="0.5">
      <c r="G25" s="68"/>
      <c r="H25" s="100"/>
      <c r="I25" s="100"/>
      <c r="J25" s="100"/>
    </row>
  </sheetData>
  <mergeCells count="11">
    <mergeCell ref="H24:J24"/>
    <mergeCell ref="H25:J25"/>
    <mergeCell ref="I1:J1"/>
    <mergeCell ref="A2:J2"/>
    <mergeCell ref="A3:J3"/>
    <mergeCell ref="A4:J4"/>
    <mergeCell ref="A5:J5"/>
    <mergeCell ref="A6:A8"/>
    <mergeCell ref="B6:B8"/>
    <mergeCell ref="C6:C7"/>
    <mergeCell ref="D6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22</vt:i4>
      </vt:variant>
    </vt:vector>
  </HeadingPairs>
  <TitlesOfParts>
    <vt:vector size="22" baseType="lpstr">
      <vt:lpstr>อุดร</vt:lpstr>
      <vt:lpstr>กุดจับ</vt:lpstr>
      <vt:lpstr>หนองวัวซอ</vt:lpstr>
      <vt:lpstr>กุมภวาปี</vt:lpstr>
      <vt:lpstr>ห้วยเกิ้ง</vt:lpstr>
      <vt:lpstr>โนนสะอาด</vt:lpstr>
      <vt:lpstr>หนองหาน</vt:lpstr>
      <vt:lpstr>ทุ่งฝน</vt:lpstr>
      <vt:lpstr>ไชวาน</vt:lpstr>
      <vt:lpstr>ศรีธาตุ</vt:lpstr>
      <vt:lpstr>วังสามหมอ</vt:lpstr>
      <vt:lpstr>บ้านผือ</vt:lpstr>
      <vt:lpstr>น้ำโสม</vt:lpstr>
      <vt:lpstr>เพ็ญ</vt:lpstr>
      <vt:lpstr>สร้างคอม</vt:lpstr>
      <vt:lpstr>หนองแสง</vt:lpstr>
      <vt:lpstr>นายูง</vt:lpstr>
      <vt:lpstr>พิบูลรักษ์</vt:lpstr>
      <vt:lpstr>บ้านดุง</vt:lpstr>
      <vt:lpstr>กู่แก้ว</vt:lpstr>
      <vt:lpstr>ประจักษ์ศิลปาคม</vt:lpstr>
      <vt:lpstr>ภาพรวมจังหวัดอุดรธานี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r8way</cp:lastModifiedBy>
  <dcterms:created xsi:type="dcterms:W3CDTF">2022-07-01T03:12:27Z</dcterms:created>
  <dcterms:modified xsi:type="dcterms:W3CDTF">2022-07-04T08:55:40Z</dcterms:modified>
</cp:coreProperties>
</file>