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1FAA81F8-2785-4992-89EF-53F23220C7A1}" xr6:coauthVersionLast="47" xr6:coauthVersionMax="47" xr10:uidLastSave="{00000000-0000-0000-0000-000000000000}"/>
  <bookViews>
    <workbookView xWindow="-120" yWindow="-120" windowWidth="20730" windowHeight="11160" firstSheet="16" activeTab="18" xr2:uid="{2A513961-5040-495E-ABFD-A9AB1F6106D8}"/>
  </bookViews>
  <sheets>
    <sheet name="สกลนคร" sheetId="1" r:id="rId1"/>
    <sheet name="กุสุมาลย์" sheetId="2" r:id="rId2"/>
    <sheet name="กุดบาก" sheetId="3" r:id="rId3"/>
    <sheet name="พระอาจารย์ฝั้น" sheetId="4" r:id="rId4"/>
    <sheet name="พังโคน" sheetId="5" r:id="rId5"/>
    <sheet name="วาริชภูมิ" sheetId="6" r:id="rId6"/>
    <sheet name="นิคมน้ำอูน" sheetId="7" r:id="rId7"/>
    <sheet name="วานรนิวาส" sheetId="8" r:id="rId8"/>
    <sheet name="คำตากล้า" sheetId="9" r:id="rId9"/>
    <sheet name="บ้านม่วง" sheetId="10" r:id="rId10"/>
    <sheet name="อากาศอำนวย" sheetId="11" r:id="rId11"/>
    <sheet name="ส่องดาว" sheetId="12" r:id="rId12"/>
    <sheet name="เต่างอย" sheetId="13" r:id="rId13"/>
    <sheet name="โคกศรีสุพรรณ" sheetId="16" r:id="rId14"/>
    <sheet name="เจริญศิลป์" sheetId="17" r:id="rId15"/>
    <sheet name="โพนนาแก้ว" sheetId="18" r:id="rId16"/>
    <sheet name="สว่างแดนดิน" sheetId="19" r:id="rId17"/>
    <sheet name="พระอาจารย์แบน" sheetId="14" r:id="rId18"/>
    <sheet name="ภาพรวมจังหวัดสกลนคร " sheetId="20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0" l="1"/>
  <c r="F20" i="20"/>
  <c r="G20" i="20"/>
  <c r="H20" i="20"/>
  <c r="I20" i="20"/>
  <c r="J20" i="20"/>
  <c r="C20" i="20" s="1"/>
  <c r="E19" i="20"/>
  <c r="F19" i="20"/>
  <c r="G19" i="20"/>
  <c r="H19" i="20"/>
  <c r="I19" i="20"/>
  <c r="J19" i="20"/>
  <c r="E18" i="20"/>
  <c r="F18" i="20"/>
  <c r="G18" i="20"/>
  <c r="H18" i="20"/>
  <c r="I18" i="20"/>
  <c r="J18" i="20"/>
  <c r="C18" i="20" s="1"/>
  <c r="E17" i="20"/>
  <c r="F17" i="20"/>
  <c r="G17" i="20"/>
  <c r="H17" i="20"/>
  <c r="I17" i="20"/>
  <c r="J17" i="20"/>
  <c r="E16" i="20"/>
  <c r="C16" i="20" s="1"/>
  <c r="F16" i="20"/>
  <c r="G16" i="20"/>
  <c r="H16" i="20"/>
  <c r="I16" i="20"/>
  <c r="J16" i="20"/>
  <c r="E15" i="20"/>
  <c r="F15" i="20"/>
  <c r="G15" i="20"/>
  <c r="H15" i="20"/>
  <c r="I15" i="20"/>
  <c r="J15" i="20"/>
  <c r="E14" i="20"/>
  <c r="F14" i="20"/>
  <c r="G14" i="20"/>
  <c r="H14" i="20"/>
  <c r="I14" i="20"/>
  <c r="J14" i="20"/>
  <c r="E13" i="20"/>
  <c r="F13" i="20"/>
  <c r="G13" i="20"/>
  <c r="H13" i="20"/>
  <c r="I13" i="20"/>
  <c r="C13" i="20" s="1"/>
  <c r="J13" i="20"/>
  <c r="E12" i="20"/>
  <c r="F12" i="20"/>
  <c r="G12" i="20"/>
  <c r="H12" i="20"/>
  <c r="I12" i="20"/>
  <c r="J12" i="20"/>
  <c r="C12" i="20" s="1"/>
  <c r="E11" i="20"/>
  <c r="F11" i="20"/>
  <c r="G11" i="20"/>
  <c r="H11" i="20"/>
  <c r="I11" i="20"/>
  <c r="C11" i="20" s="1"/>
  <c r="J11" i="20"/>
  <c r="E10" i="20"/>
  <c r="C10" i="20" s="1"/>
  <c r="F10" i="20"/>
  <c r="G10" i="20"/>
  <c r="H10" i="20"/>
  <c r="I10" i="20"/>
  <c r="J10" i="20"/>
  <c r="D10" i="20"/>
  <c r="D11" i="20"/>
  <c r="D12" i="20"/>
  <c r="D13" i="20"/>
  <c r="D14" i="20"/>
  <c r="C14" i="20" s="1"/>
  <c r="D15" i="20"/>
  <c r="D16" i="20"/>
  <c r="D17" i="20"/>
  <c r="D18" i="20"/>
  <c r="D19" i="20"/>
  <c r="D20" i="20"/>
  <c r="E9" i="20"/>
  <c r="F9" i="20"/>
  <c r="G9" i="20"/>
  <c r="H9" i="20"/>
  <c r="I9" i="20"/>
  <c r="J9" i="20"/>
  <c r="D9" i="20"/>
  <c r="C15" i="20"/>
  <c r="G21" i="9"/>
  <c r="C21" i="9" s="1"/>
  <c r="C17" i="9"/>
  <c r="C16" i="9"/>
  <c r="C12" i="9"/>
  <c r="C11" i="9"/>
  <c r="C10" i="9"/>
  <c r="E21" i="9"/>
  <c r="F21" i="9"/>
  <c r="D21" i="9"/>
  <c r="C21" i="1"/>
  <c r="C19" i="20" l="1"/>
  <c r="C17" i="20"/>
  <c r="G21" i="20"/>
  <c r="F21" i="20"/>
  <c r="I21" i="20"/>
  <c r="H21" i="20"/>
  <c r="E21" i="20"/>
  <c r="J21" i="20"/>
  <c r="D21" i="20"/>
  <c r="C9" i="20"/>
  <c r="J21" i="14"/>
  <c r="I21" i="14"/>
  <c r="H21" i="14"/>
  <c r="G21" i="14"/>
  <c r="F21" i="14"/>
  <c r="E21" i="14"/>
  <c r="D21" i="14"/>
  <c r="J20" i="14"/>
  <c r="I20" i="14"/>
  <c r="H20" i="14"/>
  <c r="G20" i="14"/>
  <c r="F20" i="14"/>
  <c r="E20" i="14"/>
  <c r="D20" i="14"/>
  <c r="J19" i="14"/>
  <c r="I19" i="14"/>
  <c r="H19" i="14"/>
  <c r="G19" i="14"/>
  <c r="C19" i="14" s="1"/>
  <c r="F19" i="14"/>
  <c r="E19" i="14"/>
  <c r="D19" i="14"/>
  <c r="J18" i="14"/>
  <c r="I18" i="14"/>
  <c r="H18" i="14"/>
  <c r="G18" i="14"/>
  <c r="C18" i="14" s="1"/>
  <c r="F18" i="14"/>
  <c r="E18" i="14"/>
  <c r="D18" i="14"/>
  <c r="J17" i="14"/>
  <c r="I17" i="14"/>
  <c r="H17" i="14"/>
  <c r="G17" i="14"/>
  <c r="C17" i="14" s="1"/>
  <c r="F17" i="14"/>
  <c r="E17" i="14"/>
  <c r="D17" i="14"/>
  <c r="J16" i="14"/>
  <c r="I16" i="14"/>
  <c r="H16" i="14"/>
  <c r="G16" i="14"/>
  <c r="C16" i="14" s="1"/>
  <c r="F16" i="14"/>
  <c r="E16" i="14"/>
  <c r="D16" i="14"/>
  <c r="J15" i="14"/>
  <c r="I15" i="14"/>
  <c r="H15" i="14"/>
  <c r="G15" i="14"/>
  <c r="C15" i="14" s="1"/>
  <c r="F15" i="14"/>
  <c r="E15" i="14"/>
  <c r="D15" i="14"/>
  <c r="J14" i="14"/>
  <c r="I14" i="14"/>
  <c r="H14" i="14"/>
  <c r="G14" i="14"/>
  <c r="F14" i="14"/>
  <c r="E14" i="14"/>
  <c r="D14" i="14"/>
  <c r="J13" i="14"/>
  <c r="I13" i="14"/>
  <c r="H13" i="14"/>
  <c r="G13" i="14"/>
  <c r="F13" i="14"/>
  <c r="E13" i="14"/>
  <c r="D13" i="14"/>
  <c r="J12" i="14"/>
  <c r="I12" i="14"/>
  <c r="H12" i="14"/>
  <c r="G12" i="14"/>
  <c r="F12" i="14"/>
  <c r="E12" i="14"/>
  <c r="D12" i="14"/>
  <c r="J11" i="14"/>
  <c r="I11" i="14"/>
  <c r="H11" i="14"/>
  <c r="G11" i="14"/>
  <c r="F11" i="14"/>
  <c r="E11" i="14"/>
  <c r="D11" i="14"/>
  <c r="J10" i="14"/>
  <c r="I10" i="14"/>
  <c r="H10" i="14"/>
  <c r="G10" i="14"/>
  <c r="F10" i="14"/>
  <c r="E10" i="14"/>
  <c r="D10" i="14"/>
  <c r="J9" i="14"/>
  <c r="I9" i="14"/>
  <c r="H9" i="14"/>
  <c r="G9" i="14"/>
  <c r="F9" i="14"/>
  <c r="E9" i="14"/>
  <c r="D9" i="14"/>
  <c r="J21" i="19"/>
  <c r="C21" i="19" s="1"/>
  <c r="I21" i="19"/>
  <c r="H21" i="19"/>
  <c r="G21" i="19"/>
  <c r="F21" i="19"/>
  <c r="E21" i="19"/>
  <c r="D21" i="19"/>
  <c r="J20" i="19"/>
  <c r="I20" i="19"/>
  <c r="H20" i="19"/>
  <c r="G20" i="19"/>
  <c r="F20" i="19"/>
  <c r="E20" i="19"/>
  <c r="D20" i="19"/>
  <c r="J19" i="19"/>
  <c r="I19" i="19"/>
  <c r="H19" i="19"/>
  <c r="G19" i="19"/>
  <c r="F19" i="19"/>
  <c r="E19" i="19"/>
  <c r="D19" i="19"/>
  <c r="J18" i="19"/>
  <c r="I18" i="19"/>
  <c r="H18" i="19"/>
  <c r="G18" i="19"/>
  <c r="F18" i="19"/>
  <c r="E18" i="19"/>
  <c r="D18" i="19"/>
  <c r="J17" i="19"/>
  <c r="I17" i="19"/>
  <c r="H17" i="19"/>
  <c r="G17" i="19"/>
  <c r="F17" i="19"/>
  <c r="E17" i="19"/>
  <c r="D17" i="19"/>
  <c r="J16" i="19"/>
  <c r="I16" i="19"/>
  <c r="H16" i="19"/>
  <c r="G16" i="19"/>
  <c r="F16" i="19"/>
  <c r="E16" i="19"/>
  <c r="D16" i="19"/>
  <c r="J15" i="19"/>
  <c r="I15" i="19"/>
  <c r="H15" i="19"/>
  <c r="G15" i="19"/>
  <c r="F15" i="19"/>
  <c r="E15" i="19"/>
  <c r="D15" i="19"/>
  <c r="J14" i="19"/>
  <c r="I14" i="19"/>
  <c r="H14" i="19"/>
  <c r="G14" i="19"/>
  <c r="F14" i="19"/>
  <c r="E14" i="19"/>
  <c r="D14" i="19"/>
  <c r="J13" i="19"/>
  <c r="I13" i="19"/>
  <c r="H13" i="19"/>
  <c r="G13" i="19"/>
  <c r="F13" i="19"/>
  <c r="E13" i="19"/>
  <c r="D13" i="19"/>
  <c r="J12" i="19"/>
  <c r="I12" i="19"/>
  <c r="H12" i="19"/>
  <c r="G12" i="19"/>
  <c r="F12" i="19"/>
  <c r="E12" i="19"/>
  <c r="D12" i="19"/>
  <c r="J11" i="19"/>
  <c r="I11" i="19"/>
  <c r="H11" i="19"/>
  <c r="G11" i="19"/>
  <c r="F11" i="19"/>
  <c r="E11" i="19"/>
  <c r="D11" i="19"/>
  <c r="J10" i="19"/>
  <c r="I10" i="19"/>
  <c r="H10" i="19"/>
  <c r="G10" i="19"/>
  <c r="F10" i="19"/>
  <c r="E10" i="19"/>
  <c r="D10" i="19"/>
  <c r="J9" i="19"/>
  <c r="I9" i="19"/>
  <c r="H9" i="19"/>
  <c r="G9" i="19"/>
  <c r="F9" i="19"/>
  <c r="E9" i="19"/>
  <c r="D9" i="19"/>
  <c r="J21" i="18"/>
  <c r="I21" i="18"/>
  <c r="H21" i="18"/>
  <c r="G21" i="18"/>
  <c r="F21" i="18"/>
  <c r="E21" i="18"/>
  <c r="D21" i="18"/>
  <c r="J20" i="18"/>
  <c r="I20" i="18"/>
  <c r="H20" i="18"/>
  <c r="G20" i="18"/>
  <c r="F20" i="18"/>
  <c r="E20" i="18"/>
  <c r="D20" i="18"/>
  <c r="C20" i="18" s="1"/>
  <c r="J19" i="18"/>
  <c r="I19" i="18"/>
  <c r="H19" i="18"/>
  <c r="G19" i="18"/>
  <c r="F19" i="18"/>
  <c r="E19" i="18"/>
  <c r="D19" i="18"/>
  <c r="C19" i="18" s="1"/>
  <c r="J18" i="18"/>
  <c r="I18" i="18"/>
  <c r="H18" i="18"/>
  <c r="G18" i="18"/>
  <c r="F18" i="18"/>
  <c r="E18" i="18"/>
  <c r="D18" i="18"/>
  <c r="J17" i="18"/>
  <c r="I17" i="18"/>
  <c r="H17" i="18"/>
  <c r="G17" i="18"/>
  <c r="F17" i="18"/>
  <c r="E17" i="18"/>
  <c r="D17" i="18"/>
  <c r="J16" i="18"/>
  <c r="I16" i="18"/>
  <c r="H16" i="18"/>
  <c r="G16" i="18"/>
  <c r="F16" i="18"/>
  <c r="E16" i="18"/>
  <c r="D16" i="18"/>
  <c r="J15" i="18"/>
  <c r="I15" i="18"/>
  <c r="H15" i="18"/>
  <c r="G15" i="18"/>
  <c r="F15" i="18"/>
  <c r="D15" i="18"/>
  <c r="J14" i="18"/>
  <c r="I14" i="18"/>
  <c r="H14" i="18"/>
  <c r="G14" i="18"/>
  <c r="F14" i="18"/>
  <c r="E14" i="18"/>
  <c r="D14" i="18"/>
  <c r="J13" i="18"/>
  <c r="I13" i="18"/>
  <c r="H13" i="18"/>
  <c r="G13" i="18"/>
  <c r="F13" i="18"/>
  <c r="E13" i="18"/>
  <c r="D13" i="18"/>
  <c r="J12" i="18"/>
  <c r="I12" i="18"/>
  <c r="H12" i="18"/>
  <c r="G12" i="18"/>
  <c r="F12" i="18"/>
  <c r="E12" i="18"/>
  <c r="D12" i="18"/>
  <c r="J11" i="18"/>
  <c r="I11" i="18"/>
  <c r="H11" i="18"/>
  <c r="G11" i="18"/>
  <c r="F11" i="18"/>
  <c r="E11" i="18"/>
  <c r="D11" i="18"/>
  <c r="J10" i="18"/>
  <c r="I10" i="18"/>
  <c r="H10" i="18"/>
  <c r="G10" i="18"/>
  <c r="F10" i="18"/>
  <c r="E10" i="18"/>
  <c r="D10" i="18"/>
  <c r="J9" i="18"/>
  <c r="I9" i="18"/>
  <c r="H9" i="18"/>
  <c r="G9" i="18"/>
  <c r="F9" i="18"/>
  <c r="E9" i="18"/>
  <c r="D9" i="18"/>
  <c r="J21" i="17"/>
  <c r="I21" i="17"/>
  <c r="H21" i="17"/>
  <c r="C21" i="17" s="1"/>
  <c r="G21" i="17"/>
  <c r="F21" i="17"/>
  <c r="E21" i="17"/>
  <c r="D21" i="17"/>
  <c r="J20" i="17"/>
  <c r="I20" i="17"/>
  <c r="H20" i="17"/>
  <c r="G20" i="17"/>
  <c r="C20" i="17" s="1"/>
  <c r="F20" i="17"/>
  <c r="E20" i="17"/>
  <c r="D20" i="17"/>
  <c r="J19" i="17"/>
  <c r="I19" i="17"/>
  <c r="H19" i="17"/>
  <c r="G19" i="17"/>
  <c r="C19" i="17" s="1"/>
  <c r="F19" i="17"/>
  <c r="E19" i="17"/>
  <c r="D19" i="17"/>
  <c r="J18" i="17"/>
  <c r="I18" i="17"/>
  <c r="H18" i="17"/>
  <c r="G18" i="17"/>
  <c r="C18" i="17" s="1"/>
  <c r="F18" i="17"/>
  <c r="E18" i="17"/>
  <c r="D18" i="17"/>
  <c r="J17" i="17"/>
  <c r="I17" i="17"/>
  <c r="H17" i="17"/>
  <c r="G17" i="17"/>
  <c r="C17" i="17" s="1"/>
  <c r="F17" i="17"/>
  <c r="E17" i="17"/>
  <c r="D17" i="17"/>
  <c r="J16" i="17"/>
  <c r="I16" i="17"/>
  <c r="H16" i="17"/>
  <c r="G16" i="17"/>
  <c r="C16" i="17" s="1"/>
  <c r="F16" i="17"/>
  <c r="E16" i="17"/>
  <c r="D16" i="17"/>
  <c r="J15" i="17"/>
  <c r="I15" i="17"/>
  <c r="H15" i="17"/>
  <c r="G15" i="17"/>
  <c r="F15" i="17"/>
  <c r="E15" i="17"/>
  <c r="D15" i="17"/>
  <c r="J14" i="17"/>
  <c r="I14" i="17"/>
  <c r="H14" i="17"/>
  <c r="G14" i="17"/>
  <c r="F14" i="17"/>
  <c r="E14" i="17"/>
  <c r="D14" i="17"/>
  <c r="J13" i="17"/>
  <c r="I13" i="17"/>
  <c r="H13" i="17"/>
  <c r="G13" i="17"/>
  <c r="F13" i="17"/>
  <c r="E13" i="17"/>
  <c r="D13" i="17"/>
  <c r="J12" i="17"/>
  <c r="I12" i="17"/>
  <c r="H12" i="17"/>
  <c r="G12" i="17"/>
  <c r="F12" i="17"/>
  <c r="E12" i="17"/>
  <c r="D12" i="17"/>
  <c r="J11" i="17"/>
  <c r="I11" i="17"/>
  <c r="H11" i="17"/>
  <c r="G11" i="17"/>
  <c r="F11" i="17"/>
  <c r="E11" i="17"/>
  <c r="D11" i="17"/>
  <c r="J10" i="17"/>
  <c r="I10" i="17"/>
  <c r="H10" i="17"/>
  <c r="G10" i="17"/>
  <c r="F10" i="17"/>
  <c r="E10" i="17"/>
  <c r="D10" i="17"/>
  <c r="J9" i="17"/>
  <c r="I9" i="17"/>
  <c r="H9" i="17"/>
  <c r="G9" i="17"/>
  <c r="F9" i="17"/>
  <c r="E9" i="17"/>
  <c r="D9" i="17"/>
  <c r="J21" i="16"/>
  <c r="I21" i="16"/>
  <c r="H21" i="16"/>
  <c r="G21" i="16"/>
  <c r="F21" i="16"/>
  <c r="E21" i="16"/>
  <c r="D21" i="16"/>
  <c r="C21" i="16" s="1"/>
  <c r="J20" i="16"/>
  <c r="I20" i="16"/>
  <c r="H20" i="16"/>
  <c r="G20" i="16"/>
  <c r="F20" i="16"/>
  <c r="E20" i="16"/>
  <c r="D20" i="16"/>
  <c r="J19" i="16"/>
  <c r="I19" i="16"/>
  <c r="H19" i="16"/>
  <c r="G19" i="16"/>
  <c r="F19" i="16"/>
  <c r="E19" i="16"/>
  <c r="D19" i="16"/>
  <c r="J18" i="16"/>
  <c r="I18" i="16"/>
  <c r="H18" i="16"/>
  <c r="G18" i="16"/>
  <c r="F18" i="16"/>
  <c r="E18" i="16"/>
  <c r="D18" i="16"/>
  <c r="J17" i="16"/>
  <c r="I17" i="16"/>
  <c r="H17" i="16"/>
  <c r="G17" i="16"/>
  <c r="F17" i="16"/>
  <c r="E17" i="16"/>
  <c r="D17" i="16"/>
  <c r="J16" i="16"/>
  <c r="I16" i="16"/>
  <c r="H16" i="16"/>
  <c r="G16" i="16"/>
  <c r="F16" i="16"/>
  <c r="E16" i="16"/>
  <c r="D16" i="16"/>
  <c r="J15" i="16"/>
  <c r="I15" i="16"/>
  <c r="H15" i="16"/>
  <c r="G15" i="16"/>
  <c r="F15" i="16"/>
  <c r="E15" i="16"/>
  <c r="D15" i="16"/>
  <c r="J14" i="16"/>
  <c r="I14" i="16"/>
  <c r="H14" i="16"/>
  <c r="G14" i="16"/>
  <c r="F14" i="16"/>
  <c r="E14" i="16"/>
  <c r="D14" i="16"/>
  <c r="J13" i="16"/>
  <c r="I13" i="16"/>
  <c r="H13" i="16"/>
  <c r="G13" i="16"/>
  <c r="F13" i="16"/>
  <c r="E13" i="16"/>
  <c r="D13" i="16"/>
  <c r="J12" i="16"/>
  <c r="I12" i="16"/>
  <c r="H12" i="16"/>
  <c r="G12" i="16"/>
  <c r="F12" i="16"/>
  <c r="E12" i="16"/>
  <c r="D12" i="16"/>
  <c r="J11" i="16"/>
  <c r="I11" i="16"/>
  <c r="H11" i="16"/>
  <c r="G11" i="16"/>
  <c r="F11" i="16"/>
  <c r="E11" i="16"/>
  <c r="D11" i="16"/>
  <c r="J10" i="16"/>
  <c r="I10" i="16"/>
  <c r="H10" i="16"/>
  <c r="G10" i="16"/>
  <c r="F10" i="16"/>
  <c r="E10" i="16"/>
  <c r="D10" i="16"/>
  <c r="J9" i="16"/>
  <c r="I9" i="16"/>
  <c r="H9" i="16"/>
  <c r="G9" i="16"/>
  <c r="F9" i="16"/>
  <c r="E9" i="16"/>
  <c r="D9" i="16"/>
  <c r="J21" i="13"/>
  <c r="I21" i="13"/>
  <c r="H21" i="13"/>
  <c r="G21" i="13"/>
  <c r="F21" i="13"/>
  <c r="E21" i="13"/>
  <c r="C21" i="13" s="1"/>
  <c r="D21" i="13"/>
  <c r="J20" i="13"/>
  <c r="I20" i="13"/>
  <c r="H20" i="13"/>
  <c r="G20" i="13"/>
  <c r="F20" i="13"/>
  <c r="E20" i="13"/>
  <c r="D20" i="13"/>
  <c r="C20" i="13" s="1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H16" i="13"/>
  <c r="C16" i="13" s="1"/>
  <c r="G16" i="13"/>
  <c r="F16" i="13"/>
  <c r="E16" i="13"/>
  <c r="D16" i="13"/>
  <c r="J15" i="13"/>
  <c r="I15" i="13"/>
  <c r="H15" i="13"/>
  <c r="G15" i="13"/>
  <c r="F15" i="13"/>
  <c r="D15" i="13"/>
  <c r="J14" i="13"/>
  <c r="I14" i="13"/>
  <c r="H14" i="13"/>
  <c r="G14" i="13"/>
  <c r="F14" i="13"/>
  <c r="E14" i="13"/>
  <c r="D14" i="13"/>
  <c r="J13" i="13"/>
  <c r="I13" i="13"/>
  <c r="H13" i="13"/>
  <c r="G13" i="13"/>
  <c r="F13" i="13"/>
  <c r="E13" i="13"/>
  <c r="D13" i="13"/>
  <c r="J12" i="13"/>
  <c r="I12" i="13"/>
  <c r="H12" i="13"/>
  <c r="G12" i="13"/>
  <c r="F12" i="13"/>
  <c r="E12" i="13"/>
  <c r="D12" i="13"/>
  <c r="J11" i="13"/>
  <c r="I11" i="13"/>
  <c r="H11" i="13"/>
  <c r="G11" i="13"/>
  <c r="F11" i="13"/>
  <c r="E11" i="13"/>
  <c r="D11" i="13"/>
  <c r="J10" i="13"/>
  <c r="I10" i="13"/>
  <c r="H10" i="13"/>
  <c r="G10" i="13"/>
  <c r="F10" i="13"/>
  <c r="E10" i="13"/>
  <c r="D10" i="13"/>
  <c r="J9" i="13"/>
  <c r="I9" i="13"/>
  <c r="H9" i="13"/>
  <c r="G9" i="13"/>
  <c r="F9" i="13"/>
  <c r="E9" i="13"/>
  <c r="D9" i="13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J19" i="12"/>
  <c r="I19" i="12"/>
  <c r="H19" i="12"/>
  <c r="G19" i="12"/>
  <c r="F19" i="12"/>
  <c r="E19" i="12"/>
  <c r="D19" i="12"/>
  <c r="J18" i="12"/>
  <c r="I18" i="12"/>
  <c r="H18" i="12"/>
  <c r="G18" i="12"/>
  <c r="F18" i="12"/>
  <c r="E18" i="12"/>
  <c r="D18" i="12"/>
  <c r="J17" i="12"/>
  <c r="I17" i="12"/>
  <c r="H17" i="12"/>
  <c r="G17" i="12"/>
  <c r="F17" i="12"/>
  <c r="E17" i="12"/>
  <c r="D17" i="12"/>
  <c r="J16" i="12"/>
  <c r="C16" i="12" s="1"/>
  <c r="I16" i="12"/>
  <c r="H16" i="12"/>
  <c r="G16" i="12"/>
  <c r="F16" i="12"/>
  <c r="E16" i="12"/>
  <c r="D16" i="12"/>
  <c r="J15" i="12"/>
  <c r="I15" i="12"/>
  <c r="H15" i="12"/>
  <c r="G15" i="12"/>
  <c r="F15" i="12"/>
  <c r="D15" i="12"/>
  <c r="J14" i="12"/>
  <c r="I14" i="12"/>
  <c r="H14" i="12"/>
  <c r="G14" i="12"/>
  <c r="F14" i="12"/>
  <c r="E14" i="12"/>
  <c r="D14" i="12"/>
  <c r="J13" i="12"/>
  <c r="I13" i="12"/>
  <c r="H13" i="12"/>
  <c r="G13" i="12"/>
  <c r="F13" i="12"/>
  <c r="E13" i="12"/>
  <c r="D13" i="12"/>
  <c r="J12" i="12"/>
  <c r="I12" i="12"/>
  <c r="H12" i="12"/>
  <c r="G12" i="12"/>
  <c r="F12" i="12"/>
  <c r="E12" i="12"/>
  <c r="D12" i="12"/>
  <c r="J11" i="12"/>
  <c r="I11" i="12"/>
  <c r="H11" i="12"/>
  <c r="G11" i="12"/>
  <c r="F11" i="12"/>
  <c r="E11" i="12"/>
  <c r="D11" i="12"/>
  <c r="J10" i="12"/>
  <c r="I10" i="12"/>
  <c r="H10" i="12"/>
  <c r="G10" i="12"/>
  <c r="F10" i="12"/>
  <c r="E10" i="12"/>
  <c r="D10" i="12"/>
  <c r="J9" i="12"/>
  <c r="I9" i="12"/>
  <c r="H9" i="12"/>
  <c r="G9" i="12"/>
  <c r="F9" i="12"/>
  <c r="E9" i="12"/>
  <c r="D9" i="12"/>
  <c r="J21" i="11"/>
  <c r="C21" i="11" s="1"/>
  <c r="I21" i="11"/>
  <c r="H21" i="11"/>
  <c r="G21" i="11"/>
  <c r="F21" i="11"/>
  <c r="E21" i="11"/>
  <c r="D21" i="11"/>
  <c r="J20" i="11"/>
  <c r="I20" i="11"/>
  <c r="H20" i="11"/>
  <c r="G20" i="11"/>
  <c r="F20" i="11"/>
  <c r="E20" i="11"/>
  <c r="D20" i="11"/>
  <c r="J19" i="11"/>
  <c r="I19" i="11"/>
  <c r="H19" i="11"/>
  <c r="C19" i="11" s="1"/>
  <c r="G19" i="11"/>
  <c r="F19" i="11"/>
  <c r="E19" i="11"/>
  <c r="D19" i="11"/>
  <c r="J18" i="11"/>
  <c r="I18" i="11"/>
  <c r="H18" i="11"/>
  <c r="C18" i="11" s="1"/>
  <c r="G18" i="11"/>
  <c r="F18" i="11"/>
  <c r="E18" i="11"/>
  <c r="D18" i="11"/>
  <c r="J17" i="11"/>
  <c r="I17" i="11"/>
  <c r="H17" i="11"/>
  <c r="C17" i="11" s="1"/>
  <c r="G17" i="11"/>
  <c r="F17" i="11"/>
  <c r="E17" i="11"/>
  <c r="D17" i="11"/>
  <c r="J16" i="11"/>
  <c r="I16" i="11"/>
  <c r="H16" i="11"/>
  <c r="G16" i="11"/>
  <c r="F16" i="11"/>
  <c r="E16" i="11"/>
  <c r="D16" i="11"/>
  <c r="J15" i="11"/>
  <c r="I15" i="11"/>
  <c r="H15" i="11"/>
  <c r="G15" i="11"/>
  <c r="F15" i="11"/>
  <c r="E15" i="11"/>
  <c r="D15" i="11"/>
  <c r="J14" i="11"/>
  <c r="I14" i="11"/>
  <c r="H14" i="11"/>
  <c r="G14" i="11"/>
  <c r="F14" i="11"/>
  <c r="E14" i="11"/>
  <c r="D14" i="11"/>
  <c r="J13" i="11"/>
  <c r="I13" i="11"/>
  <c r="H13" i="11"/>
  <c r="G13" i="11"/>
  <c r="F13" i="11"/>
  <c r="E13" i="11"/>
  <c r="D13" i="11"/>
  <c r="J12" i="11"/>
  <c r="I12" i="11"/>
  <c r="H12" i="11"/>
  <c r="G12" i="11"/>
  <c r="F12" i="11"/>
  <c r="E12" i="11"/>
  <c r="D12" i="11"/>
  <c r="J11" i="11"/>
  <c r="I11" i="11"/>
  <c r="H11" i="11"/>
  <c r="G11" i="11"/>
  <c r="F11" i="11"/>
  <c r="E11" i="11"/>
  <c r="D11" i="11"/>
  <c r="J10" i="11"/>
  <c r="I10" i="11"/>
  <c r="H10" i="11"/>
  <c r="G10" i="11"/>
  <c r="F10" i="11"/>
  <c r="E10" i="11"/>
  <c r="D10" i="11"/>
  <c r="J9" i="11"/>
  <c r="I9" i="11"/>
  <c r="H9" i="11"/>
  <c r="G9" i="11"/>
  <c r="F9" i="11"/>
  <c r="E9" i="11"/>
  <c r="D9" i="11"/>
  <c r="J21" i="10"/>
  <c r="I21" i="10"/>
  <c r="H21" i="10"/>
  <c r="G21" i="10"/>
  <c r="F21" i="10"/>
  <c r="E21" i="10"/>
  <c r="D21" i="10"/>
  <c r="C21" i="10" s="1"/>
  <c r="J20" i="10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15" i="10"/>
  <c r="I15" i="10"/>
  <c r="H15" i="10"/>
  <c r="G15" i="10"/>
  <c r="F15" i="10"/>
  <c r="E15" i="10"/>
  <c r="D15" i="10"/>
  <c r="J14" i="10"/>
  <c r="I14" i="10"/>
  <c r="H14" i="10"/>
  <c r="G14" i="10"/>
  <c r="F14" i="10"/>
  <c r="E14" i="10"/>
  <c r="D14" i="10"/>
  <c r="J13" i="10"/>
  <c r="I13" i="10"/>
  <c r="H13" i="10"/>
  <c r="G13" i="10"/>
  <c r="F13" i="10"/>
  <c r="E13" i="10"/>
  <c r="D13" i="10"/>
  <c r="J12" i="10"/>
  <c r="I12" i="10"/>
  <c r="H12" i="10"/>
  <c r="G12" i="10"/>
  <c r="F12" i="10"/>
  <c r="E12" i="10"/>
  <c r="D12" i="10"/>
  <c r="J11" i="10"/>
  <c r="I11" i="10"/>
  <c r="H11" i="10"/>
  <c r="G11" i="10"/>
  <c r="F11" i="10"/>
  <c r="E11" i="10"/>
  <c r="D11" i="10"/>
  <c r="J10" i="10"/>
  <c r="I10" i="10"/>
  <c r="H10" i="10"/>
  <c r="G10" i="10"/>
  <c r="F10" i="10"/>
  <c r="E10" i="10"/>
  <c r="D10" i="10"/>
  <c r="J9" i="10"/>
  <c r="I9" i="10"/>
  <c r="H9" i="10"/>
  <c r="G9" i="10"/>
  <c r="F9" i="10"/>
  <c r="E9" i="10"/>
  <c r="D9" i="10"/>
  <c r="J21" i="9"/>
  <c r="I21" i="9"/>
  <c r="H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C19" i="9" s="1"/>
  <c r="J18" i="9"/>
  <c r="C18" i="9" s="1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15" i="9"/>
  <c r="I15" i="9"/>
  <c r="H15" i="9"/>
  <c r="G15" i="9"/>
  <c r="F15" i="9"/>
  <c r="E15" i="9"/>
  <c r="D15" i="9"/>
  <c r="J14" i="9"/>
  <c r="I14" i="9"/>
  <c r="H14" i="9"/>
  <c r="G14" i="9"/>
  <c r="F14" i="9"/>
  <c r="E14" i="9"/>
  <c r="D14" i="9"/>
  <c r="J13" i="9"/>
  <c r="I13" i="9"/>
  <c r="H13" i="9"/>
  <c r="G13" i="9"/>
  <c r="F13" i="9"/>
  <c r="E13" i="9"/>
  <c r="D13" i="9"/>
  <c r="J12" i="9"/>
  <c r="I12" i="9"/>
  <c r="H12" i="9"/>
  <c r="G12" i="9"/>
  <c r="F12" i="9"/>
  <c r="E12" i="9"/>
  <c r="D12" i="9"/>
  <c r="J11" i="9"/>
  <c r="I11" i="9"/>
  <c r="H11" i="9"/>
  <c r="G11" i="9"/>
  <c r="F11" i="9"/>
  <c r="E11" i="9"/>
  <c r="D11" i="9"/>
  <c r="J10" i="9"/>
  <c r="I10" i="9"/>
  <c r="H10" i="9"/>
  <c r="G10" i="9"/>
  <c r="F10" i="9"/>
  <c r="E10" i="9"/>
  <c r="D10" i="9"/>
  <c r="J9" i="9"/>
  <c r="I9" i="9"/>
  <c r="H9" i="9"/>
  <c r="G9" i="9"/>
  <c r="F9" i="9"/>
  <c r="E9" i="9"/>
  <c r="D9" i="9"/>
  <c r="C19" i="8"/>
  <c r="J21" i="8"/>
  <c r="I21" i="8"/>
  <c r="H21" i="8"/>
  <c r="G21" i="8"/>
  <c r="F21" i="8"/>
  <c r="E21" i="8"/>
  <c r="D21" i="8"/>
  <c r="C21" i="8" s="1"/>
  <c r="J20" i="8"/>
  <c r="I20" i="8"/>
  <c r="H20" i="8"/>
  <c r="G20" i="8"/>
  <c r="F20" i="8"/>
  <c r="E20" i="8"/>
  <c r="D20" i="8"/>
  <c r="C20" i="8" s="1"/>
  <c r="J19" i="8"/>
  <c r="I19" i="8"/>
  <c r="H19" i="8"/>
  <c r="G19" i="8"/>
  <c r="F19" i="8"/>
  <c r="E19" i="8"/>
  <c r="D19" i="8"/>
  <c r="J18" i="8"/>
  <c r="C18" i="8" s="1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C17" i="8" s="1"/>
  <c r="J16" i="8"/>
  <c r="I16" i="8"/>
  <c r="H16" i="8"/>
  <c r="C16" i="8" s="1"/>
  <c r="G16" i="8"/>
  <c r="F16" i="8"/>
  <c r="E16" i="8"/>
  <c r="D16" i="8"/>
  <c r="J15" i="8"/>
  <c r="I15" i="8"/>
  <c r="H15" i="8"/>
  <c r="G15" i="8"/>
  <c r="F15" i="8"/>
  <c r="C15" i="8" s="1"/>
  <c r="J14" i="8"/>
  <c r="I14" i="8"/>
  <c r="H14" i="8"/>
  <c r="G14" i="8"/>
  <c r="F14" i="8"/>
  <c r="E14" i="8"/>
  <c r="D14" i="8"/>
  <c r="C14" i="8" s="1"/>
  <c r="J13" i="8"/>
  <c r="I13" i="8"/>
  <c r="H13" i="8"/>
  <c r="G13" i="8"/>
  <c r="F13" i="8"/>
  <c r="E13" i="8"/>
  <c r="C13" i="8" s="1"/>
  <c r="J12" i="8"/>
  <c r="I12" i="8"/>
  <c r="H12" i="8"/>
  <c r="G12" i="8"/>
  <c r="F12" i="8"/>
  <c r="E12" i="8"/>
  <c r="D12" i="8"/>
  <c r="C12" i="8" s="1"/>
  <c r="J11" i="8"/>
  <c r="I11" i="8"/>
  <c r="H11" i="8"/>
  <c r="C11" i="8" s="1"/>
  <c r="G11" i="8"/>
  <c r="F11" i="8"/>
  <c r="E11" i="8"/>
  <c r="D11" i="8"/>
  <c r="J10" i="8"/>
  <c r="I10" i="8"/>
  <c r="H10" i="8"/>
  <c r="G10" i="8"/>
  <c r="C10" i="8" s="1"/>
  <c r="F10" i="8"/>
  <c r="E10" i="8"/>
  <c r="D10" i="8"/>
  <c r="J9" i="8"/>
  <c r="I9" i="8"/>
  <c r="H9" i="8"/>
  <c r="G9" i="8"/>
  <c r="F9" i="8"/>
  <c r="E9" i="8"/>
  <c r="D9" i="8"/>
  <c r="C9" i="8" s="1"/>
  <c r="J21" i="7"/>
  <c r="I21" i="7"/>
  <c r="H21" i="7"/>
  <c r="G21" i="7"/>
  <c r="F21" i="7"/>
  <c r="E21" i="7"/>
  <c r="D21" i="7"/>
  <c r="C21" i="7" s="1"/>
  <c r="J20" i="7"/>
  <c r="I20" i="7"/>
  <c r="H20" i="7"/>
  <c r="G20" i="7"/>
  <c r="F20" i="7"/>
  <c r="E20" i="7"/>
  <c r="D20" i="7"/>
  <c r="C20" i="7" s="1"/>
  <c r="J19" i="7"/>
  <c r="I19" i="7"/>
  <c r="H19" i="7"/>
  <c r="G19" i="7"/>
  <c r="F19" i="7"/>
  <c r="E19" i="7"/>
  <c r="C19" i="7" s="1"/>
  <c r="D19" i="7"/>
  <c r="J18" i="7"/>
  <c r="I18" i="7"/>
  <c r="H18" i="7"/>
  <c r="G18" i="7"/>
  <c r="F18" i="7"/>
  <c r="E18" i="7"/>
  <c r="D18" i="7"/>
  <c r="C18" i="7" s="1"/>
  <c r="J17" i="7"/>
  <c r="I17" i="7"/>
  <c r="H17" i="7"/>
  <c r="G17" i="7"/>
  <c r="F17" i="7"/>
  <c r="E17" i="7"/>
  <c r="C17" i="7" s="1"/>
  <c r="D17" i="7"/>
  <c r="J16" i="7"/>
  <c r="I16" i="7"/>
  <c r="H16" i="7"/>
  <c r="G16" i="7"/>
  <c r="F16" i="7"/>
  <c r="E16" i="7"/>
  <c r="C16" i="7" s="1"/>
  <c r="D16" i="7"/>
  <c r="J15" i="7"/>
  <c r="I15" i="7"/>
  <c r="H15" i="7"/>
  <c r="G15" i="7"/>
  <c r="F15" i="7"/>
  <c r="E15" i="7"/>
  <c r="D15" i="7"/>
  <c r="C15" i="7" s="1"/>
  <c r="J14" i="7"/>
  <c r="I14" i="7"/>
  <c r="H14" i="7"/>
  <c r="G14" i="7"/>
  <c r="F14" i="7"/>
  <c r="E14" i="7"/>
  <c r="C14" i="7" s="1"/>
  <c r="D14" i="7"/>
  <c r="J13" i="7"/>
  <c r="I13" i="7"/>
  <c r="H13" i="7"/>
  <c r="G13" i="7"/>
  <c r="F13" i="7"/>
  <c r="E13" i="7"/>
  <c r="D13" i="7"/>
  <c r="C13" i="7" s="1"/>
  <c r="J12" i="7"/>
  <c r="I12" i="7"/>
  <c r="H12" i="7"/>
  <c r="G12" i="7"/>
  <c r="F12" i="7"/>
  <c r="E12" i="7"/>
  <c r="C12" i="7" s="1"/>
  <c r="D12" i="7"/>
  <c r="J11" i="7"/>
  <c r="I11" i="7"/>
  <c r="H11" i="7"/>
  <c r="G11" i="7"/>
  <c r="F11" i="7"/>
  <c r="E11" i="7"/>
  <c r="D11" i="7"/>
  <c r="C11" i="7" s="1"/>
  <c r="J10" i="7"/>
  <c r="I10" i="7"/>
  <c r="H10" i="7"/>
  <c r="G10" i="7"/>
  <c r="F10" i="7"/>
  <c r="E10" i="7"/>
  <c r="C10" i="7" s="1"/>
  <c r="D10" i="7"/>
  <c r="J9" i="7"/>
  <c r="I9" i="7"/>
  <c r="H9" i="7"/>
  <c r="G9" i="7"/>
  <c r="F9" i="7"/>
  <c r="E9" i="7"/>
  <c r="D9" i="7"/>
  <c r="C9" i="7" s="1"/>
  <c r="J21" i="6"/>
  <c r="I21" i="6"/>
  <c r="H21" i="6"/>
  <c r="G21" i="6"/>
  <c r="F21" i="6"/>
  <c r="E21" i="6"/>
  <c r="D21" i="6"/>
  <c r="C21" i="6" s="1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C18" i="6"/>
  <c r="J17" i="6"/>
  <c r="I17" i="6"/>
  <c r="H17" i="6"/>
  <c r="G17" i="6"/>
  <c r="F17" i="6"/>
  <c r="E17" i="6"/>
  <c r="D17" i="6"/>
  <c r="C17" i="6"/>
  <c r="J16" i="6"/>
  <c r="I16" i="6"/>
  <c r="H16" i="6"/>
  <c r="G16" i="6"/>
  <c r="F16" i="6"/>
  <c r="E16" i="6"/>
  <c r="D16" i="6"/>
  <c r="J15" i="6"/>
  <c r="I15" i="6"/>
  <c r="H15" i="6"/>
  <c r="G15" i="6"/>
  <c r="F15" i="6"/>
  <c r="E15" i="6"/>
  <c r="D15" i="6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J12" i="6"/>
  <c r="I12" i="6"/>
  <c r="H12" i="6"/>
  <c r="G12" i="6"/>
  <c r="F12" i="6"/>
  <c r="E12" i="6"/>
  <c r="D12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C10" i="6" s="1"/>
  <c r="D10" i="6"/>
  <c r="J9" i="6"/>
  <c r="I9" i="6"/>
  <c r="H9" i="6"/>
  <c r="G9" i="6"/>
  <c r="F9" i="6"/>
  <c r="E9" i="6"/>
  <c r="D9" i="6"/>
  <c r="J21" i="5"/>
  <c r="I21" i="5"/>
  <c r="H21" i="5"/>
  <c r="G21" i="5"/>
  <c r="F21" i="5"/>
  <c r="E21" i="5"/>
  <c r="D21" i="5"/>
  <c r="C21" i="5" s="1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C21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21" i="3"/>
  <c r="I21" i="3"/>
  <c r="H21" i="3"/>
  <c r="G21" i="3"/>
  <c r="F21" i="3"/>
  <c r="E21" i="3"/>
  <c r="D21" i="3"/>
  <c r="C21" i="3" s="1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C19" i="3" s="1"/>
  <c r="D19" i="3"/>
  <c r="J18" i="3"/>
  <c r="I18" i="3"/>
  <c r="H18" i="3"/>
  <c r="G18" i="3"/>
  <c r="F18" i="3"/>
  <c r="E18" i="3"/>
  <c r="C18" i="3" s="1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C16" i="3" s="1"/>
  <c r="J15" i="3"/>
  <c r="I15" i="3"/>
  <c r="H15" i="3"/>
  <c r="G15" i="3"/>
  <c r="F15" i="3"/>
  <c r="E15" i="3"/>
  <c r="D15" i="3"/>
  <c r="C15" i="3" s="1"/>
  <c r="J14" i="3"/>
  <c r="C14" i="3" s="1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J21" i="2"/>
  <c r="I21" i="2"/>
  <c r="H21" i="2"/>
  <c r="G21" i="2"/>
  <c r="F21" i="2"/>
  <c r="E21" i="2"/>
  <c r="D21" i="2"/>
  <c r="C21" i="2" s="1"/>
  <c r="J20" i="2"/>
  <c r="I20" i="2"/>
  <c r="H20" i="2"/>
  <c r="G20" i="2"/>
  <c r="F20" i="2"/>
  <c r="E20" i="2"/>
  <c r="D20" i="2"/>
  <c r="C20" i="2" s="1"/>
  <c r="J19" i="2"/>
  <c r="I19" i="2"/>
  <c r="H19" i="2"/>
  <c r="G19" i="2"/>
  <c r="F19" i="2"/>
  <c r="E19" i="2"/>
  <c r="D19" i="2"/>
  <c r="C19" i="2" s="1"/>
  <c r="J18" i="2"/>
  <c r="I18" i="2"/>
  <c r="H18" i="2"/>
  <c r="G18" i="2"/>
  <c r="F18" i="2"/>
  <c r="E18" i="2"/>
  <c r="D18" i="2"/>
  <c r="J17" i="2"/>
  <c r="I17" i="2"/>
  <c r="H17" i="2"/>
  <c r="G17" i="2"/>
  <c r="F17" i="2"/>
  <c r="E17" i="2"/>
  <c r="D17" i="2"/>
  <c r="C17" i="2" s="1"/>
  <c r="J16" i="2"/>
  <c r="I16" i="2"/>
  <c r="H16" i="2"/>
  <c r="G16" i="2"/>
  <c r="F16" i="2"/>
  <c r="E16" i="2"/>
  <c r="D16" i="2"/>
  <c r="J15" i="2"/>
  <c r="I15" i="2"/>
  <c r="C15" i="2" s="1"/>
  <c r="H15" i="2"/>
  <c r="G15" i="2"/>
  <c r="F15" i="2"/>
  <c r="E15" i="2"/>
  <c r="D15" i="2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J11" i="2"/>
  <c r="I11" i="2"/>
  <c r="H11" i="2"/>
  <c r="G11" i="2"/>
  <c r="F11" i="2"/>
  <c r="E11" i="2"/>
  <c r="D11" i="2"/>
  <c r="J10" i="2"/>
  <c r="I10" i="2"/>
  <c r="H10" i="2"/>
  <c r="G10" i="2"/>
  <c r="F10" i="2"/>
  <c r="E10" i="2"/>
  <c r="D10" i="2"/>
  <c r="J9" i="2"/>
  <c r="I9" i="2"/>
  <c r="H9" i="2"/>
  <c r="G9" i="2"/>
  <c r="F9" i="2"/>
  <c r="E9" i="2"/>
  <c r="D9" i="2"/>
  <c r="E21" i="1"/>
  <c r="F21" i="1"/>
  <c r="G21" i="1"/>
  <c r="H21" i="1"/>
  <c r="I21" i="1"/>
  <c r="J21" i="1"/>
  <c r="D21" i="1"/>
  <c r="C10" i="1"/>
  <c r="C11" i="1"/>
  <c r="C12" i="1"/>
  <c r="C13" i="1"/>
  <c r="C14" i="1"/>
  <c r="C15" i="1"/>
  <c r="C16" i="1"/>
  <c r="C17" i="1"/>
  <c r="C18" i="1"/>
  <c r="C19" i="1"/>
  <c r="C20" i="1"/>
  <c r="C9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C21" i="20" l="1"/>
  <c r="C9" i="4"/>
  <c r="C14" i="5"/>
  <c r="C11" i="6"/>
  <c r="C9" i="10"/>
  <c r="C14" i="10"/>
  <c r="C17" i="12"/>
  <c r="C17" i="13"/>
  <c r="C9" i="16"/>
  <c r="C11" i="18"/>
  <c r="C14" i="2"/>
  <c r="C13" i="3"/>
  <c r="C9" i="6"/>
  <c r="C13" i="2"/>
  <c r="C11" i="3"/>
  <c r="C20" i="4"/>
  <c r="C10" i="5"/>
  <c r="C13" i="5"/>
  <c r="C19" i="6"/>
  <c r="C15" i="9"/>
  <c r="C19" i="10"/>
  <c r="C20" i="10"/>
  <c r="C11" i="12"/>
  <c r="C13" i="12"/>
  <c r="C13" i="13"/>
  <c r="C10" i="17"/>
  <c r="C18" i="18"/>
  <c r="C11" i="14"/>
  <c r="C20" i="6"/>
  <c r="C15" i="13"/>
  <c r="C12" i="2"/>
  <c r="C10" i="3"/>
  <c r="C13" i="4"/>
  <c r="C19" i="4"/>
  <c r="C12" i="5"/>
  <c r="C15" i="6"/>
  <c r="C14" i="9"/>
  <c r="C18" i="10"/>
  <c r="C11" i="11"/>
  <c r="C15" i="11"/>
  <c r="C20" i="11"/>
  <c r="C9" i="12"/>
  <c r="C12" i="13"/>
  <c r="C15" i="16"/>
  <c r="C18" i="16"/>
  <c r="C15" i="18"/>
  <c r="C17" i="18"/>
  <c r="C13" i="19"/>
  <c r="C20" i="19"/>
  <c r="C10" i="14"/>
  <c r="C21" i="14"/>
  <c r="C18" i="2"/>
  <c r="C11" i="2"/>
  <c r="C12" i="4"/>
  <c r="C18" i="4"/>
  <c r="C14" i="6"/>
  <c r="C13" i="9"/>
  <c r="C17" i="10"/>
  <c r="C9" i="11"/>
  <c r="C14" i="11"/>
  <c r="C15" i="12"/>
  <c r="C20" i="12"/>
  <c r="C11" i="13"/>
  <c r="C14" i="16"/>
  <c r="C17" i="16"/>
  <c r="C14" i="17"/>
  <c r="C14" i="18"/>
  <c r="C16" i="18"/>
  <c r="C19" i="19"/>
  <c r="C9" i="14"/>
  <c r="C13" i="14"/>
  <c r="C20" i="14"/>
  <c r="C9" i="2"/>
  <c r="C11" i="4"/>
  <c r="C17" i="4"/>
  <c r="C13" i="6"/>
  <c r="C9" i="9"/>
  <c r="C11" i="10"/>
  <c r="C16" i="10"/>
  <c r="C13" i="11"/>
  <c r="C19" i="12"/>
  <c r="C9" i="13"/>
  <c r="C19" i="13"/>
  <c r="C13" i="16"/>
  <c r="C13" i="17"/>
  <c r="C13" i="18"/>
  <c r="C12" i="19"/>
  <c r="C15" i="19"/>
  <c r="C18" i="19"/>
  <c r="C20" i="3"/>
  <c r="C10" i="4"/>
  <c r="C16" i="4"/>
  <c r="C15" i="5"/>
  <c r="C12" i="6"/>
  <c r="C10" i="10"/>
  <c r="C15" i="10"/>
  <c r="C18" i="12"/>
  <c r="C18" i="13"/>
  <c r="C10" i="16"/>
  <c r="C12" i="17"/>
  <c r="C12" i="18"/>
  <c r="C9" i="19"/>
  <c r="C14" i="19"/>
  <c r="C17" i="19"/>
  <c r="C12" i="14"/>
  <c r="C14" i="14"/>
  <c r="C11" i="19"/>
  <c r="C16" i="19"/>
  <c r="C10" i="19"/>
  <c r="C10" i="18"/>
  <c r="C9" i="18"/>
  <c r="C21" i="18" s="1"/>
  <c r="C9" i="17"/>
  <c r="C11" i="17"/>
  <c r="C15" i="17"/>
  <c r="C20" i="16"/>
  <c r="C19" i="16"/>
  <c r="C12" i="16"/>
  <c r="C16" i="16"/>
  <c r="C11" i="16"/>
  <c r="C10" i="13"/>
  <c r="C14" i="13"/>
  <c r="C14" i="12"/>
  <c r="C12" i="12"/>
  <c r="C10" i="12"/>
  <c r="C12" i="11"/>
  <c r="C10" i="11"/>
  <c r="C16" i="11"/>
  <c r="C12" i="10"/>
  <c r="C13" i="10"/>
  <c r="C20" i="9"/>
  <c r="C16" i="6"/>
  <c r="C11" i="5"/>
  <c r="C17" i="5"/>
  <c r="C16" i="5"/>
  <c r="C9" i="5"/>
  <c r="C14" i="4"/>
  <c r="C15" i="4"/>
  <c r="C12" i="3"/>
  <c r="C17" i="3"/>
  <c r="C9" i="3"/>
  <c r="C10" i="2"/>
  <c r="C16" i="2"/>
  <c r="C21" i="12" l="1"/>
</calcChain>
</file>

<file path=xl/sharedStrings.xml><?xml version="1.0" encoding="utf-8"?>
<sst xmlns="http://schemas.openxmlformats.org/spreadsheetml/2006/main" count="683" uniqueCount="59">
  <si>
    <t>ตารางสรุปลูกหนี้ค่ารักษาพยาบาลทุกสิทธิ ตั้งแต่ปี 2564 ลงไป</t>
  </si>
  <si>
    <t>โรงพยาบาล สกลนคร จังหวัด สกลนคร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</si>
  <si>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</si>
  <si>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</si>
  <si>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</si>
  <si>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</si>
  <si>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</si>
  <si>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</si>
  <si>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</si>
  <si>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</si>
  <si>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</si>
  <si>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</si>
  <si>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</si>
  <si>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</si>
  <si>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</si>
  <si>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</si>
  <si>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</si>
  <si>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</si>
  <si>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</si>
  <si>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</si>
  <si>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</si>
  <si>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</si>
  <si>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</si>
  <si>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</si>
  <si>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</si>
  <si>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</si>
  <si>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</si>
  <si>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</si>
  <si>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</si>
  <si>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</si>
  <si>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</si>
  <si>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</si>
  <si>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</si>
  <si>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</si>
  <si>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>[1]+[2]+[3]+[4]+[5]+[6]+[7]</t>
  </si>
  <si>
    <t>โรงพยาบาลกุสุมาลย์  จังหวัดสกลนคร</t>
  </si>
  <si>
    <t>โรงพยาบาล กุดบาก จังหวัด สกลนคร</t>
  </si>
  <si>
    <t>รวมลูกหนี้ตั้งแต่ปี 2564 ลงไป</t>
  </si>
  <si>
    <t>โรงพยาบาล พระอาจารย์ฝั้น จังหวัด สกลนคร</t>
  </si>
  <si>
    <t>โรงพยาบาล..........พังโคน................... จังหวัด............สกลนคร.............................</t>
  </si>
  <si>
    <t>โรงพยาบาล...วาริชภูมิ... จังหวัด....สกลนคร..........</t>
  </si>
  <si>
    <t>โรงพยาบาลนิคมน้ำอูน    จังหวัดสกลนคร</t>
  </si>
  <si>
    <t>โรงพยาบาลวานรนิวาส  จังหวัดสกลนคร</t>
  </si>
  <si>
    <t>โรงพยาบาล.....คำตากล้า.... จังหวัด........สกลนคร.....</t>
  </si>
  <si>
    <t xml:space="preserve">โรงพยาบาล.....บ้านม่วง...... จังหวัด  สกลนคร </t>
  </si>
  <si>
    <t>โรงพยาบาล..อากาศอำนวย.......... จังหวัด...สกลนคร..........................</t>
  </si>
  <si>
    <t>โรงพยาบาลส่องดาว  จังหวัดสกลนคร</t>
  </si>
  <si>
    <t>โรงพยาบาล....เต่างอย.......................... จังหวัด.......สกลนคร..................................</t>
  </si>
  <si>
    <t>โรงพยาบาลโคกศรีสุพรรณ   จังหวัดสกลนคร</t>
  </si>
  <si>
    <t>โรงพยาบาล...เจริญศิลป์........ จังหวัด.....สกลนคร............</t>
  </si>
  <si>
    <t>โรงพยาบาล....โพนนาแก้ว.... จังหวัด......สกลนคร...............</t>
  </si>
  <si>
    <t>โรงพยาบาลสมเด็จพระยุพราชสว่างแดนดิน  จังหวัดสกลนคร</t>
  </si>
  <si>
    <t>รวม ลูกหนี้ค่ารักษา สิทธิเบิกต้นสังกัด</t>
  </si>
  <si>
    <t>รวม ลูกหนี้ค่ารักษา สิทธิ พรบ.</t>
  </si>
  <si>
    <t>รวม ลูกหนี้ค่าสิ่งส่งตรวจหน่วยงานภาครัฐ</t>
  </si>
  <si>
    <t>รวม ลูกหนี้ค่าตรวจสุขภาพหน่วยงานภาครัฐ</t>
  </si>
  <si>
    <t>รวม ลูกหนี้ค่าวัสดุ/อุปกรณ์/น้ำยา หน่วยงานภาครัฐ</t>
  </si>
  <si>
    <t>โรงพยาบาล..พระอาจารย์แบน ธนากโร... จังหวัด....สกลนคร..............</t>
  </si>
  <si>
    <t>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</si>
</sst>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43" fontId="7" fillId="0" borderId="1" xfId="1" applyFont="1" applyBorder="1"/>
    <xf numFmtId="43" fontId="3" fillId="2" borderId="3" xfId="1" applyFont="1" applyFill="1" applyBorder="1" applyAlignment="1">
      <alignment horizontal="center"/>
    </xf>
    <xf numFmtId="43" fontId="3" fillId="2" borderId="3" xfId="1" applyFont="1" applyFill="1" applyBorder="1"/>
    <xf numFmtId="43" fontId="2" fillId="0" borderId="0" xfId="1" applyFont="1"/>
    <xf numFmtId="0" fontId="2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43" fontId="9" fillId="0" borderId="1" xfId="1" applyFont="1" applyBorder="1"/>
    <xf numFmtId="43" fontId="10" fillId="0" borderId="1" xfId="1" applyFont="1" applyBorder="1"/>
    <xf numFmtId="43" fontId="9" fillId="2" borderId="3" xfId="1" applyFont="1" applyFill="1" applyBorder="1"/>
    <xf numFmtId="43" fontId="4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164" fontId="2" fillId="0" borderId="0" xfId="0" applyNumberFormat="1" applyFont="1"/>
    <xf numFmtId="43" fontId="2" fillId="0" borderId="0" xfId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3" fontId="13" fillId="0" borderId="1" xfId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43" fontId="14" fillId="0" borderId="1" xfId="1" applyFont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43" fontId="4" fillId="2" borderId="3" xfId="1" applyFont="1" applyFill="1" applyBorder="1"/>
    <xf numFmtId="164" fontId="12" fillId="0" borderId="0" xfId="0" applyNumberFormat="1" applyFont="1"/>
    <xf numFmtId="0" fontId="12" fillId="0" borderId="0" xfId="0" applyFont="1" applyAlignment="1">
      <alignment horizontal="right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Font="1" applyFill="1" applyBorder="1"/>
    <xf numFmtId="43" fontId="13" fillId="3" borderId="1" xfId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/>
    <xf numFmtId="43" fontId="14" fillId="3" borderId="1" xfId="1" applyFont="1" applyFill="1" applyBorder="1"/>
    <xf numFmtId="164" fontId="12" fillId="3" borderId="0" xfId="0" applyNumberFormat="1" applyFont="1" applyFill="1"/>
    <xf numFmtId="0" fontId="12" fillId="3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/>
    </xf>
    <xf numFmtId="0" fontId="7" fillId="3" borderId="4" xfId="0" applyFont="1" applyFill="1" applyBorder="1"/>
    <xf numFmtId="0" fontId="15" fillId="0" borderId="0" xfId="0" applyFont="1"/>
    <xf numFmtId="0" fontId="7" fillId="3" borderId="1" xfId="0" applyFont="1" applyFill="1" applyBorder="1"/>
    <xf numFmtId="0" fontId="7" fillId="3" borderId="5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26;&#3585;&#3621;&#3609;&#3588;&#3619;%20&#3588;&#3639;&#3609;&#3586;&#3657;&#3629;&#3617;&#3641;&#362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10;&#3657;&#3634;&#3609;&#3617;&#3656;&#3623;&#3591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29;&#3634;&#3585;&#3634;&#3624;&#3629;&#3635;&#3609;&#3623;&#361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26;&#3656;&#3629;&#3591;&#3604;&#3634;&#362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48;&#3605;&#3656;&#3634;&#3591;&#3629;&#361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50;&#3588;&#3585;&#3624;&#3619;&#3637;&#3626;&#3640;&#3614;&#3619;&#3619;&#360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48;&#3592;&#3619;&#3636;&#3597;&#3624;&#3636;&#3621;&#3611;&#366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50;&#3614;&#3609;&#3609;&#3634;&#3649;&#3585;&#3657;&#3623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&#3619;.&#3626;&#3623;&#3656;&#3634;&#3591;&#3649;&#3604;&#3609;&#3604;&#3636;&#360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14;&#3619;&#3632;&#3629;&#3634;&#3592;&#3634;&#3619;&#3618;&#3660;&#3649;&#3610;&#3609;%20&#3608;&#3609;&#3634;&#3585;&#3650;&#36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585;&#3640;&#3626;&#3640;&#3617;&#3634;&#3621;&#3618;&#36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585;&#3640;&#3604;&#3610;&#3634;&#35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14;&#3619;&#3632;&#3629;&#3634;&#3592;&#3634;&#3619;&#3618;&#3660;&#3613;&#3633;&#3657;&#3609;%20&#3629;&#3634;&#3592;&#3634;&#3650;&#361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14;&#3633;&#3591;&#3650;&#3588;&#360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23;&#3634;&#3619;&#3636;&#3594;&#3616;&#3641;&#3617;&#363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09;&#3636;&#3588;&#3617;&#3609;&#3657;&#3635;&#3629;&#3641;&#360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623;&#3634;&#3609;&#3619;&#3609;&#3636;&#3623;&#3634;&#362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26;&#3585;&#3621;&#3609;&#3588;&#3619;/&#3619;&#3614;.&#3588;&#3635;&#3605;&#3634;&#3585;&#3621;&#3657;&#36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กล1"/>
      <sheetName val="สกล2"/>
      <sheetName val="กุสุมาลย์1"/>
      <sheetName val="กุสุมาลย์2"/>
      <sheetName val="กุดบาก1"/>
      <sheetName val="กุดบาก2"/>
      <sheetName val="อาจารย์ฝั้น1"/>
      <sheetName val="อาจารย์ฝั้น2"/>
      <sheetName val="พังโคน1"/>
      <sheetName val="พังโคน2"/>
      <sheetName val="วาริช1"/>
      <sheetName val="วาริช2"/>
      <sheetName val="นิคม1"/>
      <sheetName val="นิคม2"/>
      <sheetName val="วานร1"/>
      <sheetName val="วานร2"/>
      <sheetName val="คำตากล้า1"/>
      <sheetName val="คำตากล้า2"/>
      <sheetName val="บ้านม่วง1"/>
      <sheetName val="บ้านม่วง2"/>
      <sheetName val="อากาศ1"/>
      <sheetName val="อากาศ2"/>
      <sheetName val="ส่องดาว1"/>
      <sheetName val="ส่องดาว2"/>
      <sheetName val="เต่างอย1"/>
      <sheetName val="เต่างอย2"/>
      <sheetName val="โคกศรี1"/>
      <sheetName val="โคกศรี2"/>
      <sheetName val="เจริญศิลป์1"/>
      <sheetName val="เจริญศิลป์2"/>
      <sheetName val="โพนนาแก้ว1"/>
      <sheetName val="โพนนาแก้ว2"/>
      <sheetName val="สว่าง1"/>
      <sheetName val="สว่าง2"/>
      <sheetName val="อาจารย์แบน1"/>
      <sheetName val="อาจารย์แบน2"/>
      <sheetName val="สรุปภาพรวม จ.สกลนคร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8511588.9499999993</v>
          </cell>
          <cell r="G23">
            <v>0</v>
          </cell>
          <cell r="I23">
            <v>0</v>
          </cell>
          <cell r="K23">
            <v>25384</v>
          </cell>
        </row>
        <row r="34">
          <cell r="E34">
            <v>4635000.58</v>
          </cell>
          <cell r="G34">
            <v>1936541.75</v>
          </cell>
          <cell r="I34">
            <v>58962</v>
          </cell>
          <cell r="K34">
            <v>56774.5</v>
          </cell>
        </row>
        <row r="39">
          <cell r="E39">
            <v>3697580.15</v>
          </cell>
          <cell r="G39">
            <v>2801859.4</v>
          </cell>
          <cell r="K39">
            <v>468712.5</v>
          </cell>
          <cell r="M39">
            <v>0</v>
          </cell>
          <cell r="O39">
            <v>0</v>
          </cell>
          <cell r="Q39">
            <v>0</v>
          </cell>
        </row>
        <row r="42">
          <cell r="K42">
            <v>8400</v>
          </cell>
        </row>
        <row r="43">
          <cell r="K43">
            <v>56440.800000000003</v>
          </cell>
        </row>
        <row r="50">
          <cell r="E50">
            <v>692567.89</v>
          </cell>
          <cell r="G50">
            <v>63418.46</v>
          </cell>
          <cell r="O50">
            <v>0</v>
          </cell>
          <cell r="Q50">
            <v>0</v>
          </cell>
        </row>
        <row r="53">
          <cell r="E53">
            <v>0</v>
          </cell>
          <cell r="G53">
            <v>0</v>
          </cell>
          <cell r="O53">
            <v>0</v>
          </cell>
          <cell r="Q53">
            <v>0</v>
          </cell>
        </row>
        <row r="56">
          <cell r="E56">
            <v>318210.78000000003</v>
          </cell>
          <cell r="G56">
            <v>59947.6</v>
          </cell>
          <cell r="O56">
            <v>125092</v>
          </cell>
          <cell r="Q56">
            <v>524459</v>
          </cell>
        </row>
        <row r="59">
          <cell r="E59">
            <v>1970788.75</v>
          </cell>
          <cell r="G59">
            <v>190527</v>
          </cell>
          <cell r="O59">
            <v>0</v>
          </cell>
          <cell r="Q59">
            <v>0</v>
          </cell>
        </row>
        <row r="64">
          <cell r="E64">
            <v>986452.11</v>
          </cell>
          <cell r="G64">
            <v>201666.85</v>
          </cell>
          <cell r="O64">
            <v>0</v>
          </cell>
          <cell r="Q64">
            <v>0</v>
          </cell>
        </row>
        <row r="65">
          <cell r="E65">
            <v>1093960</v>
          </cell>
        </row>
        <row r="66">
          <cell r="E66">
            <v>152770</v>
          </cell>
        </row>
        <row r="67">
          <cell r="E67">
            <v>0</v>
          </cell>
        </row>
      </sheetData>
      <sheetData sheetId="1">
        <row r="9">
          <cell r="D9">
            <v>9800</v>
          </cell>
        </row>
      </sheetData>
      <sheetData sheetId="2" refreshError="1"/>
      <sheetData sheetId="3">
        <row r="9">
          <cell r="D9">
            <v>5750</v>
          </cell>
        </row>
      </sheetData>
      <sheetData sheetId="4" refreshError="1"/>
      <sheetData sheetId="5">
        <row r="9">
          <cell r="D9">
            <v>24500</v>
          </cell>
        </row>
      </sheetData>
      <sheetData sheetId="6" refreshError="1"/>
      <sheetData sheetId="7">
        <row r="9">
          <cell r="D9">
            <v>14150</v>
          </cell>
        </row>
      </sheetData>
      <sheetData sheetId="8" refreshError="1"/>
      <sheetData sheetId="9">
        <row r="9">
          <cell r="D9">
            <v>650</v>
          </cell>
        </row>
      </sheetData>
      <sheetData sheetId="10" refreshError="1"/>
      <sheetData sheetId="11">
        <row r="9">
          <cell r="D9">
            <v>69650</v>
          </cell>
        </row>
      </sheetData>
      <sheetData sheetId="12" refreshError="1"/>
      <sheetData sheetId="13">
        <row r="9">
          <cell r="D9">
            <v>6700</v>
          </cell>
        </row>
      </sheetData>
      <sheetData sheetId="14" refreshError="1"/>
      <sheetData sheetId="15">
        <row r="9">
          <cell r="D9">
            <v>200100</v>
          </cell>
        </row>
      </sheetData>
      <sheetData sheetId="16" refreshError="1"/>
      <sheetData sheetId="17">
        <row r="9">
          <cell r="D9">
            <v>49700</v>
          </cell>
        </row>
      </sheetData>
      <sheetData sheetId="18" refreshError="1"/>
      <sheetData sheetId="19">
        <row r="9">
          <cell r="D9">
            <v>44300</v>
          </cell>
        </row>
      </sheetData>
      <sheetData sheetId="20" refreshError="1"/>
      <sheetData sheetId="21">
        <row r="9">
          <cell r="D9">
            <v>0</v>
          </cell>
        </row>
      </sheetData>
      <sheetData sheetId="22" refreshError="1"/>
      <sheetData sheetId="23">
        <row r="9">
          <cell r="D9">
            <v>122450</v>
          </cell>
        </row>
      </sheetData>
      <sheetData sheetId="24" refreshError="1"/>
      <sheetData sheetId="25">
        <row r="9">
          <cell r="D9">
            <v>9950</v>
          </cell>
        </row>
      </sheetData>
      <sheetData sheetId="26" refreshError="1"/>
      <sheetData sheetId="27">
        <row r="9">
          <cell r="D9">
            <v>0</v>
          </cell>
        </row>
      </sheetData>
      <sheetData sheetId="28" refreshError="1"/>
      <sheetData sheetId="29">
        <row r="9">
          <cell r="D9">
            <v>8300</v>
          </cell>
        </row>
      </sheetData>
      <sheetData sheetId="30" refreshError="1"/>
      <sheetData sheetId="31">
        <row r="9">
          <cell r="D9">
            <v>3350</v>
          </cell>
        </row>
      </sheetData>
      <sheetData sheetId="32" refreshError="1"/>
      <sheetData sheetId="33">
        <row r="9">
          <cell r="D9">
            <v>204200</v>
          </cell>
        </row>
      </sheetData>
      <sheetData sheetId="34" refreshError="1"/>
      <sheetData sheetId="35">
        <row r="9">
          <cell r="D9">
            <v>44550</v>
          </cell>
        </row>
      </sheetData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3950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59048.6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1112834.6499999999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39401.050000000003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18082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600360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62243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71342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1967261.3</v>
          </cell>
          <cell r="G68">
            <v>0</v>
          </cell>
          <cell r="H68"/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1871485.18</v>
          </cell>
          <cell r="G23">
            <v>34016</v>
          </cell>
          <cell r="H23"/>
          <cell r="I23">
            <v>53618.9</v>
          </cell>
          <cell r="J23"/>
          <cell r="K23">
            <v>400</v>
          </cell>
          <cell r="L23"/>
        </row>
        <row r="34">
          <cell r="E34">
            <v>1492374.69</v>
          </cell>
          <cell r="G34">
            <v>20851</v>
          </cell>
          <cell r="H34"/>
          <cell r="I34">
            <v>2911</v>
          </cell>
          <cell r="J34"/>
          <cell r="K34">
            <v>13220</v>
          </cell>
          <cell r="L34"/>
        </row>
        <row r="39">
          <cell r="E39">
            <v>69014.540000000008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20210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372494.70999999996</v>
          </cell>
          <cell r="G53">
            <v>195714</v>
          </cell>
          <cell r="H53"/>
          <cell r="I53">
            <v>235601</v>
          </cell>
          <cell r="J53"/>
          <cell r="K53">
            <v>53349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32742.059999999998</v>
          </cell>
          <cell r="G59">
            <v>25391</v>
          </cell>
          <cell r="H59"/>
          <cell r="I59">
            <v>22910</v>
          </cell>
          <cell r="J59"/>
          <cell r="K59">
            <v>27577</v>
          </cell>
          <cell r="L59"/>
        </row>
        <row r="64">
          <cell r="E64">
            <v>43486.5</v>
          </cell>
          <cell r="G64">
            <v>330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3901807.68</v>
          </cell>
          <cell r="G68">
            <v>276302</v>
          </cell>
          <cell r="H68"/>
          <cell r="I68">
            <v>315040.90000000002</v>
          </cell>
          <cell r="J68"/>
          <cell r="K68">
            <v>94546</v>
          </cell>
          <cell r="L68"/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2">
          <cell r="F12">
            <v>0</v>
          </cell>
          <cell r="H12">
            <v>0</v>
          </cell>
          <cell r="I12"/>
          <cell r="J12">
            <v>0</v>
          </cell>
          <cell r="K12"/>
          <cell r="L12">
            <v>0</v>
          </cell>
          <cell r="M12"/>
        </row>
        <row r="24">
          <cell r="F24">
            <v>148767</v>
          </cell>
          <cell r="H24">
            <v>0</v>
          </cell>
          <cell r="I24"/>
          <cell r="J24">
            <v>0</v>
          </cell>
          <cell r="K24"/>
          <cell r="L24">
            <v>0</v>
          </cell>
          <cell r="M24"/>
        </row>
        <row r="35">
          <cell r="F35">
            <v>0</v>
          </cell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</row>
        <row r="40">
          <cell r="F40">
            <v>4863</v>
          </cell>
          <cell r="H40">
            <v>7541</v>
          </cell>
          <cell r="I40"/>
          <cell r="J40">
            <v>0</v>
          </cell>
          <cell r="K40"/>
          <cell r="L40">
            <v>0</v>
          </cell>
          <cell r="M40"/>
        </row>
        <row r="51">
          <cell r="F51">
            <v>0</v>
          </cell>
          <cell r="H51">
            <v>0</v>
          </cell>
          <cell r="I51"/>
          <cell r="J51">
            <v>0</v>
          </cell>
          <cell r="K51"/>
          <cell r="L51">
            <v>0</v>
          </cell>
          <cell r="M51"/>
        </row>
        <row r="54">
          <cell r="F54">
            <v>0</v>
          </cell>
          <cell r="H54">
            <v>0</v>
          </cell>
          <cell r="I54"/>
          <cell r="J54">
            <v>0</v>
          </cell>
          <cell r="K54"/>
          <cell r="L54">
            <v>0</v>
          </cell>
          <cell r="M54"/>
        </row>
        <row r="57">
          <cell r="F57">
            <v>0</v>
          </cell>
          <cell r="I57"/>
          <cell r="J57">
            <v>0</v>
          </cell>
          <cell r="K57"/>
          <cell r="L57">
            <v>0</v>
          </cell>
          <cell r="M57"/>
        </row>
        <row r="60">
          <cell r="F60">
            <v>0</v>
          </cell>
          <cell r="H60">
            <v>0</v>
          </cell>
          <cell r="I60"/>
          <cell r="J60">
            <v>0</v>
          </cell>
          <cell r="K60"/>
          <cell r="L60">
            <v>0</v>
          </cell>
          <cell r="M60"/>
        </row>
        <row r="65">
          <cell r="F65">
            <v>17687.440000000002</v>
          </cell>
          <cell r="H65">
            <v>5081</v>
          </cell>
          <cell r="I65"/>
          <cell r="J65">
            <v>54785</v>
          </cell>
          <cell r="K65"/>
          <cell r="L65">
            <v>18123</v>
          </cell>
          <cell r="M65"/>
        </row>
        <row r="66">
          <cell r="F66"/>
          <cell r="H66"/>
          <cell r="I66"/>
          <cell r="J66"/>
          <cell r="K66"/>
          <cell r="L66"/>
          <cell r="M66"/>
        </row>
        <row r="67">
          <cell r="F67"/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  <row r="69">
          <cell r="F69">
            <v>171317.44</v>
          </cell>
          <cell r="H69">
            <v>15934</v>
          </cell>
          <cell r="I69"/>
          <cell r="J69">
            <v>54785</v>
          </cell>
          <cell r="K69"/>
          <cell r="L69">
            <v>18123</v>
          </cell>
          <cell r="M69"/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2">
          <cell r="F12">
            <v>0</v>
          </cell>
          <cell r="H12">
            <v>0</v>
          </cell>
          <cell r="J12">
            <v>0</v>
          </cell>
          <cell r="L12">
            <v>0</v>
          </cell>
        </row>
        <row r="24">
          <cell r="F24">
            <v>1230</v>
          </cell>
          <cell r="H24">
            <v>6717</v>
          </cell>
          <cell r="J24">
            <v>0</v>
          </cell>
          <cell r="L24">
            <v>0</v>
          </cell>
        </row>
        <row r="35">
          <cell r="F35">
            <v>21633.5</v>
          </cell>
          <cell r="H35">
            <v>0</v>
          </cell>
          <cell r="J35">
            <v>0</v>
          </cell>
          <cell r="L35">
            <v>0</v>
          </cell>
        </row>
        <row r="40">
          <cell r="F40">
            <v>245988.5</v>
          </cell>
          <cell r="H40">
            <v>0</v>
          </cell>
          <cell r="J40">
            <v>0</v>
          </cell>
          <cell r="L40">
            <v>0</v>
          </cell>
        </row>
        <row r="51">
          <cell r="F51">
            <v>8829</v>
          </cell>
          <cell r="H51">
            <v>0</v>
          </cell>
          <cell r="J51">
            <v>0</v>
          </cell>
          <cell r="L51">
            <v>0</v>
          </cell>
        </row>
        <row r="54">
          <cell r="F54">
            <v>0</v>
          </cell>
          <cell r="H54">
            <v>0</v>
          </cell>
          <cell r="J54">
            <v>0</v>
          </cell>
          <cell r="L54">
            <v>0</v>
          </cell>
        </row>
        <row r="57">
          <cell r="F57">
            <v>3426.5</v>
          </cell>
          <cell r="J57">
            <v>0</v>
          </cell>
          <cell r="L57">
            <v>0</v>
          </cell>
        </row>
        <row r="60">
          <cell r="F60">
            <v>0</v>
          </cell>
          <cell r="H60">
            <v>0</v>
          </cell>
          <cell r="J60">
            <v>0</v>
          </cell>
          <cell r="L60">
            <v>0</v>
          </cell>
        </row>
        <row r="65">
          <cell r="F65">
            <v>3480</v>
          </cell>
          <cell r="H65">
            <v>18687.900000000001</v>
          </cell>
          <cell r="J65">
            <v>8069</v>
          </cell>
          <cell r="L65">
            <v>0</v>
          </cell>
        </row>
        <row r="67">
          <cell r="F67">
            <v>3405</v>
          </cell>
        </row>
        <row r="69">
          <cell r="F69">
            <v>287992.5</v>
          </cell>
          <cell r="H69">
            <v>25404.9</v>
          </cell>
          <cell r="J69">
            <v>8069</v>
          </cell>
          <cell r="L69">
            <v>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1816565.37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23530</v>
          </cell>
          <cell r="G34">
            <v>26899</v>
          </cell>
          <cell r="H34"/>
          <cell r="I34">
            <v>2497</v>
          </cell>
          <cell r="J34"/>
          <cell r="K34">
            <v>590</v>
          </cell>
          <cell r="L34"/>
        </row>
        <row r="39">
          <cell r="E39">
            <v>236153.23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374761.25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440359.5</v>
          </cell>
          <cell r="G53">
            <v>296470.25</v>
          </cell>
          <cell r="H53"/>
          <cell r="I53">
            <v>185606</v>
          </cell>
          <cell r="J53"/>
          <cell r="K53">
            <v>165756.75</v>
          </cell>
          <cell r="L53"/>
        </row>
        <row r="56">
          <cell r="E56">
            <v>28791.72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16598</v>
          </cell>
          <cell r="G59">
            <v>27382</v>
          </cell>
          <cell r="H59"/>
          <cell r="I59">
            <v>20854</v>
          </cell>
          <cell r="J59"/>
          <cell r="K59">
            <v>0</v>
          </cell>
          <cell r="L59"/>
        </row>
        <row r="64">
          <cell r="E64">
            <v>80559.31</v>
          </cell>
          <cell r="G64">
            <v>122130.33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3017318.3800000004</v>
          </cell>
          <cell r="G68">
            <v>472881.58</v>
          </cell>
          <cell r="H68"/>
          <cell r="I68">
            <v>208957</v>
          </cell>
          <cell r="J68"/>
          <cell r="K68">
            <v>166346.75</v>
          </cell>
          <cell r="L68"/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J11"/>
          <cell r="K11">
            <v>0</v>
          </cell>
          <cell r="L11"/>
        </row>
        <row r="12">
          <cell r="K12"/>
        </row>
        <row r="13">
          <cell r="K13"/>
        </row>
        <row r="14">
          <cell r="K14"/>
        </row>
        <row r="15">
          <cell r="K15"/>
        </row>
        <row r="16">
          <cell r="K16"/>
        </row>
        <row r="17">
          <cell r="K17"/>
        </row>
        <row r="18">
          <cell r="K18"/>
        </row>
        <row r="19">
          <cell r="K19"/>
        </row>
        <row r="20">
          <cell r="K20"/>
        </row>
        <row r="21">
          <cell r="K21"/>
        </row>
        <row r="22">
          <cell r="K22"/>
        </row>
        <row r="23">
          <cell r="E23">
            <v>576265</v>
          </cell>
          <cell r="G23">
            <v>7125</v>
          </cell>
          <cell r="I23">
            <v>3399</v>
          </cell>
          <cell r="J23"/>
          <cell r="K23">
            <v>0</v>
          </cell>
          <cell r="L23"/>
        </row>
        <row r="34">
          <cell r="E34">
            <v>105434</v>
          </cell>
          <cell r="G34">
            <v>15928</v>
          </cell>
          <cell r="H34"/>
          <cell r="J34"/>
          <cell r="K34">
            <v>0</v>
          </cell>
          <cell r="L34"/>
        </row>
        <row r="39">
          <cell r="E39">
            <v>19939</v>
          </cell>
          <cell r="G39">
            <v>0</v>
          </cell>
          <cell r="H39"/>
          <cell r="J39"/>
          <cell r="K39">
            <v>0</v>
          </cell>
          <cell r="L39"/>
        </row>
        <row r="50">
          <cell r="E50">
            <v>72710</v>
          </cell>
          <cell r="G50">
            <v>0</v>
          </cell>
          <cell r="H50"/>
          <cell r="J50"/>
          <cell r="K50">
            <v>0</v>
          </cell>
          <cell r="L50"/>
        </row>
        <row r="53">
          <cell r="E53">
            <v>929170</v>
          </cell>
          <cell r="G53">
            <v>230138</v>
          </cell>
          <cell r="I53">
            <v>162618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J56"/>
          <cell r="K56">
            <v>0</v>
          </cell>
          <cell r="L56"/>
        </row>
        <row r="59">
          <cell r="E59">
            <v>1870</v>
          </cell>
          <cell r="G59">
            <v>0</v>
          </cell>
          <cell r="H59"/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J64"/>
          <cell r="K64">
            <v>0</v>
          </cell>
          <cell r="L64"/>
        </row>
        <row r="65">
          <cell r="E65"/>
          <cell r="G65"/>
          <cell r="H65"/>
          <cell r="J65"/>
          <cell r="K65"/>
          <cell r="L65"/>
        </row>
        <row r="66">
          <cell r="E66"/>
          <cell r="G66"/>
          <cell r="H66"/>
          <cell r="J66"/>
          <cell r="K66"/>
          <cell r="L66"/>
        </row>
        <row r="67">
          <cell r="E67"/>
          <cell r="G67"/>
          <cell r="H67"/>
          <cell r="J67"/>
          <cell r="K67"/>
          <cell r="L67"/>
        </row>
        <row r="68">
          <cell r="E68">
            <v>1705388</v>
          </cell>
          <cell r="G68">
            <v>253191</v>
          </cell>
          <cell r="I68">
            <v>166017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2">
          <cell r="F12">
            <v>0</v>
          </cell>
          <cell r="H12"/>
          <cell r="I12"/>
          <cell r="J12"/>
          <cell r="K12"/>
          <cell r="L12"/>
          <cell r="M12"/>
        </row>
        <row r="24">
          <cell r="F24">
            <v>11475668.91</v>
          </cell>
          <cell r="H24"/>
          <cell r="I24"/>
          <cell r="J24"/>
          <cell r="K24"/>
          <cell r="L24"/>
          <cell r="M24"/>
        </row>
        <row r="35">
          <cell r="F35">
            <v>362900</v>
          </cell>
          <cell r="H35"/>
          <cell r="I35"/>
          <cell r="J35"/>
          <cell r="K35"/>
          <cell r="L35"/>
          <cell r="M35"/>
        </row>
        <row r="40">
          <cell r="F40">
            <v>64240</v>
          </cell>
          <cell r="H40"/>
          <cell r="I40"/>
          <cell r="J40"/>
          <cell r="K40"/>
          <cell r="L40"/>
          <cell r="M40"/>
        </row>
        <row r="51">
          <cell r="F51">
            <v>0</v>
          </cell>
          <cell r="H51"/>
          <cell r="I51"/>
          <cell r="J51"/>
          <cell r="K51"/>
          <cell r="L51"/>
          <cell r="M51"/>
        </row>
        <row r="54">
          <cell r="F54">
            <v>410206</v>
          </cell>
          <cell r="H54"/>
          <cell r="I54"/>
          <cell r="J54"/>
          <cell r="K54"/>
          <cell r="L54"/>
          <cell r="M54"/>
        </row>
        <row r="57">
          <cell r="F57">
            <v>0</v>
          </cell>
          <cell r="I57"/>
          <cell r="J57"/>
          <cell r="K57"/>
          <cell r="L57"/>
          <cell r="M57"/>
        </row>
        <row r="60">
          <cell r="F60">
            <v>0</v>
          </cell>
          <cell r="H60"/>
          <cell r="I60"/>
          <cell r="J60"/>
          <cell r="K60"/>
          <cell r="L60"/>
          <cell r="M60"/>
        </row>
        <row r="65">
          <cell r="F65">
            <v>0</v>
          </cell>
          <cell r="H65"/>
          <cell r="I65"/>
          <cell r="J65"/>
          <cell r="K65"/>
          <cell r="L65"/>
          <cell r="M65"/>
        </row>
        <row r="66">
          <cell r="F66"/>
          <cell r="H66"/>
          <cell r="I66"/>
          <cell r="J66"/>
          <cell r="K66"/>
          <cell r="L66"/>
          <cell r="M66"/>
        </row>
        <row r="67">
          <cell r="F67"/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  <row r="69">
          <cell r="F69">
            <v>12313014.91</v>
          </cell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0"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</row>
        <row r="22">
          <cell r="E22">
            <v>3543819.31</v>
          </cell>
          <cell r="G22">
            <v>2032017.26</v>
          </cell>
          <cell r="I22">
            <v>123135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</row>
        <row r="33">
          <cell r="E33">
            <v>5358803.25</v>
          </cell>
          <cell r="G33">
            <v>278718.09999999998</v>
          </cell>
          <cell r="I33">
            <v>127509.37</v>
          </cell>
          <cell r="K33">
            <v>60170.62</v>
          </cell>
          <cell r="M33">
            <v>90787.25</v>
          </cell>
          <cell r="O33">
            <v>132238</v>
          </cell>
          <cell r="Q33">
            <v>232183</v>
          </cell>
        </row>
        <row r="38">
          <cell r="E38">
            <v>1623164.98</v>
          </cell>
          <cell r="G38">
            <v>191821.5</v>
          </cell>
          <cell r="I38">
            <v>33985.25</v>
          </cell>
          <cell r="K38">
            <v>44378.25</v>
          </cell>
          <cell r="M38">
            <v>0</v>
          </cell>
          <cell r="O38">
            <v>0</v>
          </cell>
          <cell r="Q38">
            <v>0</v>
          </cell>
        </row>
        <row r="49">
          <cell r="E49">
            <v>168369</v>
          </cell>
          <cell r="G49">
            <v>133377</v>
          </cell>
          <cell r="I49">
            <v>123601.75</v>
          </cell>
          <cell r="K49">
            <v>0</v>
          </cell>
          <cell r="M49">
            <v>0</v>
          </cell>
          <cell r="O49">
            <v>0</v>
          </cell>
          <cell r="Q49">
            <v>0</v>
          </cell>
        </row>
        <row r="52">
          <cell r="E52">
            <v>1368133.33</v>
          </cell>
          <cell r="G52">
            <v>553648.87</v>
          </cell>
          <cell r="I52">
            <v>786828.75</v>
          </cell>
          <cell r="K52">
            <v>1225402.75</v>
          </cell>
          <cell r="M52">
            <v>2196825.5</v>
          </cell>
          <cell r="O52">
            <v>549855</v>
          </cell>
          <cell r="Q52">
            <v>604266</v>
          </cell>
        </row>
        <row r="55">
          <cell r="E55">
            <v>264067.75</v>
          </cell>
          <cell r="G55">
            <v>0</v>
          </cell>
          <cell r="I55">
            <v>3396.75</v>
          </cell>
          <cell r="K55">
            <v>5436.25</v>
          </cell>
          <cell r="M55">
            <v>0</v>
          </cell>
          <cell r="O55">
            <v>0</v>
          </cell>
          <cell r="Q55">
            <v>0</v>
          </cell>
        </row>
        <row r="58">
          <cell r="E58">
            <v>269805.25</v>
          </cell>
          <cell r="G58">
            <v>134797.5</v>
          </cell>
          <cell r="I58">
            <v>77849.75</v>
          </cell>
          <cell r="K58">
            <v>138496</v>
          </cell>
          <cell r="M58">
            <v>322447</v>
          </cell>
          <cell r="O58">
            <v>60918</v>
          </cell>
          <cell r="Q58">
            <v>28820</v>
          </cell>
        </row>
        <row r="63">
          <cell r="E63">
            <v>381168.61</v>
          </cell>
          <cell r="G63">
            <v>169148</v>
          </cell>
          <cell r="I63">
            <v>82081.739999999991</v>
          </cell>
          <cell r="K63">
            <v>100422.7</v>
          </cell>
          <cell r="M63">
            <v>5858.77</v>
          </cell>
          <cell r="O63">
            <v>0</v>
          </cell>
          <cell r="Q63">
            <v>0</v>
          </cell>
        </row>
        <row r="64">
          <cell r="E64">
            <v>732165</v>
          </cell>
          <cell r="G64">
            <v>366505</v>
          </cell>
          <cell r="I64">
            <v>62360</v>
          </cell>
          <cell r="K64">
            <v>231834</v>
          </cell>
          <cell r="M64"/>
          <cell r="O64"/>
          <cell r="Q64"/>
        </row>
        <row r="65">
          <cell r="E65">
            <v>24270</v>
          </cell>
          <cell r="G65">
            <v>12700</v>
          </cell>
          <cell r="I65"/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>
            <v>13733766.48</v>
          </cell>
          <cell r="G67">
            <v>3872733.23</v>
          </cell>
          <cell r="I67">
            <v>1420748.36</v>
          </cell>
          <cell r="K67">
            <v>1806140.57</v>
          </cell>
          <cell r="M67">
            <v>2615918.52</v>
          </cell>
          <cell r="O67">
            <v>743011</v>
          </cell>
          <cell r="Q67">
            <v>865269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8150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608805.55000000005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127267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49989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34041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14960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843212.55</v>
          </cell>
          <cell r="G68">
            <v>0</v>
          </cell>
          <cell r="H68"/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6961959.0300000003</v>
          </cell>
          <cell r="G23">
            <v>0</v>
          </cell>
          <cell r="I23">
            <v>0</v>
          </cell>
          <cell r="J23"/>
          <cell r="K23">
            <v>0</v>
          </cell>
          <cell r="L23"/>
        </row>
        <row r="34">
          <cell r="E34">
            <v>264077</v>
          </cell>
          <cell r="G34">
            <v>74212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610909</v>
          </cell>
          <cell r="G53">
            <v>16005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25273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18720</v>
          </cell>
          <cell r="G64">
            <v>48553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69197</v>
          </cell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7950135.0300000003</v>
          </cell>
          <cell r="G68">
            <v>138770</v>
          </cell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34">
          <cell r="E34">
            <v>7398</v>
          </cell>
          <cell r="G34">
            <v>0</v>
          </cell>
          <cell r="I34">
            <v>0</v>
          </cell>
          <cell r="K34">
            <v>0</v>
          </cell>
        </row>
        <row r="39">
          <cell r="E39">
            <v>1384</v>
          </cell>
          <cell r="G39">
            <v>0</v>
          </cell>
          <cell r="I39">
            <v>0</v>
          </cell>
          <cell r="K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3">
          <cell r="E53">
            <v>534974.5</v>
          </cell>
          <cell r="G53">
            <v>30163.5</v>
          </cell>
          <cell r="I53">
            <v>0</v>
          </cell>
          <cell r="K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9">
          <cell r="E59">
            <v>14004</v>
          </cell>
          <cell r="G59">
            <v>0</v>
          </cell>
          <cell r="I59">
            <v>0</v>
          </cell>
          <cell r="K59">
            <v>0</v>
          </cell>
        </row>
        <row r="64">
          <cell r="E64">
            <v>6845</v>
          </cell>
          <cell r="G64">
            <v>0</v>
          </cell>
          <cell r="I64">
            <v>0</v>
          </cell>
          <cell r="K64">
            <v>0</v>
          </cell>
        </row>
        <row r="68">
          <cell r="E68">
            <v>564605.5</v>
          </cell>
          <cell r="G68">
            <v>30163.5</v>
          </cell>
          <cell r="I68">
            <v>0</v>
          </cell>
          <cell r="K68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1424423</v>
          </cell>
          <cell r="G23">
            <v>18214</v>
          </cell>
          <cell r="I23">
            <v>8400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1105494</v>
          </cell>
          <cell r="G34">
            <v>38551</v>
          </cell>
          <cell r="I34">
            <v>0</v>
          </cell>
          <cell r="K34">
            <v>0</v>
          </cell>
        </row>
        <row r="39">
          <cell r="E39">
            <v>1086600</v>
          </cell>
          <cell r="G39">
            <v>0</v>
          </cell>
          <cell r="I39">
            <v>0</v>
          </cell>
          <cell r="K39">
            <v>0</v>
          </cell>
        </row>
        <row r="50">
          <cell r="E50">
            <v>2634</v>
          </cell>
          <cell r="G50">
            <v>23669</v>
          </cell>
          <cell r="I50">
            <v>6489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1451692</v>
          </cell>
          <cell r="G53">
            <v>0</v>
          </cell>
          <cell r="I53">
            <v>0</v>
          </cell>
          <cell r="K53">
            <v>0</v>
          </cell>
        </row>
        <row r="56">
          <cell r="E56">
            <v>10482</v>
          </cell>
          <cell r="G56">
            <v>3345</v>
          </cell>
          <cell r="I56">
            <v>1684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97487</v>
          </cell>
          <cell r="G59">
            <v>0</v>
          </cell>
          <cell r="I59">
            <v>0</v>
          </cell>
          <cell r="K59">
            <v>0</v>
          </cell>
        </row>
        <row r="64">
          <cell r="E64">
            <v>187593</v>
          </cell>
          <cell r="G64">
            <v>0</v>
          </cell>
          <cell r="I64">
            <v>0</v>
          </cell>
          <cell r="K64">
            <v>0</v>
          </cell>
        </row>
        <row r="67">
          <cell r="E67">
            <v>3408044</v>
          </cell>
          <cell r="G67">
            <v>305663</v>
          </cell>
          <cell r="I67">
            <v>350602</v>
          </cell>
          <cell r="K67">
            <v>457610</v>
          </cell>
          <cell r="M67">
            <v>82267</v>
          </cell>
          <cell r="O67">
            <v>3480</v>
          </cell>
        </row>
        <row r="68">
          <cell r="E68">
            <v>8774449</v>
          </cell>
          <cell r="G68">
            <v>389442</v>
          </cell>
          <cell r="I68">
            <v>367175</v>
          </cell>
          <cell r="K68">
            <v>457610</v>
          </cell>
          <cell r="M68">
            <v>82267</v>
          </cell>
          <cell r="O68">
            <v>3480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31200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642199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39929.15</v>
          </cell>
          <cell r="G34">
            <v>435280.7</v>
          </cell>
          <cell r="H34"/>
          <cell r="I34">
            <v>3388</v>
          </cell>
          <cell r="J34"/>
          <cell r="K34">
            <v>0</v>
          </cell>
          <cell r="L34"/>
        </row>
        <row r="39">
          <cell r="E39">
            <v>1058980.8700000001</v>
          </cell>
          <cell r="G39">
            <v>288997.12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4181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1130235</v>
          </cell>
          <cell r="G53">
            <v>168286</v>
          </cell>
          <cell r="H53"/>
          <cell r="I53">
            <v>18137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18853</v>
          </cell>
          <cell r="G59">
            <v>15596</v>
          </cell>
          <cell r="H59"/>
          <cell r="I59">
            <v>1656</v>
          </cell>
          <cell r="J59"/>
          <cell r="K59">
            <v>5466</v>
          </cell>
          <cell r="L59"/>
        </row>
        <row r="64">
          <cell r="E64">
            <v>107977</v>
          </cell>
          <cell r="G64">
            <v>38469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3033555.02</v>
          </cell>
          <cell r="G68">
            <v>946628.82000000007</v>
          </cell>
          <cell r="H68"/>
          <cell r="I68">
            <v>23181</v>
          </cell>
          <cell r="J68"/>
          <cell r="K68">
            <v>5466</v>
          </cell>
          <cell r="L68"/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L11"/>
          <cell r="M11">
            <v>0</v>
          </cell>
          <cell r="O11">
            <v>0</v>
          </cell>
        </row>
        <row r="23">
          <cell r="E23">
            <v>213238</v>
          </cell>
          <cell r="G23">
            <v>14058</v>
          </cell>
          <cell r="I23">
            <v>0</v>
          </cell>
          <cell r="L23"/>
          <cell r="M23">
            <v>0</v>
          </cell>
          <cell r="O23">
            <v>0</v>
          </cell>
        </row>
        <row r="34">
          <cell r="E34">
            <v>650343.57000000007</v>
          </cell>
          <cell r="G34">
            <v>28144</v>
          </cell>
          <cell r="I34">
            <v>16560</v>
          </cell>
          <cell r="K34">
            <v>11490</v>
          </cell>
          <cell r="L34"/>
          <cell r="M34">
            <v>0</v>
          </cell>
          <cell r="O34">
            <v>0</v>
          </cell>
        </row>
        <row r="39">
          <cell r="E39">
            <v>71317</v>
          </cell>
          <cell r="G39">
            <v>0</v>
          </cell>
          <cell r="I39">
            <v>0</v>
          </cell>
          <cell r="K39">
            <v>0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/>
          <cell r="M50">
            <v>0</v>
          </cell>
          <cell r="O50">
            <v>0</v>
          </cell>
        </row>
        <row r="53">
          <cell r="E53">
            <v>207717</v>
          </cell>
          <cell r="G53">
            <v>27846</v>
          </cell>
          <cell r="I53">
            <v>26846</v>
          </cell>
          <cell r="K53">
            <v>0</v>
          </cell>
          <cell r="L53"/>
          <cell r="M53">
            <v>0</v>
          </cell>
          <cell r="O53">
            <v>0</v>
          </cell>
        </row>
        <row r="56">
          <cell r="E56">
            <v>16101</v>
          </cell>
          <cell r="G56">
            <v>0</v>
          </cell>
          <cell r="I56">
            <v>0</v>
          </cell>
          <cell r="K56">
            <v>0</v>
          </cell>
          <cell r="L56"/>
          <cell r="M56">
            <v>0</v>
          </cell>
          <cell r="O56">
            <v>0</v>
          </cell>
        </row>
        <row r="59">
          <cell r="E59">
            <v>57690</v>
          </cell>
          <cell r="G59">
            <v>27694</v>
          </cell>
          <cell r="I59">
            <v>4769</v>
          </cell>
          <cell r="K59">
            <v>0</v>
          </cell>
          <cell r="L59"/>
          <cell r="M59">
            <v>0</v>
          </cell>
          <cell r="O59">
            <v>0</v>
          </cell>
        </row>
        <row r="64">
          <cell r="E64">
            <v>25456</v>
          </cell>
          <cell r="G64">
            <v>0</v>
          </cell>
          <cell r="I64">
            <v>0</v>
          </cell>
          <cell r="K64">
            <v>0</v>
          </cell>
          <cell r="L64"/>
          <cell r="M64">
            <v>0</v>
          </cell>
          <cell r="O64">
            <v>0</v>
          </cell>
        </row>
        <row r="65">
          <cell r="E65"/>
          <cell r="G65"/>
          <cell r="I65"/>
          <cell r="K65"/>
          <cell r="L65"/>
          <cell r="M65"/>
          <cell r="O65"/>
        </row>
        <row r="66">
          <cell r="E66"/>
          <cell r="G66"/>
          <cell r="I66"/>
          <cell r="K66"/>
          <cell r="L66"/>
          <cell r="M66"/>
          <cell r="O66"/>
        </row>
        <row r="67">
          <cell r="E67"/>
          <cell r="G67"/>
          <cell r="I67"/>
          <cell r="K67"/>
          <cell r="L67"/>
          <cell r="M67"/>
          <cell r="O67"/>
        </row>
        <row r="68">
          <cell r="E68">
            <v>1241862.57</v>
          </cell>
          <cell r="G68">
            <v>97742</v>
          </cell>
          <cell r="I68">
            <v>48175</v>
          </cell>
          <cell r="J68"/>
          <cell r="K68">
            <v>11490</v>
          </cell>
          <cell r="L68"/>
          <cell r="O68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L11"/>
          <cell r="M11">
            <v>0</v>
          </cell>
          <cell r="O11">
            <v>0</v>
          </cell>
        </row>
        <row r="23">
          <cell r="E23">
            <v>78920.55</v>
          </cell>
          <cell r="G23">
            <v>52638.5</v>
          </cell>
          <cell r="I23">
            <v>211228</v>
          </cell>
          <cell r="K23">
            <v>120014.6</v>
          </cell>
          <cell r="L23"/>
          <cell r="M23">
            <v>310</v>
          </cell>
          <cell r="O23">
            <v>0</v>
          </cell>
        </row>
        <row r="34">
          <cell r="E34">
            <v>13362.5</v>
          </cell>
          <cell r="G34">
            <v>36921</v>
          </cell>
          <cell r="I34">
            <v>6781.5</v>
          </cell>
          <cell r="K34">
            <v>7183.5</v>
          </cell>
          <cell r="L34"/>
          <cell r="M34">
            <v>13847</v>
          </cell>
          <cell r="O34">
            <v>0</v>
          </cell>
        </row>
        <row r="39">
          <cell r="E39">
            <v>36206</v>
          </cell>
          <cell r="G39">
            <v>144734</v>
          </cell>
          <cell r="I39">
            <v>94874.5</v>
          </cell>
          <cell r="K39">
            <v>51071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/>
          <cell r="M50">
            <v>0</v>
          </cell>
          <cell r="O50">
            <v>0</v>
          </cell>
        </row>
        <row r="53">
          <cell r="E53">
            <v>72707</v>
          </cell>
          <cell r="G53">
            <v>4197</v>
          </cell>
          <cell r="I53">
            <v>0</v>
          </cell>
          <cell r="K53">
            <v>0</v>
          </cell>
          <cell r="L53"/>
          <cell r="M53">
            <v>0</v>
          </cell>
          <cell r="O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L56"/>
          <cell r="M56">
            <v>0</v>
          </cell>
          <cell r="O56">
            <v>0</v>
          </cell>
        </row>
        <row r="59">
          <cell r="E59">
            <v>15666</v>
          </cell>
          <cell r="G59">
            <v>2066</v>
          </cell>
          <cell r="I59">
            <v>30584</v>
          </cell>
          <cell r="K59">
            <v>7801</v>
          </cell>
          <cell r="L59"/>
          <cell r="M59">
            <v>0</v>
          </cell>
          <cell r="O59">
            <v>0</v>
          </cell>
        </row>
        <row r="64">
          <cell r="E64">
            <v>15664</v>
          </cell>
          <cell r="G64">
            <v>6211</v>
          </cell>
          <cell r="I64">
            <v>11045</v>
          </cell>
          <cell r="K64">
            <v>6317</v>
          </cell>
          <cell r="L64"/>
          <cell r="M64">
            <v>0</v>
          </cell>
          <cell r="O64">
            <v>0</v>
          </cell>
        </row>
        <row r="65">
          <cell r="E65"/>
          <cell r="G65"/>
          <cell r="I65"/>
          <cell r="K65"/>
          <cell r="L65"/>
          <cell r="M65"/>
          <cell r="O65"/>
        </row>
        <row r="66">
          <cell r="E66"/>
          <cell r="G66"/>
          <cell r="I66"/>
          <cell r="K66"/>
          <cell r="L66"/>
          <cell r="M66"/>
          <cell r="O66"/>
        </row>
        <row r="67">
          <cell r="E67"/>
          <cell r="G67"/>
          <cell r="I67"/>
          <cell r="K67"/>
          <cell r="L67"/>
          <cell r="M67"/>
          <cell r="O67"/>
        </row>
        <row r="68">
          <cell r="E68">
            <v>232526.05</v>
          </cell>
          <cell r="G68">
            <v>246767.5</v>
          </cell>
          <cell r="I68">
            <v>354513</v>
          </cell>
          <cell r="K68">
            <v>192387.1</v>
          </cell>
          <cell r="L68"/>
          <cell r="M68">
            <v>14157</v>
          </cell>
          <cell r="O68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4">
          <cell r="E24">
            <v>123404</v>
          </cell>
          <cell r="G24">
            <v>0</v>
          </cell>
          <cell r="H24"/>
          <cell r="I24">
            <v>0</v>
          </cell>
          <cell r="J24"/>
          <cell r="K24">
            <v>0</v>
          </cell>
          <cell r="L24"/>
        </row>
        <row r="36">
          <cell r="E36">
            <v>3341</v>
          </cell>
          <cell r="G36">
            <v>0</v>
          </cell>
          <cell r="H36"/>
          <cell r="I36">
            <v>0</v>
          </cell>
          <cell r="J36"/>
          <cell r="K36">
            <v>0</v>
          </cell>
          <cell r="L36"/>
        </row>
        <row r="42">
          <cell r="E42">
            <v>0</v>
          </cell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</row>
        <row r="53"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1535752</v>
          </cell>
          <cell r="G56">
            <v>80720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H59"/>
          <cell r="I59">
            <v>0</v>
          </cell>
          <cell r="J59"/>
          <cell r="K59">
            <v>0</v>
          </cell>
          <cell r="L59"/>
        </row>
        <row r="62">
          <cell r="E62">
            <v>0</v>
          </cell>
          <cell r="G62">
            <v>0</v>
          </cell>
          <cell r="H62"/>
          <cell r="I62">
            <v>0</v>
          </cell>
          <cell r="J62"/>
          <cell r="K62">
            <v>0</v>
          </cell>
          <cell r="L62"/>
        </row>
        <row r="68">
          <cell r="E68">
            <v>684698.55</v>
          </cell>
          <cell r="G68">
            <v>0</v>
          </cell>
          <cell r="H68"/>
          <cell r="I68">
            <v>0</v>
          </cell>
          <cell r="J68"/>
          <cell r="K68">
            <v>0</v>
          </cell>
          <cell r="L68"/>
        </row>
        <row r="69">
          <cell r="E69"/>
          <cell r="G69"/>
          <cell r="H69"/>
          <cell r="I69"/>
          <cell r="J69"/>
          <cell r="K69"/>
          <cell r="L69"/>
        </row>
        <row r="70">
          <cell r="E70"/>
          <cell r="G70"/>
          <cell r="H70"/>
          <cell r="I70"/>
          <cell r="J70"/>
          <cell r="K70"/>
          <cell r="L70"/>
        </row>
        <row r="71">
          <cell r="E71"/>
          <cell r="G71"/>
          <cell r="H71"/>
          <cell r="I71"/>
          <cell r="J71"/>
          <cell r="K71"/>
          <cell r="L71"/>
        </row>
        <row r="72">
          <cell r="E72">
            <v>2791934.55</v>
          </cell>
          <cell r="G72">
            <v>268541.7</v>
          </cell>
          <cell r="H72"/>
          <cell r="I72">
            <v>0</v>
          </cell>
          <cell r="J72"/>
          <cell r="K72">
            <v>0</v>
          </cell>
          <cell r="L72"/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L11"/>
          <cell r="M11">
            <v>0</v>
          </cell>
          <cell r="O11">
            <v>0</v>
          </cell>
        </row>
        <row r="23">
          <cell r="E23">
            <v>1067357.2040900001</v>
          </cell>
          <cell r="G23">
            <v>93039</v>
          </cell>
          <cell r="I23">
            <v>70432.25</v>
          </cell>
          <cell r="L23"/>
          <cell r="M23">
            <v>0</v>
          </cell>
          <cell r="O23">
            <v>0</v>
          </cell>
        </row>
        <row r="34">
          <cell r="E34">
            <v>357527.19</v>
          </cell>
          <cell r="G34">
            <v>104725.23000000001</v>
          </cell>
          <cell r="I34">
            <v>6204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225973.25</v>
          </cell>
          <cell r="G39">
            <v>0</v>
          </cell>
          <cell r="I39">
            <v>0</v>
          </cell>
          <cell r="K39">
            <v>0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/>
          <cell r="M50">
            <v>0</v>
          </cell>
          <cell r="O50">
            <v>0</v>
          </cell>
        </row>
        <row r="53">
          <cell r="E53">
            <v>0</v>
          </cell>
          <cell r="G53">
            <v>0</v>
          </cell>
          <cell r="I53">
            <v>0</v>
          </cell>
          <cell r="K53">
            <v>0</v>
          </cell>
          <cell r="L53"/>
          <cell r="M53">
            <v>0</v>
          </cell>
          <cell r="O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L56"/>
          <cell r="M56">
            <v>0</v>
          </cell>
          <cell r="O56">
            <v>0</v>
          </cell>
        </row>
        <row r="59">
          <cell r="E59">
            <v>51409</v>
          </cell>
          <cell r="G59">
            <v>7253.5</v>
          </cell>
          <cell r="I59">
            <v>21473.25</v>
          </cell>
          <cell r="K59">
            <v>0</v>
          </cell>
          <cell r="L59"/>
          <cell r="M59">
            <v>0</v>
          </cell>
          <cell r="O59">
            <v>0</v>
          </cell>
        </row>
        <row r="64">
          <cell r="E64">
            <v>73389.22</v>
          </cell>
          <cell r="G64">
            <v>0</v>
          </cell>
          <cell r="I64">
            <v>0</v>
          </cell>
          <cell r="K64">
            <v>0</v>
          </cell>
          <cell r="L64"/>
          <cell r="M64">
            <v>0</v>
          </cell>
          <cell r="O64">
            <v>0</v>
          </cell>
        </row>
        <row r="65">
          <cell r="E65"/>
          <cell r="G65"/>
          <cell r="I65"/>
          <cell r="K65"/>
          <cell r="L65"/>
          <cell r="M65"/>
          <cell r="O65"/>
        </row>
        <row r="66">
          <cell r="E66"/>
          <cell r="G66"/>
          <cell r="I66"/>
          <cell r="K66"/>
          <cell r="L66"/>
          <cell r="M66"/>
          <cell r="O66"/>
        </row>
        <row r="67">
          <cell r="E67"/>
          <cell r="G67"/>
          <cell r="I67"/>
          <cell r="K67"/>
          <cell r="L67"/>
          <cell r="M67"/>
          <cell r="O67"/>
        </row>
        <row r="68">
          <cell r="J68"/>
          <cell r="L68"/>
          <cell r="O6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8494-8B80-4979-98C1-7D16270ED1F1}">
  <dimension ref="A1:J25"/>
  <sheetViews>
    <sheetView workbookViewId="0">
      <selection activeCell="C23" sqref="C23"/>
    </sheetView>
  </sheetViews>
  <sheetFormatPr defaultColWidth="9" defaultRowHeight="20.25" x14ac:dyDescent="0.3"/>
  <cols>
    <col min="1" max="1" width="8.140625" style="1" customWidth="1"/>
    <col min="2" max="2" width="47" style="2" customWidth="1"/>
    <col min="3" max="3" width="20" style="2" customWidth="1"/>
    <col min="4" max="4" width="15.5703125" style="2" customWidth="1"/>
    <col min="5" max="6" width="14.28515625" style="2" customWidth="1"/>
    <col min="7" max="7" width="15.85546875" style="2" customWidth="1"/>
    <col min="8" max="8" width="13" style="2" customWidth="1"/>
    <col min="9" max="9" width="12.5703125" style="2" bestFit="1" customWidth="1"/>
    <col min="10" max="10" width="13.42578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>SUM(D9:J9)</f>
        <v>0</v>
      </c>
      <c r="D9" s="9">
        <f>[1]สกล1!E11</f>
        <v>0</v>
      </c>
      <c r="E9" s="9">
        <f>[1]สกล1!G11</f>
        <v>0</v>
      </c>
      <c r="F9" s="9">
        <f>[1]สกล1!I11</f>
        <v>0</v>
      </c>
      <c r="G9" s="9">
        <f>[1]สกล1!I11</f>
        <v>0</v>
      </c>
      <c r="H9" s="9">
        <f>[1]สกล1!J11</f>
        <v>0</v>
      </c>
      <c r="I9" s="9">
        <f>[1]สกล1!K11</f>
        <v>0</v>
      </c>
      <c r="J9" s="9">
        <f>[1]สกล1!L11</f>
        <v>0</v>
      </c>
    </row>
    <row r="10" spans="1:10" x14ac:dyDescent="0.3">
      <c r="A10" s="7">
        <v>2</v>
      </c>
      <c r="B10" s="8" t="s">
        <v>22</v>
      </c>
      <c r="C10" s="9">
        <f t="shared" ref="C10:C20" si="0">SUM(D10:J10)</f>
        <v>8536972.9499999993</v>
      </c>
      <c r="D10" s="9">
        <f>[1]สกล1!E23</f>
        <v>8511588.9499999993</v>
      </c>
      <c r="E10" s="9">
        <f>[1]สกล1!G23</f>
        <v>0</v>
      </c>
      <c r="F10" s="9">
        <f>[1]สกล1!H23</f>
        <v>0</v>
      </c>
      <c r="G10" s="9">
        <f>[1]สกล1!I23</f>
        <v>0</v>
      </c>
      <c r="H10" s="9">
        <f>[1]สกล1!J23</f>
        <v>0</v>
      </c>
      <c r="I10" s="9">
        <f>[1]สกล1!K23</f>
        <v>25384</v>
      </c>
      <c r="J10" s="9">
        <f>[1]สกล1!L23</f>
        <v>0</v>
      </c>
    </row>
    <row r="11" spans="1:10" x14ac:dyDescent="0.3">
      <c r="A11" s="7">
        <v>3</v>
      </c>
      <c r="B11" s="8" t="s">
        <v>23</v>
      </c>
      <c r="C11" s="9">
        <f t="shared" si="0"/>
        <v>6687278.8300000001</v>
      </c>
      <c r="D11" s="9">
        <f>[1]สกล1!E34</f>
        <v>4635000.58</v>
      </c>
      <c r="E11" s="9">
        <f>[1]สกล1!G34</f>
        <v>1936541.75</v>
      </c>
      <c r="F11" s="9">
        <f>[1]สกล1!H34</f>
        <v>0</v>
      </c>
      <c r="G11" s="9">
        <f>[1]สกล1!I34</f>
        <v>58962</v>
      </c>
      <c r="H11" s="9">
        <f>[1]สกล1!J34</f>
        <v>0</v>
      </c>
      <c r="I11" s="9">
        <f>[1]สกล1!K34</f>
        <v>56774.5</v>
      </c>
      <c r="J11" s="9">
        <f>[1]สกล1!L34</f>
        <v>0</v>
      </c>
    </row>
    <row r="12" spans="1:10" x14ac:dyDescent="0.3">
      <c r="A12" s="7">
        <v>4</v>
      </c>
      <c r="B12" s="8" t="s">
        <v>24</v>
      </c>
      <c r="C12" s="9">
        <f t="shared" si="0"/>
        <v>6968152.0499999998</v>
      </c>
      <c r="D12" s="9">
        <f>[1]สกล1!E39</f>
        <v>3697580.15</v>
      </c>
      <c r="E12" s="9">
        <f>[1]สกล1!G39</f>
        <v>2801859.4</v>
      </c>
      <c r="F12" s="9">
        <f>[1]สกล1!H39</f>
        <v>0</v>
      </c>
      <c r="G12" s="9">
        <f>[1]สกล1!K39</f>
        <v>468712.5</v>
      </c>
      <c r="H12" s="9">
        <f>[1]สกล1!M39</f>
        <v>0</v>
      </c>
      <c r="I12" s="9">
        <f>[1]สกล1!O39</f>
        <v>0</v>
      </c>
      <c r="J12" s="9">
        <f>[1]สกล1!Q39</f>
        <v>0</v>
      </c>
    </row>
    <row r="13" spans="1:10" x14ac:dyDescent="0.3">
      <c r="A13" s="7">
        <v>5</v>
      </c>
      <c r="B13" s="8" t="s">
        <v>25</v>
      </c>
      <c r="C13" s="9">
        <f t="shared" si="0"/>
        <v>755986.35</v>
      </c>
      <c r="D13" s="9">
        <f>[1]สกล1!E50</f>
        <v>692567.89</v>
      </c>
      <c r="E13" s="9">
        <f>[1]สกล1!G50</f>
        <v>63418.46</v>
      </c>
      <c r="F13" s="9">
        <f>[1]สกล1!H50</f>
        <v>0</v>
      </c>
      <c r="G13" s="9">
        <f>[1]สกล1!K40</f>
        <v>0</v>
      </c>
      <c r="H13" s="9">
        <f>[1]สกล1!J50</f>
        <v>0</v>
      </c>
      <c r="I13" s="9">
        <f>[1]สกล1!O50</f>
        <v>0</v>
      </c>
      <c r="J13" s="9">
        <f>[1]สกล1!Q50</f>
        <v>0</v>
      </c>
    </row>
    <row r="14" spans="1:10" x14ac:dyDescent="0.3">
      <c r="A14" s="7">
        <v>6</v>
      </c>
      <c r="B14" s="8" t="s">
        <v>26</v>
      </c>
      <c r="C14" s="9">
        <f t="shared" si="0"/>
        <v>0</v>
      </c>
      <c r="D14" s="9">
        <f>[1]สกล1!E53</f>
        <v>0</v>
      </c>
      <c r="E14" s="9">
        <f>[1]สกล1!G53</f>
        <v>0</v>
      </c>
      <c r="F14" s="9">
        <f>[1]สกล1!H53</f>
        <v>0</v>
      </c>
      <c r="G14" s="9">
        <f>[1]สกล1!K41</f>
        <v>0</v>
      </c>
      <c r="H14" s="9">
        <f>[1]สกล1!J53</f>
        <v>0</v>
      </c>
      <c r="I14" s="9">
        <f>[1]สกล1!O53</f>
        <v>0</v>
      </c>
      <c r="J14" s="9">
        <f>[1]สกล1!Q53</f>
        <v>0</v>
      </c>
    </row>
    <row r="15" spans="1:10" x14ac:dyDescent="0.3">
      <c r="A15" s="7">
        <v>7</v>
      </c>
      <c r="B15" s="8" t="s">
        <v>27</v>
      </c>
      <c r="C15" s="9">
        <f t="shared" si="0"/>
        <v>1036109.38</v>
      </c>
      <c r="D15" s="9">
        <f>[1]สกล1!E56</f>
        <v>318210.78000000003</v>
      </c>
      <c r="E15" s="9">
        <f>[1]สกล1!G56</f>
        <v>59947.6</v>
      </c>
      <c r="F15" s="9">
        <f>[1]สกล1!H56</f>
        <v>0</v>
      </c>
      <c r="G15" s="9">
        <f>[1]สกล1!K42</f>
        <v>8400</v>
      </c>
      <c r="H15" s="9">
        <f>[1]สกล1!J56</f>
        <v>0</v>
      </c>
      <c r="I15" s="9">
        <f>[1]สกล1!O56</f>
        <v>125092</v>
      </c>
      <c r="J15" s="9">
        <f>[1]สกล1!Q56</f>
        <v>524459</v>
      </c>
    </row>
    <row r="16" spans="1:10" x14ac:dyDescent="0.3">
      <c r="A16" s="7">
        <v>8</v>
      </c>
      <c r="B16" s="8" t="s">
        <v>28</v>
      </c>
      <c r="C16" s="9">
        <f t="shared" si="0"/>
        <v>2217756.5499999998</v>
      </c>
      <c r="D16" s="9">
        <f>[1]สกล1!E59</f>
        <v>1970788.75</v>
      </c>
      <c r="E16" s="9">
        <f>[1]สกล1!G59</f>
        <v>190527</v>
      </c>
      <c r="F16" s="9">
        <f>[1]สกล1!H59</f>
        <v>0</v>
      </c>
      <c r="G16" s="9">
        <f>[1]สกล1!K43</f>
        <v>56440.800000000003</v>
      </c>
      <c r="H16" s="9">
        <f>[1]สกล1!J59</f>
        <v>0</v>
      </c>
      <c r="I16" s="9">
        <f>[1]สกล1!O59</f>
        <v>0</v>
      </c>
      <c r="J16" s="9">
        <f>[1]สกล1!Q59</f>
        <v>0</v>
      </c>
    </row>
    <row r="17" spans="1:10" x14ac:dyDescent="0.3">
      <c r="A17" s="7">
        <v>9</v>
      </c>
      <c r="B17" s="8" t="s">
        <v>29</v>
      </c>
      <c r="C17" s="9">
        <f t="shared" si="0"/>
        <v>1188118.96</v>
      </c>
      <c r="D17" s="9">
        <f>[1]สกล1!E64</f>
        <v>986452.11</v>
      </c>
      <c r="E17" s="9">
        <f>[1]สกล1!G64</f>
        <v>201666.85</v>
      </c>
      <c r="F17" s="9">
        <f>[1]สกล1!H64</f>
        <v>0</v>
      </c>
      <c r="G17" s="9">
        <f>[1]สกล1!K44</f>
        <v>0</v>
      </c>
      <c r="H17" s="9">
        <f>[1]สกล1!J64</f>
        <v>0</v>
      </c>
      <c r="I17" s="9">
        <f>[1]สกล1!O64</f>
        <v>0</v>
      </c>
      <c r="J17" s="9">
        <f>[1]สกล1!Q64</f>
        <v>0</v>
      </c>
    </row>
    <row r="18" spans="1:10" x14ac:dyDescent="0.3">
      <c r="A18" s="10">
        <v>10</v>
      </c>
      <c r="B18" s="11" t="s">
        <v>30</v>
      </c>
      <c r="C18" s="12">
        <f t="shared" si="0"/>
        <v>1093960</v>
      </c>
      <c r="D18" s="12">
        <f>[1]สกล1!E65</f>
        <v>1093960</v>
      </c>
      <c r="E18" s="12">
        <f>[1]สกล1!G65</f>
        <v>0</v>
      </c>
      <c r="F18" s="12">
        <f>[1]สกล1!H65</f>
        <v>0</v>
      </c>
      <c r="G18" s="12">
        <f>[1]สกล1!K65</f>
        <v>0</v>
      </c>
      <c r="H18" s="12">
        <f>[1]สกล1!J65</f>
        <v>0</v>
      </c>
      <c r="I18" s="12">
        <f>[1]สกล1!O65</f>
        <v>0</v>
      </c>
      <c r="J18" s="12">
        <f>[1]สกล1!Q65</f>
        <v>0</v>
      </c>
    </row>
    <row r="19" spans="1:10" x14ac:dyDescent="0.3">
      <c r="A19" s="10">
        <v>11</v>
      </c>
      <c r="B19" s="11" t="s">
        <v>31</v>
      </c>
      <c r="C19" s="12">
        <f t="shared" si="0"/>
        <v>152770</v>
      </c>
      <c r="D19" s="12">
        <f>[1]สกล1!E66</f>
        <v>152770</v>
      </c>
      <c r="E19" s="12">
        <f>[1]สกล1!G66</f>
        <v>0</v>
      </c>
      <c r="F19" s="12">
        <f>[1]สกล1!H66</f>
        <v>0</v>
      </c>
      <c r="G19" s="12">
        <f>[1]สกล1!K66</f>
        <v>0</v>
      </c>
      <c r="H19" s="12">
        <f>[1]สกล1!J66</f>
        <v>0</v>
      </c>
      <c r="I19" s="12">
        <f>[1]สกล1!O66</f>
        <v>0</v>
      </c>
      <c r="J19" s="12">
        <f>[1]สกล1!Q66</f>
        <v>0</v>
      </c>
    </row>
    <row r="20" spans="1:10" ht="24" x14ac:dyDescent="0.55000000000000004">
      <c r="A20" s="10">
        <v>12</v>
      </c>
      <c r="B20" s="11" t="s">
        <v>32</v>
      </c>
      <c r="C20" s="9">
        <f t="shared" si="0"/>
        <v>0</v>
      </c>
      <c r="D20" s="12">
        <f>[1]สกล1!E67</f>
        <v>0</v>
      </c>
      <c r="E20" s="12">
        <f>[1]สกล1!G67</f>
        <v>0</v>
      </c>
      <c r="F20" s="12">
        <f>[1]สกล1!H67</f>
        <v>0</v>
      </c>
      <c r="G20" s="12">
        <f>[1]สกล1!K67</f>
        <v>0</v>
      </c>
      <c r="H20" s="12">
        <f>[1]สกล1!J67</f>
        <v>0</v>
      </c>
      <c r="I20" s="12">
        <f>[1]สกล1!O67</f>
        <v>0</v>
      </c>
      <c r="J20" s="12">
        <f>[1]สกล1!Q67</f>
        <v>0</v>
      </c>
    </row>
    <row r="21" spans="1:10" s="15" customFormat="1" ht="24.75" thickBot="1" x14ac:dyDescent="0.6">
      <c r="A21" s="87">
        <v>13</v>
      </c>
      <c r="B21" s="14" t="s">
        <v>33</v>
      </c>
      <c r="C21" s="14">
        <f>SUM(D21:J21)</f>
        <v>28637105.07</v>
      </c>
      <c r="D21" s="14">
        <f>SUM(D9:D20)</f>
        <v>22058919.210000001</v>
      </c>
      <c r="E21" s="14">
        <f t="shared" ref="E21:J21" si="1">SUM(E9:E20)</f>
        <v>5253961.0599999996</v>
      </c>
      <c r="F21" s="14">
        <f t="shared" si="1"/>
        <v>0</v>
      </c>
      <c r="G21" s="14">
        <f t="shared" si="1"/>
        <v>592515.30000000005</v>
      </c>
      <c r="H21" s="14">
        <f t="shared" si="1"/>
        <v>0</v>
      </c>
      <c r="I21" s="14">
        <f t="shared" si="1"/>
        <v>207250.5</v>
      </c>
      <c r="J21" s="14">
        <f t="shared" si="1"/>
        <v>524459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E90E-D760-4E5E-BF8D-E384E09FC59D}">
  <dimension ref="A1:J25"/>
  <sheetViews>
    <sheetView topLeftCell="A7" workbookViewId="0">
      <selection activeCell="C17" sqref="C17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15" customWidth="1"/>
    <col min="4" max="4" width="15.42578125" style="15" customWidth="1"/>
    <col min="5" max="5" width="10.42578125" style="15" customWidth="1"/>
    <col min="6" max="10" width="10.42578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54" x14ac:dyDescent="0.3">
      <c r="A7" s="72"/>
      <c r="B7" s="72"/>
      <c r="C7" s="72"/>
      <c r="D7" s="32" t="s">
        <v>7</v>
      </c>
      <c r="E7" s="32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33" t="s">
        <v>14</v>
      </c>
      <c r="E8" s="33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3950</v>
      </c>
      <c r="D9" s="9">
        <f>[10]ตารางสำรวจอายุลูกหนี้ฯ!E11</f>
        <v>3950</v>
      </c>
      <c r="E9" s="9">
        <f>[10]ตารางสำรวจอายุลูกหนี้ฯ!G11</f>
        <v>0</v>
      </c>
      <c r="F9" s="9">
        <f>[10]ตารางสำรวจอายุลูกหนี้ฯ!H11</f>
        <v>0</v>
      </c>
      <c r="G9" s="9">
        <f>[10]ตารางสำรวจอายุลูกหนี้ฯ!I11</f>
        <v>0</v>
      </c>
      <c r="H9" s="9">
        <f>[10]ตารางสำรวจอายุลูกหนี้ฯ!J11</f>
        <v>0</v>
      </c>
      <c r="I9" s="9">
        <f>[10]ตารางสำรวจอายุลูกหนี้ฯ!K11</f>
        <v>0</v>
      </c>
      <c r="J9" s="9">
        <f>[10]ตารางสำรวจอายุลูกหนี้ฯ!L11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59048.6</v>
      </c>
      <c r="D10" s="9">
        <f>[10]ตารางสำรวจอายุลูกหนี้ฯ!E23</f>
        <v>59048.6</v>
      </c>
      <c r="E10" s="9">
        <f>[10]ตารางสำรวจอายุลูกหนี้ฯ!G23</f>
        <v>0</v>
      </c>
      <c r="F10" s="9">
        <f>[10]ตารางสำรวจอายุลูกหนี้ฯ!H23</f>
        <v>0</v>
      </c>
      <c r="G10" s="9">
        <f>[10]ตารางสำรวจอายุลูกหนี้ฯ!I23</f>
        <v>0</v>
      </c>
      <c r="H10" s="9">
        <f>[10]ตารางสำรวจอายุลูกหนี้ฯ!J23</f>
        <v>0</v>
      </c>
      <c r="I10" s="9">
        <f>[10]ตารางสำรวจอายุลูกหนี้ฯ!K23</f>
        <v>0</v>
      </c>
      <c r="J10" s="9">
        <f>[10]ตารางสำรวจอายุลูกหนี้ฯ!L23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1112834.6499999999</v>
      </c>
      <c r="D11" s="9">
        <f>[10]ตารางสำรวจอายุลูกหนี้ฯ!E34</f>
        <v>1112834.6499999999</v>
      </c>
      <c r="E11" s="9">
        <f>[10]ตารางสำรวจอายุลูกหนี้ฯ!G34</f>
        <v>0</v>
      </c>
      <c r="F11" s="9">
        <f>[10]ตารางสำรวจอายุลูกหนี้ฯ!H34</f>
        <v>0</v>
      </c>
      <c r="G11" s="9">
        <f>[10]ตารางสำรวจอายุลูกหนี้ฯ!I34</f>
        <v>0</v>
      </c>
      <c r="H11" s="9">
        <f>[10]ตารางสำรวจอายุลูกหนี้ฯ!J34</f>
        <v>0</v>
      </c>
      <c r="I11" s="9">
        <f>[10]ตารางสำรวจอายุลูกหนี้ฯ!K34</f>
        <v>0</v>
      </c>
      <c r="J11" s="9">
        <f>[10]ตารางสำรวจอายุลูกหนี้ฯ!L34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39401.050000000003</v>
      </c>
      <c r="D12" s="9">
        <f>[10]ตารางสำรวจอายุลูกหนี้ฯ!E39</f>
        <v>39401.050000000003</v>
      </c>
      <c r="E12" s="9">
        <f>[10]ตารางสำรวจอายุลูกหนี้ฯ!G39</f>
        <v>0</v>
      </c>
      <c r="F12" s="9">
        <f>[10]ตารางสำรวจอายุลูกหนี้ฯ!H39</f>
        <v>0</v>
      </c>
      <c r="G12" s="9">
        <f>[10]ตารางสำรวจอายุลูกหนี้ฯ!I39</f>
        <v>0</v>
      </c>
      <c r="H12" s="9">
        <f>[10]ตารางสำรวจอายุลูกหนี้ฯ!J39</f>
        <v>0</v>
      </c>
      <c r="I12" s="9">
        <f>[10]ตารางสำรวจอายุลูกหนี้ฯ!K39</f>
        <v>0</v>
      </c>
      <c r="J12" s="9">
        <f>[10]ตารางสำรวจอายุลูกหนี้ฯ!L39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18082</v>
      </c>
      <c r="D13" s="9">
        <f>[10]ตารางสำรวจอายุลูกหนี้ฯ!E50</f>
        <v>18082</v>
      </c>
      <c r="E13" s="9">
        <f>[10]ตารางสำรวจอายุลูกหนี้ฯ!G50</f>
        <v>0</v>
      </c>
      <c r="F13" s="9">
        <f>[10]ตารางสำรวจอายุลูกหนี้ฯ!H50</f>
        <v>0</v>
      </c>
      <c r="G13" s="9">
        <f>[10]ตารางสำรวจอายุลูกหนี้ฯ!I50</f>
        <v>0</v>
      </c>
      <c r="H13" s="9">
        <f>[10]ตารางสำรวจอายุลูกหนี้ฯ!J50</f>
        <v>0</v>
      </c>
      <c r="I13" s="9">
        <f>[10]ตารางสำรวจอายุลูกหนี้ฯ!K50</f>
        <v>0</v>
      </c>
      <c r="J13" s="9">
        <f>[10]ตารางสำรวจอายุลูกหนี้ฯ!L50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600360</v>
      </c>
      <c r="D14" s="9">
        <f>[10]ตารางสำรวจอายุลูกหนี้ฯ!E53</f>
        <v>600360</v>
      </c>
      <c r="E14" s="9">
        <f>[10]ตารางสำรวจอายุลูกหนี้ฯ!G53</f>
        <v>0</v>
      </c>
      <c r="F14" s="9">
        <f>[10]ตารางสำรวจอายุลูกหนี้ฯ!H53</f>
        <v>0</v>
      </c>
      <c r="G14" s="9">
        <f>[10]ตารางสำรวจอายุลูกหนี้ฯ!I53</f>
        <v>0</v>
      </c>
      <c r="H14" s="9">
        <f>[10]ตารางสำรวจอายุลูกหนี้ฯ!J53</f>
        <v>0</v>
      </c>
      <c r="I14" s="9">
        <f>[10]ตารางสำรวจอายุลูกหนี้ฯ!K53</f>
        <v>0</v>
      </c>
      <c r="J14" s="9">
        <f>[10]ตารางสำรวจอายุลูกหนี้ฯ!L53</f>
        <v>0</v>
      </c>
    </row>
    <row r="15" spans="1:10" ht="24" x14ac:dyDescent="0.55000000000000004">
      <c r="A15" s="7">
        <v>7</v>
      </c>
      <c r="B15" s="8" t="s">
        <v>27</v>
      </c>
      <c r="C15" s="9">
        <f t="shared" si="0"/>
        <v>0</v>
      </c>
      <c r="D15" s="9">
        <f>[10]ตารางสำรวจอายุลูกหนี้ฯ!E56</f>
        <v>0</v>
      </c>
      <c r="E15" s="9">
        <f>[10]ตารางสำรวจอายุลูกหนี้ฯ!G56</f>
        <v>0</v>
      </c>
      <c r="F15" s="9">
        <f>[10]ตารางสำรวจอายุลูกหนี้ฯ!H56</f>
        <v>0</v>
      </c>
      <c r="G15" s="9">
        <f>[10]ตารางสำรวจอายุลูกหนี้ฯ!I56</f>
        <v>0</v>
      </c>
      <c r="H15" s="9">
        <f>[10]ตารางสำรวจอายุลูกหนี้ฯ!J56</f>
        <v>0</v>
      </c>
      <c r="I15" s="9">
        <f>[10]ตารางสำรวจอายุลูกหนี้ฯ!K56</f>
        <v>0</v>
      </c>
      <c r="J15" s="9">
        <f>[10]ตารางสำรวจอายุลูกหนี้ฯ!L56</f>
        <v>0</v>
      </c>
    </row>
    <row r="16" spans="1:10" ht="24" x14ac:dyDescent="0.55000000000000004">
      <c r="A16" s="7">
        <v>8</v>
      </c>
      <c r="B16" s="8" t="s">
        <v>28</v>
      </c>
      <c r="C16" s="9">
        <f t="shared" si="0"/>
        <v>62243</v>
      </c>
      <c r="D16" s="9">
        <f>[10]ตารางสำรวจอายุลูกหนี้ฯ!E59</f>
        <v>62243</v>
      </c>
      <c r="E16" s="9">
        <f>[10]ตารางสำรวจอายุลูกหนี้ฯ!G59</f>
        <v>0</v>
      </c>
      <c r="F16" s="9">
        <f>[10]ตารางสำรวจอายุลูกหนี้ฯ!H59</f>
        <v>0</v>
      </c>
      <c r="G16" s="9">
        <f>[10]ตารางสำรวจอายุลูกหนี้ฯ!I59</f>
        <v>0</v>
      </c>
      <c r="H16" s="9">
        <f>[10]ตารางสำรวจอายุลูกหนี้ฯ!J59</f>
        <v>0</v>
      </c>
      <c r="I16" s="9">
        <f>[10]ตารางสำรวจอายุลูกหนี้ฯ!K59</f>
        <v>0</v>
      </c>
      <c r="J16" s="9">
        <f>[10]ตารางสำรวจอายุลูกหนี้ฯ!L59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71342</v>
      </c>
      <c r="D17" s="9">
        <f>[10]ตารางสำรวจอายุลูกหนี้ฯ!E64</f>
        <v>71342</v>
      </c>
      <c r="E17" s="9">
        <f>[10]ตารางสำรวจอายุลูกหนี้ฯ!G64</f>
        <v>0</v>
      </c>
      <c r="F17" s="9">
        <f>[10]ตารางสำรวจอายุลูกหนี้ฯ!H64</f>
        <v>0</v>
      </c>
      <c r="G17" s="9">
        <f>[10]ตารางสำรวจอายุลูกหนี้ฯ!I64</f>
        <v>0</v>
      </c>
      <c r="H17" s="9">
        <f>[10]ตารางสำรวจอายุลูกหนี้ฯ!J64</f>
        <v>0</v>
      </c>
      <c r="I17" s="9">
        <f>[10]ตารางสำรวจอายุลูกหนี้ฯ!K64</f>
        <v>0</v>
      </c>
      <c r="J17" s="9">
        <f>[10]ตารางสำรวจอายุลูกหนี้ฯ!L64</f>
        <v>0</v>
      </c>
    </row>
    <row r="18" spans="1:10" ht="24" x14ac:dyDescent="0.55000000000000004">
      <c r="A18" s="10">
        <v>10</v>
      </c>
      <c r="B18" s="11" t="s">
        <v>30</v>
      </c>
      <c r="C18" s="12">
        <f t="shared" si="0"/>
        <v>0</v>
      </c>
      <c r="D18" s="12">
        <f>[10]ตารางสำรวจอายุลูกหนี้ฯ!E65</f>
        <v>0</v>
      </c>
      <c r="E18" s="12">
        <f>[10]ตารางสำรวจอายุลูกหนี้ฯ!G65</f>
        <v>0</v>
      </c>
      <c r="F18" s="12">
        <f>[10]ตารางสำรวจอายุลูกหนี้ฯ!H65</f>
        <v>0</v>
      </c>
      <c r="G18" s="12">
        <f>[10]ตารางสำรวจอายุลูกหนี้ฯ!I65</f>
        <v>0</v>
      </c>
      <c r="H18" s="12">
        <f>[10]ตารางสำรวจอายุลูกหนี้ฯ!J65</f>
        <v>0</v>
      </c>
      <c r="I18" s="12">
        <f>[10]ตารางสำรวจอายุลูกหนี้ฯ!K65</f>
        <v>0</v>
      </c>
      <c r="J18" s="12">
        <f>[10]ตารางสำรวจอายุลูกหนี้ฯ!L65</f>
        <v>0</v>
      </c>
    </row>
    <row r="19" spans="1:10" ht="24" x14ac:dyDescent="0.55000000000000004">
      <c r="A19" s="10">
        <v>11</v>
      </c>
      <c r="B19" s="11" t="s">
        <v>31</v>
      </c>
      <c r="C19" s="12">
        <f t="shared" si="0"/>
        <v>0</v>
      </c>
      <c r="D19" s="12">
        <f>[10]ตารางสำรวจอายุลูกหนี้ฯ!E66</f>
        <v>0</v>
      </c>
      <c r="E19" s="12">
        <f>[10]ตารางสำรวจอายุลูกหนี้ฯ!G66</f>
        <v>0</v>
      </c>
      <c r="F19" s="12">
        <f>[10]ตารางสำรวจอายุลูกหนี้ฯ!H66</f>
        <v>0</v>
      </c>
      <c r="G19" s="12">
        <f>[10]ตารางสำรวจอายุลูกหนี้ฯ!I66</f>
        <v>0</v>
      </c>
      <c r="H19" s="12">
        <f>[10]ตารางสำรวจอายุลูกหนี้ฯ!J66</f>
        <v>0</v>
      </c>
      <c r="I19" s="12">
        <f>[10]ตารางสำรวจอายุลูกหนี้ฯ!K66</f>
        <v>0</v>
      </c>
      <c r="J19" s="12">
        <f>[10]ตารางสำรวจอายุลูกหนี้ฯ!L66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[10]ตารางสำรวจอายุลูกหนี้ฯ!E67</f>
        <v>0</v>
      </c>
      <c r="E20" s="12">
        <f>[10]ตารางสำรวจอายุลูกหนี้ฯ!G67</f>
        <v>0</v>
      </c>
      <c r="F20" s="12">
        <f>[10]ตารางสำรวจอายุลูกหนี้ฯ!H67</f>
        <v>0</v>
      </c>
      <c r="G20" s="12">
        <f>[10]ตารางสำรวจอายุลูกหนี้ฯ!I67</f>
        <v>0</v>
      </c>
      <c r="H20" s="12">
        <f>[10]ตารางสำรวจอายุลูกหนี้ฯ!J67</f>
        <v>0</v>
      </c>
      <c r="I20" s="12">
        <f>[10]ตารางสำรวจอายุลูกหนี้ฯ!K67</f>
        <v>0</v>
      </c>
      <c r="J20" s="12">
        <f>[10]ตารางสำรวจอายุลูกหนี้ฯ!L67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1967261.3</v>
      </c>
      <c r="D21" s="14">
        <f>[10]ตารางสำรวจอายุลูกหนี้ฯ!E68</f>
        <v>1967261.3</v>
      </c>
      <c r="E21" s="14">
        <f>[10]ตารางสำรวจอายุลูกหนี้ฯ!G68</f>
        <v>0</v>
      </c>
      <c r="F21" s="14">
        <f>[10]ตารางสำรวจอายุลูกหนี้ฯ!H68</f>
        <v>0</v>
      </c>
      <c r="G21" s="14">
        <f>[10]ตารางสำรวจอายุลูกหนี้ฯ!I68</f>
        <v>0</v>
      </c>
      <c r="H21" s="14">
        <f>[10]ตารางสำรวจอายุลูกหนี้ฯ!J68</f>
        <v>0</v>
      </c>
      <c r="I21" s="14">
        <f>[10]ตารางสำรวจอายุลูกหนี้ฯ!K68</f>
        <v>0</v>
      </c>
      <c r="J21" s="14">
        <f>[10]ตารางสำรวจอายุลูกหนี้ฯ!L68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51A0-012D-42E8-B622-E9AD8A1D6F6E}">
  <dimension ref="A1:J25"/>
  <sheetViews>
    <sheetView workbookViewId="0">
      <selection activeCell="D22" sqref="D22"/>
    </sheetView>
  </sheetViews>
  <sheetFormatPr defaultColWidth="9" defaultRowHeight="20.25" x14ac:dyDescent="0.3"/>
  <cols>
    <col min="1" max="1" width="7.140625" style="1" bestFit="1" customWidth="1"/>
    <col min="2" max="2" width="44.42578125" style="2" customWidth="1"/>
    <col min="3" max="3" width="21.140625" style="2" customWidth="1"/>
    <col min="4" max="4" width="14.5703125" style="2" bestFit="1" customWidth="1"/>
    <col min="5" max="5" width="14.140625" style="2" customWidth="1"/>
    <col min="6" max="6" width="10.42578125" style="2" customWidth="1"/>
    <col min="7" max="7" width="14" style="2" customWidth="1"/>
    <col min="8" max="8" width="10.42578125" style="2" customWidth="1"/>
    <col min="9" max="9" width="12.85546875" style="2" customWidth="1"/>
    <col min="10" max="10" width="13.1406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45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[11]ตารางสำรวจอายุลูกหนี้ฯ!E11</f>
        <v>0</v>
      </c>
      <c r="E9" s="9">
        <f>[11]ตารางสำรวจอายุลูกหนี้ฯ!G11</f>
        <v>0</v>
      </c>
      <c r="F9" s="9">
        <f>[11]ตารางสำรวจอายุลูกหนี้ฯ!H11</f>
        <v>0</v>
      </c>
      <c r="G9" s="9">
        <f>[11]ตารางสำรวจอายุลูกหนี้ฯ!I11</f>
        <v>0</v>
      </c>
      <c r="H9" s="9">
        <f>[11]ตารางสำรวจอายุลูกหนี้ฯ!J11</f>
        <v>0</v>
      </c>
      <c r="I9" s="9">
        <f>[11]ตารางสำรวจอายุลูกหนี้ฯ!K11</f>
        <v>0</v>
      </c>
      <c r="J9" s="9">
        <f>[11]ตารางสำรวจอายุลูกหนี้ฯ!L11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1959520.0799999998</v>
      </c>
      <c r="D10" s="9">
        <f>[11]ตารางสำรวจอายุลูกหนี้ฯ!E23</f>
        <v>1871485.18</v>
      </c>
      <c r="E10" s="9">
        <f>[11]ตารางสำรวจอายุลูกหนี้ฯ!G23</f>
        <v>34016</v>
      </c>
      <c r="F10" s="9">
        <f>[11]ตารางสำรวจอายุลูกหนี้ฯ!H23</f>
        <v>0</v>
      </c>
      <c r="G10" s="9">
        <f>[11]ตารางสำรวจอายุลูกหนี้ฯ!I23</f>
        <v>53618.9</v>
      </c>
      <c r="H10" s="9">
        <f>[11]ตารางสำรวจอายุลูกหนี้ฯ!J23</f>
        <v>0</v>
      </c>
      <c r="I10" s="9">
        <f>[11]ตารางสำรวจอายุลูกหนี้ฯ!K23</f>
        <v>400</v>
      </c>
      <c r="J10" s="9">
        <f>[11]ตารางสำรวจอายุลูกหนี้ฯ!L23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1529356.69</v>
      </c>
      <c r="D11" s="9">
        <f>[11]ตารางสำรวจอายุลูกหนี้ฯ!E34</f>
        <v>1492374.69</v>
      </c>
      <c r="E11" s="9">
        <f>[11]ตารางสำรวจอายุลูกหนี้ฯ!G34</f>
        <v>20851</v>
      </c>
      <c r="F11" s="9">
        <f>[11]ตารางสำรวจอายุลูกหนี้ฯ!H34</f>
        <v>0</v>
      </c>
      <c r="G11" s="9">
        <f>[11]ตารางสำรวจอายุลูกหนี้ฯ!I34</f>
        <v>2911</v>
      </c>
      <c r="H11" s="9">
        <f>[11]ตารางสำรวจอายุลูกหนี้ฯ!J34</f>
        <v>0</v>
      </c>
      <c r="I11" s="9">
        <f>[11]ตารางสำรวจอายุลูกหนี้ฯ!K34</f>
        <v>13220</v>
      </c>
      <c r="J11" s="9">
        <f>[11]ตารางสำรวจอายุลูกหนี้ฯ!L34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69014.540000000008</v>
      </c>
      <c r="D12" s="9">
        <f>[11]ตารางสำรวจอายุลูกหนี้ฯ!E39</f>
        <v>69014.540000000008</v>
      </c>
      <c r="E12" s="9">
        <f>[11]ตารางสำรวจอายุลูกหนี้ฯ!G39</f>
        <v>0</v>
      </c>
      <c r="F12" s="9">
        <f>[11]ตารางสำรวจอายุลูกหนี้ฯ!H39</f>
        <v>0</v>
      </c>
      <c r="G12" s="9">
        <f>[11]ตารางสำรวจอายุลูกหนี้ฯ!I39</f>
        <v>0</v>
      </c>
      <c r="H12" s="9">
        <f>[11]ตารางสำรวจอายุลูกหนี้ฯ!J39</f>
        <v>0</v>
      </c>
      <c r="I12" s="9">
        <f>[11]ตารางสำรวจอายุลูกหนี้ฯ!K39</f>
        <v>0</v>
      </c>
      <c r="J12" s="9">
        <f>[11]ตารางสำรวจอายุลูกหนี้ฯ!L39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20210</v>
      </c>
      <c r="D13" s="9">
        <f>[11]ตารางสำรวจอายุลูกหนี้ฯ!E50</f>
        <v>20210</v>
      </c>
      <c r="E13" s="9">
        <f>[11]ตารางสำรวจอายุลูกหนี้ฯ!G50</f>
        <v>0</v>
      </c>
      <c r="F13" s="9">
        <f>[11]ตารางสำรวจอายุลูกหนี้ฯ!H50</f>
        <v>0</v>
      </c>
      <c r="G13" s="9">
        <f>[11]ตารางสำรวจอายุลูกหนี้ฯ!I50</f>
        <v>0</v>
      </c>
      <c r="H13" s="9">
        <f>[11]ตารางสำรวจอายุลูกหนี้ฯ!J50</f>
        <v>0</v>
      </c>
      <c r="I13" s="9">
        <f>[11]ตารางสำรวจอายุลูกหนี้ฯ!K50</f>
        <v>0</v>
      </c>
      <c r="J13" s="9">
        <f>[11]ตารางสำรวจอายุลูกหนี้ฯ!L50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857158.71</v>
      </c>
      <c r="D14" s="9">
        <f>[11]ตารางสำรวจอายุลูกหนี้ฯ!E53</f>
        <v>372494.70999999996</v>
      </c>
      <c r="E14" s="9">
        <f>[11]ตารางสำรวจอายุลูกหนี้ฯ!G53</f>
        <v>195714</v>
      </c>
      <c r="F14" s="9">
        <f>[11]ตารางสำรวจอายุลูกหนี้ฯ!H53</f>
        <v>0</v>
      </c>
      <c r="G14" s="9">
        <f>[11]ตารางสำรวจอายุลูกหนี้ฯ!I53</f>
        <v>235601</v>
      </c>
      <c r="H14" s="9">
        <f>[11]ตารางสำรวจอายุลูกหนี้ฯ!J53</f>
        <v>0</v>
      </c>
      <c r="I14" s="9">
        <f>[11]ตารางสำรวจอายุลูกหนี้ฯ!K53</f>
        <v>53349</v>
      </c>
      <c r="J14" s="9">
        <f>[11]ตารางสำรวจอายุลูกหนี้ฯ!L53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[11]ตารางสำรวจอายุลูกหนี้ฯ!E56</f>
        <v>0</v>
      </c>
      <c r="E15" s="9">
        <f>[11]ตารางสำรวจอายุลูกหนี้ฯ!G56</f>
        <v>0</v>
      </c>
      <c r="F15" s="9">
        <f>[11]ตารางสำรวจอายุลูกหนี้ฯ!H56</f>
        <v>0</v>
      </c>
      <c r="G15" s="9">
        <f>[11]ตารางสำรวจอายุลูกหนี้ฯ!I56</f>
        <v>0</v>
      </c>
      <c r="H15" s="9">
        <f>[11]ตารางสำรวจอายุลูกหนี้ฯ!J56</f>
        <v>0</v>
      </c>
      <c r="I15" s="9">
        <f>[11]ตารางสำรวจอายุลูกหนี้ฯ!K56</f>
        <v>0</v>
      </c>
      <c r="J15" s="9">
        <f>[11]ตารางสำรวจอายุลูกหนี้ฯ!L56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108620.06</v>
      </c>
      <c r="D16" s="9">
        <f>[11]ตารางสำรวจอายุลูกหนี้ฯ!E59</f>
        <v>32742.059999999998</v>
      </c>
      <c r="E16" s="9">
        <f>[11]ตารางสำรวจอายุลูกหนี้ฯ!G59</f>
        <v>25391</v>
      </c>
      <c r="F16" s="9">
        <f>[11]ตารางสำรวจอายุลูกหนี้ฯ!H59</f>
        <v>0</v>
      </c>
      <c r="G16" s="9">
        <f>[11]ตารางสำรวจอายุลูกหนี้ฯ!I59</f>
        <v>22910</v>
      </c>
      <c r="H16" s="9">
        <f>[11]ตารางสำรวจอายุลูกหนี้ฯ!J59</f>
        <v>0</v>
      </c>
      <c r="I16" s="9">
        <f>[11]ตารางสำรวจอายุลูกหนี้ฯ!K59</f>
        <v>27577</v>
      </c>
      <c r="J16" s="9">
        <f>[11]ตารางสำรวจอายุลูกหนี้ฯ!L59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43816.5</v>
      </c>
      <c r="D17" s="9">
        <f>[11]ตารางสำรวจอายุลูกหนี้ฯ!E64</f>
        <v>43486.5</v>
      </c>
      <c r="E17" s="9">
        <f>[11]ตารางสำรวจอายุลูกหนี้ฯ!G64</f>
        <v>330</v>
      </c>
      <c r="F17" s="9">
        <f>[11]ตารางสำรวจอายุลูกหนี้ฯ!H64</f>
        <v>0</v>
      </c>
      <c r="G17" s="9">
        <f>[11]ตารางสำรวจอายุลูกหนี้ฯ!I64</f>
        <v>0</v>
      </c>
      <c r="H17" s="9">
        <f>[11]ตารางสำรวจอายุลูกหนี้ฯ!J64</f>
        <v>0</v>
      </c>
      <c r="I17" s="9">
        <f>[11]ตารางสำรวจอายุลูกหนี้ฯ!K64</f>
        <v>0</v>
      </c>
      <c r="J17" s="9">
        <f>[11]ตารางสำรวจอายุลูกหนี้ฯ!L64</f>
        <v>0</v>
      </c>
    </row>
    <row r="18" spans="1:10" ht="24" x14ac:dyDescent="0.55000000000000004">
      <c r="A18" s="10">
        <v>10</v>
      </c>
      <c r="B18" s="11" t="s">
        <v>30</v>
      </c>
      <c r="C18" s="12">
        <f t="shared" si="0"/>
        <v>0</v>
      </c>
      <c r="D18" s="12">
        <f>[11]ตารางสำรวจอายุลูกหนี้ฯ!E65</f>
        <v>0</v>
      </c>
      <c r="E18" s="12">
        <f>[11]ตารางสำรวจอายุลูกหนี้ฯ!G65</f>
        <v>0</v>
      </c>
      <c r="F18" s="12">
        <f>[11]ตารางสำรวจอายุลูกหนี้ฯ!H65</f>
        <v>0</v>
      </c>
      <c r="G18" s="12">
        <f>[11]ตารางสำรวจอายุลูกหนี้ฯ!I65</f>
        <v>0</v>
      </c>
      <c r="H18" s="12">
        <f>[11]ตารางสำรวจอายุลูกหนี้ฯ!J65</f>
        <v>0</v>
      </c>
      <c r="I18" s="12">
        <f>[11]ตารางสำรวจอายุลูกหนี้ฯ!K65</f>
        <v>0</v>
      </c>
      <c r="J18" s="12">
        <f>[11]ตารางสำรวจอายุลูกหนี้ฯ!L65</f>
        <v>0</v>
      </c>
    </row>
    <row r="19" spans="1:10" ht="24" x14ac:dyDescent="0.55000000000000004">
      <c r="A19" s="10">
        <v>11</v>
      </c>
      <c r="B19" s="11" t="s">
        <v>31</v>
      </c>
      <c r="C19" s="12">
        <f t="shared" si="0"/>
        <v>0</v>
      </c>
      <c r="D19" s="12">
        <f>[11]ตารางสำรวจอายุลูกหนี้ฯ!E66</f>
        <v>0</v>
      </c>
      <c r="E19" s="12">
        <f>[11]ตารางสำรวจอายุลูกหนี้ฯ!G66</f>
        <v>0</v>
      </c>
      <c r="F19" s="12">
        <f>[11]ตารางสำรวจอายุลูกหนี้ฯ!H66</f>
        <v>0</v>
      </c>
      <c r="G19" s="12">
        <f>[11]ตารางสำรวจอายุลูกหนี้ฯ!I66</f>
        <v>0</v>
      </c>
      <c r="H19" s="12">
        <f>[11]ตารางสำรวจอายุลูกหนี้ฯ!J66</f>
        <v>0</v>
      </c>
      <c r="I19" s="12">
        <f>[11]ตารางสำรวจอายุลูกหนี้ฯ!K66</f>
        <v>0</v>
      </c>
      <c r="J19" s="12">
        <f>[11]ตารางสำรวจอายุลูกหนี้ฯ!L66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[11]ตารางสำรวจอายุลูกหนี้ฯ!E67</f>
        <v>0</v>
      </c>
      <c r="E20" s="12">
        <f>[11]ตารางสำรวจอายุลูกหนี้ฯ!G67</f>
        <v>0</v>
      </c>
      <c r="F20" s="12">
        <f>[11]ตารางสำรวจอายุลูกหนี้ฯ!H67</f>
        <v>0</v>
      </c>
      <c r="G20" s="12">
        <f>[11]ตารางสำรวจอายุลูกหนี้ฯ!I67</f>
        <v>0</v>
      </c>
      <c r="H20" s="12">
        <f>[11]ตารางสำรวจอายุลูกหนี้ฯ!J67</f>
        <v>0</v>
      </c>
      <c r="I20" s="12">
        <f>[11]ตารางสำรวจอายุลูกหนี้ฯ!K67</f>
        <v>0</v>
      </c>
      <c r="J20" s="12">
        <f>[11]ตารางสำรวจอายุลูกหนี้ฯ!L67</f>
        <v>0</v>
      </c>
    </row>
    <row r="21" spans="1:10" s="15" customFormat="1" ht="24.75" thickBot="1" x14ac:dyDescent="0.6">
      <c r="A21" s="13"/>
      <c r="B21" s="14" t="s">
        <v>33</v>
      </c>
      <c r="C21" s="14">
        <f t="shared" si="0"/>
        <v>4587696.58</v>
      </c>
      <c r="D21" s="14">
        <f>[11]ตารางสำรวจอายุลูกหนี้ฯ!E68</f>
        <v>3901807.68</v>
      </c>
      <c r="E21" s="14">
        <f>[11]ตารางสำรวจอายุลูกหนี้ฯ!G68</f>
        <v>276302</v>
      </c>
      <c r="F21" s="14">
        <f>[11]ตารางสำรวจอายุลูกหนี้ฯ!H68</f>
        <v>0</v>
      </c>
      <c r="G21" s="14">
        <f>[11]ตารางสำรวจอายุลูกหนี้ฯ!I68</f>
        <v>315040.90000000002</v>
      </c>
      <c r="H21" s="14">
        <f>[11]ตารางสำรวจอายุลูกหนี้ฯ!J68</f>
        <v>0</v>
      </c>
      <c r="I21" s="14">
        <f>[11]ตารางสำรวจอายุลูกหนี้ฯ!K68</f>
        <v>94546</v>
      </c>
      <c r="J21" s="14">
        <f>[11]ตารางสำรวจอายุลูกหนี้ฯ!L68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35E3-F337-4FD5-9EE3-71B2CD6575D0}">
  <dimension ref="A1:J25"/>
  <sheetViews>
    <sheetView workbookViewId="0">
      <selection activeCell="C9" sqref="C9:C20"/>
    </sheetView>
  </sheetViews>
  <sheetFormatPr defaultColWidth="9" defaultRowHeight="18" x14ac:dyDescent="0.25"/>
  <cols>
    <col min="1" max="1" width="6.140625" style="36" customWidth="1"/>
    <col min="2" max="2" width="42.7109375" style="37" customWidth="1"/>
    <col min="3" max="3" width="21.140625" style="37" customWidth="1"/>
    <col min="4" max="4" width="20.28515625" style="37" customWidth="1"/>
    <col min="5" max="5" width="15.28515625" style="37" customWidth="1"/>
    <col min="6" max="6" width="10.42578125" style="37" customWidth="1"/>
    <col min="7" max="7" width="18.140625" style="37" customWidth="1"/>
    <col min="8" max="8" width="10.42578125" style="37" customWidth="1"/>
    <col min="9" max="9" width="15.85546875" style="37" customWidth="1"/>
    <col min="10" max="10" width="12.7109375" style="37" customWidth="1"/>
    <col min="11" max="16384" width="9" style="37"/>
  </cols>
  <sheetData>
    <row r="1" spans="1:10" x14ac:dyDescent="0.25">
      <c r="I1" s="81"/>
      <c r="J1" s="81"/>
    </row>
    <row r="2" spans="1:10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46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s="38" customFormat="1" ht="21.75" customHeight="1" x14ac:dyDescent="0.25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8" customFormat="1" ht="43.5" customHeight="1" x14ac:dyDescent="0.25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38" customFormat="1" ht="30" x14ac:dyDescent="0.25">
      <c r="A8" s="72"/>
      <c r="B8" s="72"/>
      <c r="C8" s="5" t="s">
        <v>34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</row>
    <row r="9" spans="1:10" x14ac:dyDescent="0.25">
      <c r="A9" s="39">
        <v>1</v>
      </c>
      <c r="B9" s="40" t="s">
        <v>21</v>
      </c>
      <c r="C9" s="41">
        <f t="shared" ref="C9:C20" si="0">SUM(D9:J9)</f>
        <v>0</v>
      </c>
      <c r="D9" s="41">
        <f>[12]ตารางสำรวจอายุลูกหนี้ฯ!F12</f>
        <v>0</v>
      </c>
      <c r="E9" s="41">
        <f>[12]ตารางสำรวจอายุลูกหนี้ฯ!H12</f>
        <v>0</v>
      </c>
      <c r="F9" s="41">
        <f>[12]ตารางสำรวจอายุลูกหนี้ฯ!I12</f>
        <v>0</v>
      </c>
      <c r="G9" s="41">
        <f>[12]ตารางสำรวจอายุลูกหนี้ฯ!J12</f>
        <v>0</v>
      </c>
      <c r="H9" s="41">
        <f>[12]ตารางสำรวจอายุลูกหนี้ฯ!K12</f>
        <v>0</v>
      </c>
      <c r="I9" s="41">
        <f>[12]ตารางสำรวจอายุลูกหนี้ฯ!L12</f>
        <v>0</v>
      </c>
      <c r="J9" s="41">
        <f>[12]ตารางสำรวจอายุลูกหนี้ฯ!M12</f>
        <v>0</v>
      </c>
    </row>
    <row r="10" spans="1:10" x14ac:dyDescent="0.25">
      <c r="A10" s="39">
        <v>2</v>
      </c>
      <c r="B10" s="40" t="s">
        <v>22</v>
      </c>
      <c r="C10" s="41">
        <f t="shared" si="0"/>
        <v>148767</v>
      </c>
      <c r="D10" s="41">
        <f>[12]ตารางสำรวจอายุลูกหนี้ฯ!F24</f>
        <v>148767</v>
      </c>
      <c r="E10" s="41">
        <f>[12]ตารางสำรวจอายุลูกหนี้ฯ!H24</f>
        <v>0</v>
      </c>
      <c r="F10" s="41">
        <f>[12]ตารางสำรวจอายุลูกหนี้ฯ!I24</f>
        <v>0</v>
      </c>
      <c r="G10" s="41">
        <f>[12]ตารางสำรวจอายุลูกหนี้ฯ!J24</f>
        <v>0</v>
      </c>
      <c r="H10" s="41">
        <f>[12]ตารางสำรวจอายุลูกหนี้ฯ!K24</f>
        <v>0</v>
      </c>
      <c r="I10" s="41">
        <f>[12]ตารางสำรวจอายุลูกหนี้ฯ!L24</f>
        <v>0</v>
      </c>
      <c r="J10" s="41">
        <f>[12]ตารางสำรวจอายุลูกหนี้ฯ!M24</f>
        <v>0</v>
      </c>
    </row>
    <row r="11" spans="1:10" x14ac:dyDescent="0.25">
      <c r="A11" s="39">
        <v>3</v>
      </c>
      <c r="B11" s="40" t="s">
        <v>23</v>
      </c>
      <c r="C11" s="41">
        <f t="shared" si="0"/>
        <v>0</v>
      </c>
      <c r="D11" s="41">
        <f>[12]ตารางสำรวจอายุลูกหนี้ฯ!F35</f>
        <v>0</v>
      </c>
      <c r="E11" s="41">
        <f>[12]ตารางสำรวจอายุลูกหนี้ฯ!H35</f>
        <v>0</v>
      </c>
      <c r="F11" s="41">
        <f>[12]ตารางสำรวจอายุลูกหนี้ฯ!I35</f>
        <v>0</v>
      </c>
      <c r="G11" s="41">
        <f>[12]ตารางสำรวจอายุลูกหนี้ฯ!J35</f>
        <v>0</v>
      </c>
      <c r="H11" s="41">
        <f>[12]ตารางสำรวจอายุลูกหนี้ฯ!K35</f>
        <v>0</v>
      </c>
      <c r="I11" s="41">
        <f>[12]ตารางสำรวจอายุลูกหนี้ฯ!L35</f>
        <v>0</v>
      </c>
      <c r="J11" s="41">
        <f>[12]ตารางสำรวจอายุลูกหนี้ฯ!M35</f>
        <v>0</v>
      </c>
    </row>
    <row r="12" spans="1:10" x14ac:dyDescent="0.25">
      <c r="A12" s="39">
        <v>4</v>
      </c>
      <c r="B12" s="40" t="s">
        <v>24</v>
      </c>
      <c r="C12" s="41">
        <f t="shared" si="0"/>
        <v>12404</v>
      </c>
      <c r="D12" s="41">
        <f>[12]ตารางสำรวจอายุลูกหนี้ฯ!F40</f>
        <v>4863</v>
      </c>
      <c r="E12" s="41">
        <f>[12]ตารางสำรวจอายุลูกหนี้ฯ!H40</f>
        <v>7541</v>
      </c>
      <c r="F12" s="41">
        <f>[12]ตารางสำรวจอายุลูกหนี้ฯ!I40</f>
        <v>0</v>
      </c>
      <c r="G12" s="41">
        <f>[12]ตารางสำรวจอายุลูกหนี้ฯ!J40</f>
        <v>0</v>
      </c>
      <c r="H12" s="41">
        <f>[12]ตารางสำรวจอายุลูกหนี้ฯ!K40</f>
        <v>0</v>
      </c>
      <c r="I12" s="41">
        <f>[12]ตารางสำรวจอายุลูกหนี้ฯ!L40</f>
        <v>0</v>
      </c>
      <c r="J12" s="41">
        <f>[12]ตารางสำรวจอายุลูกหนี้ฯ!M40</f>
        <v>0</v>
      </c>
    </row>
    <row r="13" spans="1:10" x14ac:dyDescent="0.25">
      <c r="A13" s="39">
        <v>5</v>
      </c>
      <c r="B13" s="40" t="s">
        <v>25</v>
      </c>
      <c r="C13" s="41">
        <f t="shared" si="0"/>
        <v>0</v>
      </c>
      <c r="D13" s="41">
        <f>[12]ตารางสำรวจอายุลูกหนี้ฯ!F51</f>
        <v>0</v>
      </c>
      <c r="E13" s="41">
        <f>[12]ตารางสำรวจอายุลูกหนี้ฯ!H51</f>
        <v>0</v>
      </c>
      <c r="F13" s="41">
        <f>[12]ตารางสำรวจอายุลูกหนี้ฯ!I51</f>
        <v>0</v>
      </c>
      <c r="G13" s="41">
        <f>[12]ตารางสำรวจอายุลูกหนี้ฯ!J51</f>
        <v>0</v>
      </c>
      <c r="H13" s="41">
        <f>[12]ตารางสำรวจอายุลูกหนี้ฯ!K51</f>
        <v>0</v>
      </c>
      <c r="I13" s="41">
        <f>[12]ตารางสำรวจอายุลูกหนี้ฯ!L51</f>
        <v>0</v>
      </c>
      <c r="J13" s="41">
        <f>[12]ตารางสำรวจอายุลูกหนี้ฯ!M51</f>
        <v>0</v>
      </c>
    </row>
    <row r="14" spans="1:10" x14ac:dyDescent="0.25">
      <c r="A14" s="39">
        <v>6</v>
      </c>
      <c r="B14" s="40" t="s">
        <v>26</v>
      </c>
      <c r="C14" s="41">
        <f t="shared" si="0"/>
        <v>0</v>
      </c>
      <c r="D14" s="41">
        <f>[12]ตารางสำรวจอายุลูกหนี้ฯ!F54</f>
        <v>0</v>
      </c>
      <c r="E14" s="41">
        <f>[12]ตารางสำรวจอายุลูกหนี้ฯ!H54</f>
        <v>0</v>
      </c>
      <c r="F14" s="41">
        <f>[12]ตารางสำรวจอายุลูกหนี้ฯ!I54</f>
        <v>0</v>
      </c>
      <c r="G14" s="41">
        <f>[12]ตารางสำรวจอายุลูกหนี้ฯ!J54</f>
        <v>0</v>
      </c>
      <c r="H14" s="41">
        <f>[12]ตารางสำรวจอายุลูกหนี้ฯ!K54</f>
        <v>0</v>
      </c>
      <c r="I14" s="41">
        <f>[12]ตารางสำรวจอายุลูกหนี้ฯ!L54</f>
        <v>0</v>
      </c>
      <c r="J14" s="41">
        <f>[12]ตารางสำรวจอายุลูกหนี้ฯ!M54</f>
        <v>0</v>
      </c>
    </row>
    <row r="15" spans="1:10" x14ac:dyDescent="0.25">
      <c r="A15" s="39">
        <v>7</v>
      </c>
      <c r="B15" s="40" t="s">
        <v>27</v>
      </c>
      <c r="C15" s="41">
        <f t="shared" si="0"/>
        <v>0</v>
      </c>
      <c r="D15" s="41">
        <f>[12]ตารางสำรวจอายุลูกหนี้ฯ!F57</f>
        <v>0</v>
      </c>
      <c r="E15" s="42"/>
      <c r="F15" s="41">
        <f>[12]ตารางสำรวจอายุลูกหนี้ฯ!I57</f>
        <v>0</v>
      </c>
      <c r="G15" s="41">
        <f>[12]ตารางสำรวจอายุลูกหนี้ฯ!J57</f>
        <v>0</v>
      </c>
      <c r="H15" s="41">
        <f>[12]ตารางสำรวจอายุลูกหนี้ฯ!K57</f>
        <v>0</v>
      </c>
      <c r="I15" s="41">
        <f>[12]ตารางสำรวจอายุลูกหนี้ฯ!L57</f>
        <v>0</v>
      </c>
      <c r="J15" s="41">
        <f>[12]ตารางสำรวจอายุลูกหนี้ฯ!M57</f>
        <v>0</v>
      </c>
    </row>
    <row r="16" spans="1:10" ht="21.75" x14ac:dyDescent="0.5">
      <c r="A16" s="39">
        <v>8</v>
      </c>
      <c r="B16" s="40" t="s">
        <v>28</v>
      </c>
      <c r="C16" s="41">
        <f t="shared" si="0"/>
        <v>0</v>
      </c>
      <c r="D16" s="41">
        <f>[12]ตารางสำรวจอายุลูกหนี้ฯ!F60</f>
        <v>0</v>
      </c>
      <c r="E16" s="41">
        <f>[12]ตารางสำรวจอายุลูกหนี้ฯ!H60</f>
        <v>0</v>
      </c>
      <c r="F16" s="41">
        <f>[12]ตารางสำรวจอายุลูกหนี้ฯ!I60</f>
        <v>0</v>
      </c>
      <c r="G16" s="41">
        <f>[12]ตารางสำรวจอายุลูกหนี้ฯ!J60</f>
        <v>0</v>
      </c>
      <c r="H16" s="41">
        <f>[12]ตารางสำรวจอายุลูกหนี้ฯ!K60</f>
        <v>0</v>
      </c>
      <c r="I16" s="41">
        <f>[12]ตารางสำรวจอายุลูกหนี้ฯ!L60</f>
        <v>0</v>
      </c>
      <c r="J16" s="41">
        <f>[12]ตารางสำรวจอายุลูกหนี้ฯ!M60</f>
        <v>0</v>
      </c>
    </row>
    <row r="17" spans="1:10" ht="21.75" x14ac:dyDescent="0.5">
      <c r="A17" s="39">
        <v>9</v>
      </c>
      <c r="B17" s="40" t="s">
        <v>29</v>
      </c>
      <c r="C17" s="41">
        <f t="shared" si="0"/>
        <v>95676.44</v>
      </c>
      <c r="D17" s="41">
        <f>[12]ตารางสำรวจอายุลูกหนี้ฯ!F65</f>
        <v>17687.440000000002</v>
      </c>
      <c r="E17" s="41">
        <f>[12]ตารางสำรวจอายุลูกหนี้ฯ!H65</f>
        <v>5081</v>
      </c>
      <c r="F17" s="41">
        <f>[12]ตารางสำรวจอายุลูกหนี้ฯ!I65</f>
        <v>0</v>
      </c>
      <c r="G17" s="41">
        <f>[12]ตารางสำรวจอายุลูกหนี้ฯ!J65</f>
        <v>54785</v>
      </c>
      <c r="H17" s="41">
        <f>[12]ตารางสำรวจอายุลูกหนี้ฯ!K65</f>
        <v>0</v>
      </c>
      <c r="I17" s="41">
        <f>[12]ตารางสำรวจอายุลูกหนี้ฯ!L65</f>
        <v>18123</v>
      </c>
      <c r="J17" s="41">
        <f>[12]ตารางสำรวจอายุลูกหนี้ฯ!M65</f>
        <v>0</v>
      </c>
    </row>
    <row r="18" spans="1:10" ht="21.75" x14ac:dyDescent="0.5">
      <c r="A18" s="43">
        <v>10</v>
      </c>
      <c r="B18" s="44" t="s">
        <v>30</v>
      </c>
      <c r="C18" s="45">
        <f t="shared" si="0"/>
        <v>0</v>
      </c>
      <c r="D18" s="45">
        <f>[12]ตารางสำรวจอายุลูกหนี้ฯ!F66</f>
        <v>0</v>
      </c>
      <c r="E18" s="45">
        <f>[12]ตารางสำรวจอายุลูกหนี้ฯ!H66</f>
        <v>0</v>
      </c>
      <c r="F18" s="45">
        <f>[12]ตารางสำรวจอายุลูกหนี้ฯ!I66</f>
        <v>0</v>
      </c>
      <c r="G18" s="45">
        <f>[12]ตารางสำรวจอายุลูกหนี้ฯ!J66</f>
        <v>0</v>
      </c>
      <c r="H18" s="45">
        <f>[12]ตารางสำรวจอายุลูกหนี้ฯ!K66</f>
        <v>0</v>
      </c>
      <c r="I18" s="45">
        <f>[12]ตารางสำรวจอายุลูกหนี้ฯ!L66</f>
        <v>0</v>
      </c>
      <c r="J18" s="45">
        <f>[12]ตารางสำรวจอายุลูกหนี้ฯ!M66</f>
        <v>0</v>
      </c>
    </row>
    <row r="19" spans="1:10" ht="21.75" x14ac:dyDescent="0.5">
      <c r="A19" s="43">
        <v>11</v>
      </c>
      <c r="B19" s="44" t="s">
        <v>31</v>
      </c>
      <c r="C19" s="45">
        <f t="shared" si="0"/>
        <v>0</v>
      </c>
      <c r="D19" s="45">
        <f>[12]ตารางสำรวจอายุลูกหนี้ฯ!F67</f>
        <v>0</v>
      </c>
      <c r="E19" s="45">
        <f>[12]ตารางสำรวจอายุลูกหนี้ฯ!H67</f>
        <v>0</v>
      </c>
      <c r="F19" s="45">
        <f>[12]ตารางสำรวจอายุลูกหนี้ฯ!I67</f>
        <v>0</v>
      </c>
      <c r="G19" s="45">
        <f>[12]ตารางสำรวจอายุลูกหนี้ฯ!J67</f>
        <v>0</v>
      </c>
      <c r="H19" s="45">
        <f>[12]ตารางสำรวจอายุลูกหนี้ฯ!K67</f>
        <v>0</v>
      </c>
      <c r="I19" s="45">
        <f>[12]ตารางสำรวจอายุลูกหนี้ฯ!L67</f>
        <v>0</v>
      </c>
      <c r="J19" s="45">
        <f>[12]ตารางสำรวจอายุลูกหนี้ฯ!M67</f>
        <v>0</v>
      </c>
    </row>
    <row r="20" spans="1:10" ht="21.75" x14ac:dyDescent="0.5">
      <c r="A20" s="43">
        <v>12</v>
      </c>
      <c r="B20" s="44" t="s">
        <v>32</v>
      </c>
      <c r="C20" s="45">
        <f t="shared" si="0"/>
        <v>0</v>
      </c>
      <c r="D20" s="45">
        <f>[12]ตารางสำรวจอายุลูกหนี้ฯ!F68</f>
        <v>0</v>
      </c>
      <c r="E20" s="45">
        <f>[12]ตารางสำรวจอายุลูกหนี้ฯ!H68</f>
        <v>0</v>
      </c>
      <c r="F20" s="45">
        <f>[12]ตารางสำรวจอายุลูกหนี้ฯ!I68</f>
        <v>0</v>
      </c>
      <c r="G20" s="45">
        <f>[12]ตารางสำรวจอายุลูกหนี้ฯ!J68</f>
        <v>0</v>
      </c>
      <c r="H20" s="45">
        <f>[12]ตารางสำรวจอายุลูกหนี้ฯ!K68</f>
        <v>0</v>
      </c>
      <c r="I20" s="45">
        <f>[12]ตารางสำรวจอายุลูกหนี้ฯ!L68</f>
        <v>0</v>
      </c>
      <c r="J20" s="45">
        <f>[12]ตารางสำรวจอายุลูกหนี้ฯ!M68</f>
        <v>0</v>
      </c>
    </row>
    <row r="21" spans="1:10" ht="22.5" thickBot="1" x14ac:dyDescent="0.55000000000000004">
      <c r="A21" s="46">
        <v>13</v>
      </c>
      <c r="B21" s="47" t="s">
        <v>33</v>
      </c>
      <c r="C21" s="48">
        <f>SUM(C9:C20)</f>
        <v>256847.44</v>
      </c>
      <c r="D21" s="48">
        <f>[12]ตารางสำรวจอายุลูกหนี้ฯ!F69</f>
        <v>171317.44</v>
      </c>
      <c r="E21" s="48">
        <f>[12]ตารางสำรวจอายุลูกหนี้ฯ!H69</f>
        <v>15934</v>
      </c>
      <c r="F21" s="48">
        <f>[12]ตารางสำรวจอายุลูกหนี้ฯ!I69</f>
        <v>0</v>
      </c>
      <c r="G21" s="48">
        <f>[12]ตารางสำรวจอายุลูกหนี้ฯ!J69</f>
        <v>54785</v>
      </c>
      <c r="H21" s="48">
        <f>[12]ตารางสำรวจอายุลูกหนี้ฯ!K69</f>
        <v>0</v>
      </c>
      <c r="I21" s="48">
        <f>[12]ตารางสำรวจอายุลูกหนี้ฯ!L69</f>
        <v>18123</v>
      </c>
      <c r="J21" s="48">
        <f>[12]ตารางสำรวจอายุลูกหนี้ฯ!M69</f>
        <v>0</v>
      </c>
    </row>
    <row r="22" spans="1:10" ht="22.5" thickTop="1" x14ac:dyDescent="0.5">
      <c r="C22" s="49"/>
    </row>
    <row r="24" spans="1:10" ht="21.75" x14ac:dyDescent="0.5">
      <c r="G24" s="50"/>
      <c r="H24" s="80"/>
      <c r="I24" s="80"/>
      <c r="J24" s="80"/>
    </row>
    <row r="25" spans="1:10" ht="21.75" x14ac:dyDescent="0.5">
      <c r="G25" s="50"/>
      <c r="H25" s="80"/>
      <c r="I25" s="80"/>
      <c r="J25" s="80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B02A-4CD1-457D-A0AA-DAEA5353E6CE}">
  <dimension ref="A1:J25"/>
  <sheetViews>
    <sheetView topLeftCell="A4" workbookViewId="0">
      <selection activeCell="D22" sqref="D22"/>
    </sheetView>
  </sheetViews>
  <sheetFormatPr defaultColWidth="9" defaultRowHeight="18" x14ac:dyDescent="0.25"/>
  <cols>
    <col min="1" max="1" width="6.140625" style="51" customWidth="1"/>
    <col min="2" max="2" width="42.7109375" style="52" customWidth="1"/>
    <col min="3" max="3" width="20.140625" style="52" customWidth="1"/>
    <col min="4" max="4" width="13" style="52" customWidth="1"/>
    <col min="5" max="5" width="11.5703125" style="52" customWidth="1"/>
    <col min="6" max="6" width="10.5703125" style="52" customWidth="1"/>
    <col min="7" max="7" width="10.42578125" style="52" customWidth="1"/>
    <col min="8" max="8" width="11" style="52" customWidth="1"/>
    <col min="9" max="9" width="10.28515625" style="52" customWidth="1"/>
    <col min="10" max="10" width="13.85546875" style="52" customWidth="1"/>
    <col min="11" max="255" width="9" style="52"/>
    <col min="256" max="256" width="6.140625" style="52" customWidth="1"/>
    <col min="257" max="257" width="42.7109375" style="52" customWidth="1"/>
    <col min="258" max="266" width="19.42578125" style="52" customWidth="1"/>
    <col min="267" max="511" width="9" style="52"/>
    <col min="512" max="512" width="6.140625" style="52" customWidth="1"/>
    <col min="513" max="513" width="42.7109375" style="52" customWidth="1"/>
    <col min="514" max="522" width="19.42578125" style="52" customWidth="1"/>
    <col min="523" max="767" width="9" style="52"/>
    <col min="768" max="768" width="6.140625" style="52" customWidth="1"/>
    <col min="769" max="769" width="42.7109375" style="52" customWidth="1"/>
    <col min="770" max="778" width="19.42578125" style="52" customWidth="1"/>
    <col min="779" max="1023" width="9" style="52"/>
    <col min="1024" max="1024" width="6.140625" style="52" customWidth="1"/>
    <col min="1025" max="1025" width="42.7109375" style="52" customWidth="1"/>
    <col min="1026" max="1034" width="19.42578125" style="52" customWidth="1"/>
    <col min="1035" max="1279" width="9" style="52"/>
    <col min="1280" max="1280" width="6.140625" style="52" customWidth="1"/>
    <col min="1281" max="1281" width="42.7109375" style="52" customWidth="1"/>
    <col min="1282" max="1290" width="19.42578125" style="52" customWidth="1"/>
    <col min="1291" max="1535" width="9" style="52"/>
    <col min="1536" max="1536" width="6.140625" style="52" customWidth="1"/>
    <col min="1537" max="1537" width="42.7109375" style="52" customWidth="1"/>
    <col min="1538" max="1546" width="19.42578125" style="52" customWidth="1"/>
    <col min="1547" max="1791" width="9" style="52"/>
    <col min="1792" max="1792" width="6.140625" style="52" customWidth="1"/>
    <col min="1793" max="1793" width="42.7109375" style="52" customWidth="1"/>
    <col min="1794" max="1802" width="19.42578125" style="52" customWidth="1"/>
    <col min="1803" max="2047" width="9" style="52"/>
    <col min="2048" max="2048" width="6.140625" style="52" customWidth="1"/>
    <col min="2049" max="2049" width="42.7109375" style="52" customWidth="1"/>
    <col min="2050" max="2058" width="19.42578125" style="52" customWidth="1"/>
    <col min="2059" max="2303" width="9" style="52"/>
    <col min="2304" max="2304" width="6.140625" style="52" customWidth="1"/>
    <col min="2305" max="2305" width="42.7109375" style="52" customWidth="1"/>
    <col min="2306" max="2314" width="19.42578125" style="52" customWidth="1"/>
    <col min="2315" max="2559" width="9" style="52"/>
    <col min="2560" max="2560" width="6.140625" style="52" customWidth="1"/>
    <col min="2561" max="2561" width="42.7109375" style="52" customWidth="1"/>
    <col min="2562" max="2570" width="19.42578125" style="52" customWidth="1"/>
    <col min="2571" max="2815" width="9" style="52"/>
    <col min="2816" max="2816" width="6.140625" style="52" customWidth="1"/>
    <col min="2817" max="2817" width="42.7109375" style="52" customWidth="1"/>
    <col min="2818" max="2826" width="19.42578125" style="52" customWidth="1"/>
    <col min="2827" max="3071" width="9" style="52"/>
    <col min="3072" max="3072" width="6.140625" style="52" customWidth="1"/>
    <col min="3073" max="3073" width="42.7109375" style="52" customWidth="1"/>
    <col min="3074" max="3082" width="19.42578125" style="52" customWidth="1"/>
    <col min="3083" max="3327" width="9" style="52"/>
    <col min="3328" max="3328" width="6.140625" style="52" customWidth="1"/>
    <col min="3329" max="3329" width="42.7109375" style="52" customWidth="1"/>
    <col min="3330" max="3338" width="19.42578125" style="52" customWidth="1"/>
    <col min="3339" max="3583" width="9" style="52"/>
    <col min="3584" max="3584" width="6.140625" style="52" customWidth="1"/>
    <col min="3585" max="3585" width="42.7109375" style="52" customWidth="1"/>
    <col min="3586" max="3594" width="19.42578125" style="52" customWidth="1"/>
    <col min="3595" max="3839" width="9" style="52"/>
    <col min="3840" max="3840" width="6.140625" style="52" customWidth="1"/>
    <col min="3841" max="3841" width="42.7109375" style="52" customWidth="1"/>
    <col min="3842" max="3850" width="19.42578125" style="52" customWidth="1"/>
    <col min="3851" max="4095" width="9" style="52"/>
    <col min="4096" max="4096" width="6.140625" style="52" customWidth="1"/>
    <col min="4097" max="4097" width="42.7109375" style="52" customWidth="1"/>
    <col min="4098" max="4106" width="19.42578125" style="52" customWidth="1"/>
    <col min="4107" max="4351" width="9" style="52"/>
    <col min="4352" max="4352" width="6.140625" style="52" customWidth="1"/>
    <col min="4353" max="4353" width="42.7109375" style="52" customWidth="1"/>
    <col min="4354" max="4362" width="19.42578125" style="52" customWidth="1"/>
    <col min="4363" max="4607" width="9" style="52"/>
    <col min="4608" max="4608" width="6.140625" style="52" customWidth="1"/>
    <col min="4609" max="4609" width="42.7109375" style="52" customWidth="1"/>
    <col min="4610" max="4618" width="19.42578125" style="52" customWidth="1"/>
    <col min="4619" max="4863" width="9" style="52"/>
    <col min="4864" max="4864" width="6.140625" style="52" customWidth="1"/>
    <col min="4865" max="4865" width="42.7109375" style="52" customWidth="1"/>
    <col min="4866" max="4874" width="19.42578125" style="52" customWidth="1"/>
    <col min="4875" max="5119" width="9" style="52"/>
    <col min="5120" max="5120" width="6.140625" style="52" customWidth="1"/>
    <col min="5121" max="5121" width="42.7109375" style="52" customWidth="1"/>
    <col min="5122" max="5130" width="19.42578125" style="52" customWidth="1"/>
    <col min="5131" max="5375" width="9" style="52"/>
    <col min="5376" max="5376" width="6.140625" style="52" customWidth="1"/>
    <col min="5377" max="5377" width="42.7109375" style="52" customWidth="1"/>
    <col min="5378" max="5386" width="19.42578125" style="52" customWidth="1"/>
    <col min="5387" max="5631" width="9" style="52"/>
    <col min="5632" max="5632" width="6.140625" style="52" customWidth="1"/>
    <col min="5633" max="5633" width="42.7109375" style="52" customWidth="1"/>
    <col min="5634" max="5642" width="19.42578125" style="52" customWidth="1"/>
    <col min="5643" max="5887" width="9" style="52"/>
    <col min="5888" max="5888" width="6.140625" style="52" customWidth="1"/>
    <col min="5889" max="5889" width="42.7109375" style="52" customWidth="1"/>
    <col min="5890" max="5898" width="19.42578125" style="52" customWidth="1"/>
    <col min="5899" max="6143" width="9" style="52"/>
    <col min="6144" max="6144" width="6.140625" style="52" customWidth="1"/>
    <col min="6145" max="6145" width="42.7109375" style="52" customWidth="1"/>
    <col min="6146" max="6154" width="19.42578125" style="52" customWidth="1"/>
    <col min="6155" max="6399" width="9" style="52"/>
    <col min="6400" max="6400" width="6.140625" style="52" customWidth="1"/>
    <col min="6401" max="6401" width="42.7109375" style="52" customWidth="1"/>
    <col min="6402" max="6410" width="19.42578125" style="52" customWidth="1"/>
    <col min="6411" max="6655" width="9" style="52"/>
    <col min="6656" max="6656" width="6.140625" style="52" customWidth="1"/>
    <col min="6657" max="6657" width="42.7109375" style="52" customWidth="1"/>
    <col min="6658" max="6666" width="19.42578125" style="52" customWidth="1"/>
    <col min="6667" max="6911" width="9" style="52"/>
    <col min="6912" max="6912" width="6.140625" style="52" customWidth="1"/>
    <col min="6913" max="6913" width="42.7109375" style="52" customWidth="1"/>
    <col min="6914" max="6922" width="19.42578125" style="52" customWidth="1"/>
    <col min="6923" max="7167" width="9" style="52"/>
    <col min="7168" max="7168" width="6.140625" style="52" customWidth="1"/>
    <col min="7169" max="7169" width="42.7109375" style="52" customWidth="1"/>
    <col min="7170" max="7178" width="19.42578125" style="52" customWidth="1"/>
    <col min="7179" max="7423" width="9" style="52"/>
    <col min="7424" max="7424" width="6.140625" style="52" customWidth="1"/>
    <col min="7425" max="7425" width="42.7109375" style="52" customWidth="1"/>
    <col min="7426" max="7434" width="19.42578125" style="52" customWidth="1"/>
    <col min="7435" max="7679" width="9" style="52"/>
    <col min="7680" max="7680" width="6.140625" style="52" customWidth="1"/>
    <col min="7681" max="7681" width="42.7109375" style="52" customWidth="1"/>
    <col min="7682" max="7690" width="19.42578125" style="52" customWidth="1"/>
    <col min="7691" max="7935" width="9" style="52"/>
    <col min="7936" max="7936" width="6.140625" style="52" customWidth="1"/>
    <col min="7937" max="7937" width="42.7109375" style="52" customWidth="1"/>
    <col min="7938" max="7946" width="19.42578125" style="52" customWidth="1"/>
    <col min="7947" max="8191" width="9" style="52"/>
    <col min="8192" max="8192" width="6.140625" style="52" customWidth="1"/>
    <col min="8193" max="8193" width="42.7109375" style="52" customWidth="1"/>
    <col min="8194" max="8202" width="19.42578125" style="52" customWidth="1"/>
    <col min="8203" max="8447" width="9" style="52"/>
    <col min="8448" max="8448" width="6.140625" style="52" customWidth="1"/>
    <col min="8449" max="8449" width="42.7109375" style="52" customWidth="1"/>
    <col min="8450" max="8458" width="19.42578125" style="52" customWidth="1"/>
    <col min="8459" max="8703" width="9" style="52"/>
    <col min="8704" max="8704" width="6.140625" style="52" customWidth="1"/>
    <col min="8705" max="8705" width="42.7109375" style="52" customWidth="1"/>
    <col min="8706" max="8714" width="19.42578125" style="52" customWidth="1"/>
    <col min="8715" max="8959" width="9" style="52"/>
    <col min="8960" max="8960" width="6.140625" style="52" customWidth="1"/>
    <col min="8961" max="8961" width="42.7109375" style="52" customWidth="1"/>
    <col min="8962" max="8970" width="19.42578125" style="52" customWidth="1"/>
    <col min="8971" max="9215" width="9" style="52"/>
    <col min="9216" max="9216" width="6.140625" style="52" customWidth="1"/>
    <col min="9217" max="9217" width="42.7109375" style="52" customWidth="1"/>
    <col min="9218" max="9226" width="19.42578125" style="52" customWidth="1"/>
    <col min="9227" max="9471" width="9" style="52"/>
    <col min="9472" max="9472" width="6.140625" style="52" customWidth="1"/>
    <col min="9473" max="9473" width="42.7109375" style="52" customWidth="1"/>
    <col min="9474" max="9482" width="19.42578125" style="52" customWidth="1"/>
    <col min="9483" max="9727" width="9" style="52"/>
    <col min="9728" max="9728" width="6.140625" style="52" customWidth="1"/>
    <col min="9729" max="9729" width="42.7109375" style="52" customWidth="1"/>
    <col min="9730" max="9738" width="19.42578125" style="52" customWidth="1"/>
    <col min="9739" max="9983" width="9" style="52"/>
    <col min="9984" max="9984" width="6.140625" style="52" customWidth="1"/>
    <col min="9985" max="9985" width="42.7109375" style="52" customWidth="1"/>
    <col min="9986" max="9994" width="19.42578125" style="52" customWidth="1"/>
    <col min="9995" max="10239" width="9" style="52"/>
    <col min="10240" max="10240" width="6.140625" style="52" customWidth="1"/>
    <col min="10241" max="10241" width="42.7109375" style="52" customWidth="1"/>
    <col min="10242" max="10250" width="19.42578125" style="52" customWidth="1"/>
    <col min="10251" max="10495" width="9" style="52"/>
    <col min="10496" max="10496" width="6.140625" style="52" customWidth="1"/>
    <col min="10497" max="10497" width="42.7109375" style="52" customWidth="1"/>
    <col min="10498" max="10506" width="19.42578125" style="52" customWidth="1"/>
    <col min="10507" max="10751" width="9" style="52"/>
    <col min="10752" max="10752" width="6.140625" style="52" customWidth="1"/>
    <col min="10753" max="10753" width="42.7109375" style="52" customWidth="1"/>
    <col min="10754" max="10762" width="19.42578125" style="52" customWidth="1"/>
    <col min="10763" max="11007" width="9" style="52"/>
    <col min="11008" max="11008" width="6.140625" style="52" customWidth="1"/>
    <col min="11009" max="11009" width="42.7109375" style="52" customWidth="1"/>
    <col min="11010" max="11018" width="19.42578125" style="52" customWidth="1"/>
    <col min="11019" max="11263" width="9" style="52"/>
    <col min="11264" max="11264" width="6.140625" style="52" customWidth="1"/>
    <col min="11265" max="11265" width="42.7109375" style="52" customWidth="1"/>
    <col min="11266" max="11274" width="19.42578125" style="52" customWidth="1"/>
    <col min="11275" max="11519" width="9" style="52"/>
    <col min="11520" max="11520" width="6.140625" style="52" customWidth="1"/>
    <col min="11521" max="11521" width="42.7109375" style="52" customWidth="1"/>
    <col min="11522" max="11530" width="19.42578125" style="52" customWidth="1"/>
    <col min="11531" max="11775" width="9" style="52"/>
    <col min="11776" max="11776" width="6.140625" style="52" customWidth="1"/>
    <col min="11777" max="11777" width="42.7109375" style="52" customWidth="1"/>
    <col min="11778" max="11786" width="19.42578125" style="52" customWidth="1"/>
    <col min="11787" max="12031" width="9" style="52"/>
    <col min="12032" max="12032" width="6.140625" style="52" customWidth="1"/>
    <col min="12033" max="12033" width="42.7109375" style="52" customWidth="1"/>
    <col min="12034" max="12042" width="19.42578125" style="52" customWidth="1"/>
    <col min="12043" max="12287" width="9" style="52"/>
    <col min="12288" max="12288" width="6.140625" style="52" customWidth="1"/>
    <col min="12289" max="12289" width="42.7109375" style="52" customWidth="1"/>
    <col min="12290" max="12298" width="19.42578125" style="52" customWidth="1"/>
    <col min="12299" max="12543" width="9" style="52"/>
    <col min="12544" max="12544" width="6.140625" style="52" customWidth="1"/>
    <col min="12545" max="12545" width="42.7109375" style="52" customWidth="1"/>
    <col min="12546" max="12554" width="19.42578125" style="52" customWidth="1"/>
    <col min="12555" max="12799" width="9" style="52"/>
    <col min="12800" max="12800" width="6.140625" style="52" customWidth="1"/>
    <col min="12801" max="12801" width="42.7109375" style="52" customWidth="1"/>
    <col min="12802" max="12810" width="19.42578125" style="52" customWidth="1"/>
    <col min="12811" max="13055" width="9" style="52"/>
    <col min="13056" max="13056" width="6.140625" style="52" customWidth="1"/>
    <col min="13057" max="13057" width="42.7109375" style="52" customWidth="1"/>
    <col min="13058" max="13066" width="19.42578125" style="52" customWidth="1"/>
    <col min="13067" max="13311" width="9" style="52"/>
    <col min="13312" max="13312" width="6.140625" style="52" customWidth="1"/>
    <col min="13313" max="13313" width="42.7109375" style="52" customWidth="1"/>
    <col min="13314" max="13322" width="19.42578125" style="52" customWidth="1"/>
    <col min="13323" max="13567" width="9" style="52"/>
    <col min="13568" max="13568" width="6.140625" style="52" customWidth="1"/>
    <col min="13569" max="13569" width="42.7109375" style="52" customWidth="1"/>
    <col min="13570" max="13578" width="19.42578125" style="52" customWidth="1"/>
    <col min="13579" max="13823" width="9" style="52"/>
    <col min="13824" max="13824" width="6.140625" style="52" customWidth="1"/>
    <col min="13825" max="13825" width="42.7109375" style="52" customWidth="1"/>
    <col min="13826" max="13834" width="19.42578125" style="52" customWidth="1"/>
    <col min="13835" max="14079" width="9" style="52"/>
    <col min="14080" max="14080" width="6.140625" style="52" customWidth="1"/>
    <col min="14081" max="14081" width="42.7109375" style="52" customWidth="1"/>
    <col min="14082" max="14090" width="19.42578125" style="52" customWidth="1"/>
    <col min="14091" max="14335" width="9" style="52"/>
    <col min="14336" max="14336" width="6.140625" style="52" customWidth="1"/>
    <col min="14337" max="14337" width="42.7109375" style="52" customWidth="1"/>
    <col min="14338" max="14346" width="19.42578125" style="52" customWidth="1"/>
    <col min="14347" max="14591" width="9" style="52"/>
    <col min="14592" max="14592" width="6.140625" style="52" customWidth="1"/>
    <col min="14593" max="14593" width="42.7109375" style="52" customWidth="1"/>
    <col min="14594" max="14602" width="19.42578125" style="52" customWidth="1"/>
    <col min="14603" max="14847" width="9" style="52"/>
    <col min="14848" max="14848" width="6.140625" style="52" customWidth="1"/>
    <col min="14849" max="14849" width="42.7109375" style="52" customWidth="1"/>
    <col min="14850" max="14858" width="19.42578125" style="52" customWidth="1"/>
    <col min="14859" max="15103" width="9" style="52"/>
    <col min="15104" max="15104" width="6.140625" style="52" customWidth="1"/>
    <col min="15105" max="15105" width="42.7109375" style="52" customWidth="1"/>
    <col min="15106" max="15114" width="19.42578125" style="52" customWidth="1"/>
    <col min="15115" max="15359" width="9" style="52"/>
    <col min="15360" max="15360" width="6.140625" style="52" customWidth="1"/>
    <col min="15361" max="15361" width="42.7109375" style="52" customWidth="1"/>
    <col min="15362" max="15370" width="19.42578125" style="52" customWidth="1"/>
    <col min="15371" max="15615" width="9" style="52"/>
    <col min="15616" max="15616" width="6.140625" style="52" customWidth="1"/>
    <col min="15617" max="15617" width="42.7109375" style="52" customWidth="1"/>
    <col min="15618" max="15626" width="19.42578125" style="52" customWidth="1"/>
    <col min="15627" max="15871" width="9" style="52"/>
    <col min="15872" max="15872" width="6.140625" style="52" customWidth="1"/>
    <col min="15873" max="15873" width="42.7109375" style="52" customWidth="1"/>
    <col min="15874" max="15882" width="19.42578125" style="52" customWidth="1"/>
    <col min="15883" max="16127" width="9" style="52"/>
    <col min="16128" max="16128" width="6.140625" style="52" customWidth="1"/>
    <col min="16129" max="16129" width="42.7109375" style="52" customWidth="1"/>
    <col min="16130" max="16138" width="19.42578125" style="52" customWidth="1"/>
    <col min="16139" max="16384" width="9" style="52"/>
  </cols>
  <sheetData>
    <row r="1" spans="1:10" x14ac:dyDescent="0.25">
      <c r="I1" s="84"/>
      <c r="J1" s="84"/>
    </row>
    <row r="2" spans="1:10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85" t="s">
        <v>47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53" customFormat="1" ht="21.75" customHeight="1" x14ac:dyDescent="0.25">
      <c r="A6" s="86" t="s">
        <v>4</v>
      </c>
      <c r="B6" s="86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53" customFormat="1" ht="36" x14ac:dyDescent="0.25">
      <c r="A7" s="86"/>
      <c r="B7" s="86"/>
      <c r="C7" s="72"/>
      <c r="D7" s="54" t="s">
        <v>7</v>
      </c>
      <c r="E7" s="54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54" t="s">
        <v>13</v>
      </c>
    </row>
    <row r="8" spans="1:10" s="53" customFormat="1" ht="30" x14ac:dyDescent="0.25">
      <c r="A8" s="86"/>
      <c r="B8" s="86"/>
      <c r="C8" s="5" t="s">
        <v>34</v>
      </c>
      <c r="D8" s="54" t="s">
        <v>14</v>
      </c>
      <c r="E8" s="54" t="s">
        <v>15</v>
      </c>
      <c r="F8" s="54" t="s">
        <v>16</v>
      </c>
      <c r="G8" s="54" t="s">
        <v>17</v>
      </c>
      <c r="H8" s="54" t="s">
        <v>18</v>
      </c>
      <c r="I8" s="54" t="s">
        <v>19</v>
      </c>
      <c r="J8" s="54" t="s">
        <v>20</v>
      </c>
    </row>
    <row r="9" spans="1:10" x14ac:dyDescent="0.25">
      <c r="A9" s="55">
        <v>1</v>
      </c>
      <c r="B9" s="56" t="s">
        <v>21</v>
      </c>
      <c r="C9" s="57">
        <f t="shared" ref="C9:C21" si="0">SUM(D9:J9)</f>
        <v>0</v>
      </c>
      <c r="D9" s="57">
        <f>[13]ตารางสำรวจอายุลูกหนี้ฯ!F12</f>
        <v>0</v>
      </c>
      <c r="E9" s="57">
        <f>[13]ตารางสำรวจอายุลูกหนี้ฯ!H12</f>
        <v>0</v>
      </c>
      <c r="F9" s="57">
        <f>[13]ตารางสำรวจอายุลูกหนี้ฯ!I12</f>
        <v>0</v>
      </c>
      <c r="G9" s="57">
        <f>[13]ตารางสำรวจอายุลูกหนี้ฯ!J12</f>
        <v>0</v>
      </c>
      <c r="H9" s="57">
        <f>[13]ตารางสำรวจอายุลูกหนี้ฯ!K12</f>
        <v>0</v>
      </c>
      <c r="I9" s="57">
        <f>[13]ตารางสำรวจอายุลูกหนี้ฯ!L12</f>
        <v>0</v>
      </c>
      <c r="J9" s="57">
        <f>[13]ตารางสำรวจอายุลูกหนี้ฯ!M12</f>
        <v>0</v>
      </c>
    </row>
    <row r="10" spans="1:10" x14ac:dyDescent="0.25">
      <c r="A10" s="55">
        <v>2</v>
      </c>
      <c r="B10" s="56" t="s">
        <v>22</v>
      </c>
      <c r="C10" s="57">
        <f t="shared" si="0"/>
        <v>7947</v>
      </c>
      <c r="D10" s="57">
        <f>[13]ตารางสำรวจอายุลูกหนี้ฯ!F24</f>
        <v>1230</v>
      </c>
      <c r="E10" s="57">
        <f>[13]ตารางสำรวจอายุลูกหนี้ฯ!H24</f>
        <v>6717</v>
      </c>
      <c r="F10" s="57">
        <f>[13]ตารางสำรวจอายุลูกหนี้ฯ!I24</f>
        <v>0</v>
      </c>
      <c r="G10" s="57">
        <f>[13]ตารางสำรวจอายุลูกหนี้ฯ!J24</f>
        <v>0</v>
      </c>
      <c r="H10" s="57">
        <f>[13]ตารางสำรวจอายุลูกหนี้ฯ!K24</f>
        <v>0</v>
      </c>
      <c r="I10" s="57">
        <f>[13]ตารางสำรวจอายุลูกหนี้ฯ!L24</f>
        <v>0</v>
      </c>
      <c r="J10" s="57">
        <f>[13]ตารางสำรวจอายุลูกหนี้ฯ!M24</f>
        <v>0</v>
      </c>
    </row>
    <row r="11" spans="1:10" x14ac:dyDescent="0.25">
      <c r="A11" s="55">
        <v>3</v>
      </c>
      <c r="B11" s="56" t="s">
        <v>23</v>
      </c>
      <c r="C11" s="57">
        <f t="shared" si="0"/>
        <v>21633.5</v>
      </c>
      <c r="D11" s="57">
        <f>[13]ตารางสำรวจอายุลูกหนี้ฯ!F35</f>
        <v>21633.5</v>
      </c>
      <c r="E11" s="57">
        <f>[13]ตารางสำรวจอายุลูกหนี้ฯ!H35</f>
        <v>0</v>
      </c>
      <c r="F11" s="57">
        <f>[13]ตารางสำรวจอายุลูกหนี้ฯ!I35</f>
        <v>0</v>
      </c>
      <c r="G11" s="57">
        <f>[13]ตารางสำรวจอายุลูกหนี้ฯ!J35</f>
        <v>0</v>
      </c>
      <c r="H11" s="57">
        <f>[13]ตารางสำรวจอายุลูกหนี้ฯ!K35</f>
        <v>0</v>
      </c>
      <c r="I11" s="57">
        <f>[13]ตารางสำรวจอายุลูกหนี้ฯ!L35</f>
        <v>0</v>
      </c>
      <c r="J11" s="57">
        <f>[13]ตารางสำรวจอายุลูกหนี้ฯ!M35</f>
        <v>0</v>
      </c>
    </row>
    <row r="12" spans="1:10" x14ac:dyDescent="0.25">
      <c r="A12" s="55">
        <v>4</v>
      </c>
      <c r="B12" s="56" t="s">
        <v>24</v>
      </c>
      <c r="C12" s="57">
        <f t="shared" si="0"/>
        <v>245988.5</v>
      </c>
      <c r="D12" s="57">
        <f>[13]ตารางสำรวจอายุลูกหนี้ฯ!F40</f>
        <v>245988.5</v>
      </c>
      <c r="E12" s="57">
        <f>[13]ตารางสำรวจอายุลูกหนี้ฯ!H40</f>
        <v>0</v>
      </c>
      <c r="F12" s="57">
        <f>[13]ตารางสำรวจอายุลูกหนี้ฯ!I40</f>
        <v>0</v>
      </c>
      <c r="G12" s="57">
        <f>[13]ตารางสำรวจอายุลูกหนี้ฯ!J40</f>
        <v>0</v>
      </c>
      <c r="H12" s="57">
        <f>[13]ตารางสำรวจอายุลูกหนี้ฯ!K40</f>
        <v>0</v>
      </c>
      <c r="I12" s="57">
        <f>[13]ตารางสำรวจอายุลูกหนี้ฯ!L40</f>
        <v>0</v>
      </c>
      <c r="J12" s="57">
        <f>[13]ตารางสำรวจอายุลูกหนี้ฯ!M40</f>
        <v>0</v>
      </c>
    </row>
    <row r="13" spans="1:10" x14ac:dyDescent="0.25">
      <c r="A13" s="55">
        <v>5</v>
      </c>
      <c r="B13" s="56" t="s">
        <v>25</v>
      </c>
      <c r="C13" s="57">
        <f t="shared" si="0"/>
        <v>8829</v>
      </c>
      <c r="D13" s="57">
        <f>[13]ตารางสำรวจอายุลูกหนี้ฯ!F51</f>
        <v>8829</v>
      </c>
      <c r="E13" s="57">
        <f>[13]ตารางสำรวจอายุลูกหนี้ฯ!H51</f>
        <v>0</v>
      </c>
      <c r="F13" s="57">
        <f>[13]ตารางสำรวจอายุลูกหนี้ฯ!I51</f>
        <v>0</v>
      </c>
      <c r="G13" s="57">
        <f>[13]ตารางสำรวจอายุลูกหนี้ฯ!J51</f>
        <v>0</v>
      </c>
      <c r="H13" s="57">
        <f>[13]ตารางสำรวจอายุลูกหนี้ฯ!K51</f>
        <v>0</v>
      </c>
      <c r="I13" s="57">
        <f>[13]ตารางสำรวจอายุลูกหนี้ฯ!L51</f>
        <v>0</v>
      </c>
      <c r="J13" s="57">
        <f>[13]ตารางสำรวจอายุลูกหนี้ฯ!M51</f>
        <v>0</v>
      </c>
    </row>
    <row r="14" spans="1:10" x14ac:dyDescent="0.25">
      <c r="A14" s="55">
        <v>6</v>
      </c>
      <c r="B14" s="56" t="s">
        <v>26</v>
      </c>
      <c r="C14" s="57">
        <f t="shared" si="0"/>
        <v>0</v>
      </c>
      <c r="D14" s="57">
        <f>[13]ตารางสำรวจอายุลูกหนี้ฯ!F54</f>
        <v>0</v>
      </c>
      <c r="E14" s="57">
        <f>[13]ตารางสำรวจอายุลูกหนี้ฯ!H54</f>
        <v>0</v>
      </c>
      <c r="F14" s="57">
        <f>[13]ตารางสำรวจอายุลูกหนี้ฯ!I54</f>
        <v>0</v>
      </c>
      <c r="G14" s="57">
        <f>[13]ตารางสำรวจอายุลูกหนี้ฯ!J54</f>
        <v>0</v>
      </c>
      <c r="H14" s="57">
        <f>[13]ตารางสำรวจอายุลูกหนี้ฯ!K54</f>
        <v>0</v>
      </c>
      <c r="I14" s="57">
        <f>[13]ตารางสำรวจอายุลูกหนี้ฯ!L54</f>
        <v>0</v>
      </c>
      <c r="J14" s="57">
        <f>[13]ตารางสำรวจอายุลูกหนี้ฯ!M54</f>
        <v>0</v>
      </c>
    </row>
    <row r="15" spans="1:10" x14ac:dyDescent="0.25">
      <c r="A15" s="55">
        <v>7</v>
      </c>
      <c r="B15" s="56" t="s">
        <v>27</v>
      </c>
      <c r="C15" s="57">
        <f t="shared" si="0"/>
        <v>3426.5</v>
      </c>
      <c r="D15" s="57">
        <f>[13]ตารางสำรวจอายุลูกหนี้ฯ!F57</f>
        <v>3426.5</v>
      </c>
      <c r="E15" s="58"/>
      <c r="F15" s="57">
        <f>[13]ตารางสำรวจอายุลูกหนี้ฯ!I57</f>
        <v>0</v>
      </c>
      <c r="G15" s="57">
        <f>[13]ตารางสำรวจอายุลูกหนี้ฯ!J57</f>
        <v>0</v>
      </c>
      <c r="H15" s="57">
        <f>[13]ตารางสำรวจอายุลูกหนี้ฯ!K57</f>
        <v>0</v>
      </c>
      <c r="I15" s="57">
        <f>[13]ตารางสำรวจอายุลูกหนี้ฯ!L57</f>
        <v>0</v>
      </c>
      <c r="J15" s="57">
        <f>[13]ตารางสำรวจอายุลูกหนี้ฯ!M57</f>
        <v>0</v>
      </c>
    </row>
    <row r="16" spans="1:10" ht="21.75" x14ac:dyDescent="0.5">
      <c r="A16" s="55">
        <v>8</v>
      </c>
      <c r="B16" s="56" t="s">
        <v>28</v>
      </c>
      <c r="C16" s="57">
        <f t="shared" si="0"/>
        <v>0</v>
      </c>
      <c r="D16" s="57">
        <f>[13]ตารางสำรวจอายุลูกหนี้ฯ!F60</f>
        <v>0</v>
      </c>
      <c r="E16" s="57">
        <f>[13]ตารางสำรวจอายุลูกหนี้ฯ!H60</f>
        <v>0</v>
      </c>
      <c r="F16" s="57">
        <f>[13]ตารางสำรวจอายุลูกหนี้ฯ!I60</f>
        <v>0</v>
      </c>
      <c r="G16" s="57">
        <f>[13]ตารางสำรวจอายุลูกหนี้ฯ!J60</f>
        <v>0</v>
      </c>
      <c r="H16" s="57">
        <f>[13]ตารางสำรวจอายุลูกหนี้ฯ!K60</f>
        <v>0</v>
      </c>
      <c r="I16" s="57">
        <f>[13]ตารางสำรวจอายุลูกหนี้ฯ!L60</f>
        <v>0</v>
      </c>
      <c r="J16" s="57">
        <f>[13]ตารางสำรวจอายุลูกหนี้ฯ!M60</f>
        <v>0</v>
      </c>
    </row>
    <row r="17" spans="1:10" ht="21.75" x14ac:dyDescent="0.5">
      <c r="A17" s="55">
        <v>9</v>
      </c>
      <c r="B17" s="56" t="s">
        <v>29</v>
      </c>
      <c r="C17" s="57">
        <f t="shared" si="0"/>
        <v>30236.9</v>
      </c>
      <c r="D17" s="57">
        <f>[13]ตารางสำรวจอายุลูกหนี้ฯ!F65</f>
        <v>3480</v>
      </c>
      <c r="E17" s="57">
        <f>[13]ตารางสำรวจอายุลูกหนี้ฯ!H65</f>
        <v>18687.900000000001</v>
      </c>
      <c r="F17" s="57">
        <f>[13]ตารางสำรวจอายุลูกหนี้ฯ!I65</f>
        <v>0</v>
      </c>
      <c r="G17" s="57">
        <f>[13]ตารางสำรวจอายุลูกหนี้ฯ!J65</f>
        <v>8069</v>
      </c>
      <c r="H17" s="57">
        <f>[13]ตารางสำรวจอายุลูกหนี้ฯ!K65</f>
        <v>0</v>
      </c>
      <c r="I17" s="57">
        <f>[13]ตารางสำรวจอายุลูกหนี้ฯ!L65</f>
        <v>0</v>
      </c>
      <c r="J17" s="57">
        <f>[13]ตารางสำรวจอายุลูกหนี้ฯ!M65</f>
        <v>0</v>
      </c>
    </row>
    <row r="18" spans="1:10" ht="21.75" x14ac:dyDescent="0.5">
      <c r="A18" s="59">
        <v>10</v>
      </c>
      <c r="B18" s="60" t="s">
        <v>30</v>
      </c>
      <c r="C18" s="61">
        <f t="shared" si="0"/>
        <v>0</v>
      </c>
      <c r="D18" s="61">
        <f>[13]ตารางสำรวจอายุลูกหนี้ฯ!F66</f>
        <v>0</v>
      </c>
      <c r="E18" s="61">
        <f>[13]ตารางสำรวจอายุลูกหนี้ฯ!H66</f>
        <v>0</v>
      </c>
      <c r="F18" s="61">
        <f>[13]ตารางสำรวจอายุลูกหนี้ฯ!I66</f>
        <v>0</v>
      </c>
      <c r="G18" s="61">
        <f>[13]ตารางสำรวจอายุลูกหนี้ฯ!J66</f>
        <v>0</v>
      </c>
      <c r="H18" s="61">
        <f>[13]ตารางสำรวจอายุลูกหนี้ฯ!K66</f>
        <v>0</v>
      </c>
      <c r="I18" s="61">
        <f>[13]ตารางสำรวจอายุลูกหนี้ฯ!L66</f>
        <v>0</v>
      </c>
      <c r="J18" s="61">
        <f>[13]ตารางสำรวจอายุลูกหนี้ฯ!M66</f>
        <v>0</v>
      </c>
    </row>
    <row r="19" spans="1:10" ht="21.75" x14ac:dyDescent="0.5">
      <c r="A19" s="59">
        <v>11</v>
      </c>
      <c r="B19" s="60" t="s">
        <v>31</v>
      </c>
      <c r="C19" s="61">
        <f t="shared" si="0"/>
        <v>3405</v>
      </c>
      <c r="D19" s="61">
        <f>[13]ตารางสำรวจอายุลูกหนี้ฯ!F67</f>
        <v>3405</v>
      </c>
      <c r="E19" s="61">
        <f>[13]ตารางสำรวจอายุลูกหนี้ฯ!H67</f>
        <v>0</v>
      </c>
      <c r="F19" s="61">
        <f>[13]ตารางสำรวจอายุลูกหนี้ฯ!I67</f>
        <v>0</v>
      </c>
      <c r="G19" s="61">
        <f>[13]ตารางสำรวจอายุลูกหนี้ฯ!J67</f>
        <v>0</v>
      </c>
      <c r="H19" s="61">
        <f>[13]ตารางสำรวจอายุลูกหนี้ฯ!K67</f>
        <v>0</v>
      </c>
      <c r="I19" s="61">
        <f>[13]ตารางสำรวจอายุลูกหนี้ฯ!L67</f>
        <v>0</v>
      </c>
      <c r="J19" s="61">
        <f>[13]ตารางสำรวจอายุลูกหนี้ฯ!M67</f>
        <v>0</v>
      </c>
    </row>
    <row r="20" spans="1:10" ht="21.75" x14ac:dyDescent="0.5">
      <c r="A20" s="59">
        <v>12</v>
      </c>
      <c r="B20" s="60" t="s">
        <v>32</v>
      </c>
      <c r="C20" s="61">
        <f t="shared" si="0"/>
        <v>0</v>
      </c>
      <c r="D20" s="61">
        <f>[13]ตารางสำรวจอายุลูกหนี้ฯ!F68</f>
        <v>0</v>
      </c>
      <c r="E20" s="61">
        <f>[13]ตารางสำรวจอายุลูกหนี้ฯ!H68</f>
        <v>0</v>
      </c>
      <c r="F20" s="61">
        <f>[13]ตารางสำรวจอายุลูกหนี้ฯ!I68</f>
        <v>0</v>
      </c>
      <c r="G20" s="61">
        <f>[13]ตารางสำรวจอายุลูกหนี้ฯ!J68</f>
        <v>0</v>
      </c>
      <c r="H20" s="61">
        <f>[13]ตารางสำรวจอายุลูกหนี้ฯ!K68</f>
        <v>0</v>
      </c>
      <c r="I20" s="61">
        <f>[13]ตารางสำรวจอายุลูกหนี้ฯ!L68</f>
        <v>0</v>
      </c>
      <c r="J20" s="61">
        <f>[13]ตารางสำรวจอายุลูกหนี้ฯ!M68</f>
        <v>0</v>
      </c>
    </row>
    <row r="21" spans="1:10" ht="22.5" thickBot="1" x14ac:dyDescent="0.55000000000000004">
      <c r="A21" s="46">
        <v>13</v>
      </c>
      <c r="B21" s="47" t="s">
        <v>33</v>
      </c>
      <c r="C21" s="48">
        <f t="shared" si="0"/>
        <v>321466.40000000002</v>
      </c>
      <c r="D21" s="48">
        <f>[13]ตารางสำรวจอายุลูกหนี้ฯ!F69</f>
        <v>287992.5</v>
      </c>
      <c r="E21" s="48">
        <f>[13]ตารางสำรวจอายุลูกหนี้ฯ!H69</f>
        <v>25404.9</v>
      </c>
      <c r="F21" s="48">
        <f>[13]ตารางสำรวจอายุลูกหนี้ฯ!I69</f>
        <v>0</v>
      </c>
      <c r="G21" s="48">
        <f>[13]ตารางสำรวจอายุลูกหนี้ฯ!J69</f>
        <v>8069</v>
      </c>
      <c r="H21" s="48">
        <f>[13]ตารางสำรวจอายุลูกหนี้ฯ!K69</f>
        <v>0</v>
      </c>
      <c r="I21" s="48">
        <f>[13]ตารางสำรวจอายุลูกหนี้ฯ!L69</f>
        <v>0</v>
      </c>
      <c r="J21" s="48">
        <f>[13]ตารางสำรวจอายุลูกหนี้ฯ!M69</f>
        <v>0</v>
      </c>
    </row>
    <row r="22" spans="1:10" ht="22.5" thickTop="1" x14ac:dyDescent="0.5">
      <c r="C22" s="62"/>
    </row>
    <row r="24" spans="1:10" ht="21.75" x14ac:dyDescent="0.5">
      <c r="G24" s="63"/>
      <c r="H24" s="83"/>
      <c r="I24" s="83"/>
      <c r="J24" s="83"/>
    </row>
    <row r="25" spans="1:10" ht="21.75" x14ac:dyDescent="0.5">
      <c r="G25" s="63"/>
      <c r="H25" s="83"/>
      <c r="I25" s="83"/>
      <c r="J25" s="83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9329-510F-4B63-AB0A-94A808CFE97D}">
  <dimension ref="A1:J25"/>
  <sheetViews>
    <sheetView topLeftCell="A3" workbookViewId="0">
      <selection activeCell="C23" sqref="C23"/>
    </sheetView>
  </sheetViews>
  <sheetFormatPr defaultColWidth="16" defaultRowHeight="20.25" x14ac:dyDescent="0.3"/>
  <cols>
    <col min="1" max="1" width="6.28515625" style="1" customWidth="1"/>
    <col min="2" max="2" width="45" style="2" customWidth="1"/>
    <col min="3" max="3" width="20.85546875" style="2" customWidth="1"/>
    <col min="4" max="16384" width="16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[14]ตารางสำรวจอายุลูกหนี้ฯ!E11</f>
        <v>0</v>
      </c>
      <c r="E9" s="9">
        <f>[14]ตารางสำรวจอายุลูกหนี้ฯ!G11</f>
        <v>0</v>
      </c>
      <c r="F9" s="9">
        <f>[14]ตารางสำรวจอายุลูกหนี้ฯ!H11</f>
        <v>0</v>
      </c>
      <c r="G9" s="9">
        <f>[14]ตารางสำรวจอายุลูกหนี้ฯ!I11</f>
        <v>0</v>
      </c>
      <c r="H9" s="9">
        <f>[14]ตารางสำรวจอายุลูกหนี้ฯ!J11</f>
        <v>0</v>
      </c>
      <c r="I9" s="9">
        <f>[14]ตารางสำรวจอายุลูกหนี้ฯ!K11</f>
        <v>0</v>
      </c>
      <c r="J9" s="9">
        <f>[14]ตารางสำรวจอายุลูกหนี้ฯ!L11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1816565.37</v>
      </c>
      <c r="D10" s="9">
        <f>[14]ตารางสำรวจอายุลูกหนี้ฯ!E23</f>
        <v>1816565.37</v>
      </c>
      <c r="E10" s="9">
        <f>[14]ตารางสำรวจอายุลูกหนี้ฯ!G23</f>
        <v>0</v>
      </c>
      <c r="F10" s="9">
        <f>[14]ตารางสำรวจอายุลูกหนี้ฯ!H23</f>
        <v>0</v>
      </c>
      <c r="G10" s="9">
        <f>[14]ตารางสำรวจอายุลูกหนี้ฯ!I23</f>
        <v>0</v>
      </c>
      <c r="H10" s="9">
        <f>[14]ตารางสำรวจอายุลูกหนี้ฯ!J23</f>
        <v>0</v>
      </c>
      <c r="I10" s="9">
        <f>[14]ตารางสำรวจอายุลูกหนี้ฯ!K23</f>
        <v>0</v>
      </c>
      <c r="J10" s="9">
        <f>[14]ตารางสำรวจอายุลูกหนี้ฯ!L23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53516</v>
      </c>
      <c r="D11" s="9">
        <f>[14]ตารางสำรวจอายุลูกหนี้ฯ!E34</f>
        <v>23530</v>
      </c>
      <c r="E11" s="9">
        <f>[14]ตารางสำรวจอายุลูกหนี้ฯ!G34</f>
        <v>26899</v>
      </c>
      <c r="F11" s="9">
        <f>[14]ตารางสำรวจอายุลูกหนี้ฯ!H34</f>
        <v>0</v>
      </c>
      <c r="G11" s="9">
        <f>[14]ตารางสำรวจอายุลูกหนี้ฯ!I34</f>
        <v>2497</v>
      </c>
      <c r="H11" s="9">
        <f>[14]ตารางสำรวจอายุลูกหนี้ฯ!J34</f>
        <v>0</v>
      </c>
      <c r="I11" s="9">
        <f>[14]ตารางสำรวจอายุลูกหนี้ฯ!K34</f>
        <v>590</v>
      </c>
      <c r="J11" s="9">
        <f>[14]ตารางสำรวจอายุลูกหนี้ฯ!L34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236153.23</v>
      </c>
      <c r="D12" s="9">
        <f>[14]ตารางสำรวจอายุลูกหนี้ฯ!E39</f>
        <v>236153.23</v>
      </c>
      <c r="E12" s="9">
        <f>[14]ตารางสำรวจอายุลูกหนี้ฯ!G39</f>
        <v>0</v>
      </c>
      <c r="F12" s="9">
        <f>[14]ตารางสำรวจอายุลูกหนี้ฯ!H39</f>
        <v>0</v>
      </c>
      <c r="G12" s="9">
        <f>[14]ตารางสำรวจอายุลูกหนี้ฯ!I39</f>
        <v>0</v>
      </c>
      <c r="H12" s="9">
        <f>[14]ตารางสำรวจอายุลูกหนี้ฯ!J39</f>
        <v>0</v>
      </c>
      <c r="I12" s="9">
        <f>[14]ตารางสำรวจอายุลูกหนี้ฯ!K39</f>
        <v>0</v>
      </c>
      <c r="J12" s="9">
        <f>[14]ตารางสำรวจอายุลูกหนี้ฯ!L39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374761.25</v>
      </c>
      <c r="D13" s="9">
        <f>[14]ตารางสำรวจอายุลูกหนี้ฯ!E50</f>
        <v>374761.25</v>
      </c>
      <c r="E13" s="9">
        <f>[14]ตารางสำรวจอายุลูกหนี้ฯ!G50</f>
        <v>0</v>
      </c>
      <c r="F13" s="9">
        <f>[14]ตารางสำรวจอายุลูกหนี้ฯ!H50</f>
        <v>0</v>
      </c>
      <c r="G13" s="9">
        <f>[14]ตารางสำรวจอายุลูกหนี้ฯ!I50</f>
        <v>0</v>
      </c>
      <c r="H13" s="9">
        <f>[14]ตารางสำรวจอายุลูกหนี้ฯ!J50</f>
        <v>0</v>
      </c>
      <c r="I13" s="9">
        <f>[14]ตารางสำรวจอายุลูกหนี้ฯ!K50</f>
        <v>0</v>
      </c>
      <c r="J13" s="9">
        <f>[14]ตารางสำรวจอายุลูกหนี้ฯ!L50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1088192.5</v>
      </c>
      <c r="D14" s="9">
        <f>[14]ตารางสำรวจอายุลูกหนี้ฯ!E53</f>
        <v>440359.5</v>
      </c>
      <c r="E14" s="9">
        <f>[14]ตารางสำรวจอายุลูกหนี้ฯ!G53</f>
        <v>296470.25</v>
      </c>
      <c r="F14" s="9">
        <f>[14]ตารางสำรวจอายุลูกหนี้ฯ!H53</f>
        <v>0</v>
      </c>
      <c r="G14" s="9">
        <f>[14]ตารางสำรวจอายุลูกหนี้ฯ!I53</f>
        <v>185606</v>
      </c>
      <c r="H14" s="9">
        <f>[14]ตารางสำรวจอายุลูกหนี้ฯ!J53</f>
        <v>0</v>
      </c>
      <c r="I14" s="9">
        <f>[14]ตารางสำรวจอายุลูกหนี้ฯ!K53</f>
        <v>165756.75</v>
      </c>
      <c r="J14" s="9">
        <f>[14]ตารางสำรวจอายุลูกหนี้ฯ!L53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28791.72</v>
      </c>
      <c r="D15" s="9">
        <f>[14]ตารางสำรวจอายุลูกหนี้ฯ!E56</f>
        <v>28791.72</v>
      </c>
      <c r="E15" s="9">
        <f>[14]ตารางสำรวจอายุลูกหนี้ฯ!G56</f>
        <v>0</v>
      </c>
      <c r="F15" s="9">
        <f>[14]ตารางสำรวจอายุลูกหนี้ฯ!H56</f>
        <v>0</v>
      </c>
      <c r="G15" s="9">
        <f>[14]ตารางสำรวจอายุลูกหนี้ฯ!I56</f>
        <v>0</v>
      </c>
      <c r="H15" s="9">
        <f>[14]ตารางสำรวจอายุลูกหนี้ฯ!J56</f>
        <v>0</v>
      </c>
      <c r="I15" s="9">
        <f>[14]ตารางสำรวจอายุลูกหนี้ฯ!K56</f>
        <v>0</v>
      </c>
      <c r="J15" s="9">
        <f>[14]ตารางสำรวจอายุลูกหนี้ฯ!L56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64834</v>
      </c>
      <c r="D16" s="9">
        <f>[14]ตารางสำรวจอายุลูกหนี้ฯ!E59</f>
        <v>16598</v>
      </c>
      <c r="E16" s="9">
        <f>[14]ตารางสำรวจอายุลูกหนี้ฯ!G59</f>
        <v>27382</v>
      </c>
      <c r="F16" s="9">
        <f>[14]ตารางสำรวจอายุลูกหนี้ฯ!H59</f>
        <v>0</v>
      </c>
      <c r="G16" s="9">
        <f>[14]ตารางสำรวจอายุลูกหนี้ฯ!I59</f>
        <v>20854</v>
      </c>
      <c r="H16" s="9">
        <f>[14]ตารางสำรวจอายุลูกหนี้ฯ!J59</f>
        <v>0</v>
      </c>
      <c r="I16" s="9">
        <f>[14]ตารางสำรวจอายุลูกหนี้ฯ!K59</f>
        <v>0</v>
      </c>
      <c r="J16" s="9">
        <f>[14]ตารางสำรวจอายุลูกหนี้ฯ!L59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 t="shared" si="0"/>
        <v>202689.64</v>
      </c>
      <c r="D17" s="9">
        <f>[14]ตารางสำรวจอายุลูกหนี้ฯ!E64</f>
        <v>80559.31</v>
      </c>
      <c r="E17" s="9">
        <f>[14]ตารางสำรวจอายุลูกหนี้ฯ!G64</f>
        <v>122130.33</v>
      </c>
      <c r="F17" s="9">
        <f>[14]ตารางสำรวจอายุลูกหนี้ฯ!H64</f>
        <v>0</v>
      </c>
      <c r="G17" s="9">
        <f>[14]ตารางสำรวจอายุลูกหนี้ฯ!I64</f>
        <v>0</v>
      </c>
      <c r="H17" s="9">
        <f>[14]ตารางสำรวจอายุลูกหนี้ฯ!J64</f>
        <v>0</v>
      </c>
      <c r="I17" s="9">
        <f>[14]ตารางสำรวจอายุลูกหนี้ฯ!K64</f>
        <v>0</v>
      </c>
      <c r="J17" s="9">
        <f>[14]ตารางสำรวจอายุลูกหนี้ฯ!L64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[14]ตารางสำรวจอายุลูกหนี้ฯ!E65</f>
        <v>0</v>
      </c>
      <c r="E18" s="12">
        <f>[14]ตารางสำรวจอายุลูกหนี้ฯ!G65</f>
        <v>0</v>
      </c>
      <c r="F18" s="12">
        <f>[14]ตารางสำรวจอายุลูกหนี้ฯ!H65</f>
        <v>0</v>
      </c>
      <c r="G18" s="12">
        <f>[14]ตารางสำรวจอายุลูกหนี้ฯ!I65</f>
        <v>0</v>
      </c>
      <c r="H18" s="12">
        <f>[14]ตารางสำรวจอายุลูกหนี้ฯ!J65</f>
        <v>0</v>
      </c>
      <c r="I18" s="12">
        <f>[14]ตารางสำรวจอายุลูกหนี้ฯ!K65</f>
        <v>0</v>
      </c>
      <c r="J18" s="12">
        <f>[14]ตารางสำรวจอายุลูกหนี้ฯ!L65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[14]ตารางสำรวจอายุลูกหนี้ฯ!E66</f>
        <v>0</v>
      </c>
      <c r="E19" s="12">
        <f>[14]ตารางสำรวจอายุลูกหนี้ฯ!G66</f>
        <v>0</v>
      </c>
      <c r="F19" s="12">
        <f>[14]ตารางสำรวจอายุลูกหนี้ฯ!H66</f>
        <v>0</v>
      </c>
      <c r="G19" s="12">
        <f>[14]ตารางสำรวจอายุลูกหนี้ฯ!I66</f>
        <v>0</v>
      </c>
      <c r="H19" s="12">
        <f>[14]ตารางสำรวจอายุลูกหนี้ฯ!J66</f>
        <v>0</v>
      </c>
      <c r="I19" s="12">
        <f>[14]ตารางสำรวจอายุลูกหนี้ฯ!K66</f>
        <v>0</v>
      </c>
      <c r="J19" s="12">
        <f>[14]ตารางสำรวจอายุลูกหนี้ฯ!L66</f>
        <v>0</v>
      </c>
    </row>
    <row r="20" spans="1:10" x14ac:dyDescent="0.3">
      <c r="A20" s="10">
        <v>12</v>
      </c>
      <c r="B20" s="11" t="s">
        <v>32</v>
      </c>
      <c r="C20" s="12">
        <f t="shared" si="0"/>
        <v>0</v>
      </c>
      <c r="D20" s="12">
        <f>[14]ตารางสำรวจอายุลูกหนี้ฯ!E67</f>
        <v>0</v>
      </c>
      <c r="E20" s="12">
        <f>[14]ตารางสำรวจอายุลูกหนี้ฯ!G67</f>
        <v>0</v>
      </c>
      <c r="F20" s="12">
        <f>[14]ตารางสำรวจอายุลูกหนี้ฯ!H67</f>
        <v>0</v>
      </c>
      <c r="G20" s="12">
        <f>[14]ตารางสำรวจอายุลูกหนี้ฯ!I67</f>
        <v>0</v>
      </c>
      <c r="H20" s="12">
        <f>[14]ตารางสำรวจอายุลูกหนี้ฯ!J67</f>
        <v>0</v>
      </c>
      <c r="I20" s="12">
        <f>[14]ตารางสำรวจอายุลูกหนี้ฯ!K67</f>
        <v>0</v>
      </c>
      <c r="J20" s="12">
        <f>[14]ตารางสำรวจอายุลูกหนี้ฯ!L67</f>
        <v>0</v>
      </c>
    </row>
    <row r="21" spans="1:10" ht="21" thickBot="1" x14ac:dyDescent="0.35">
      <c r="A21" s="17">
        <v>13</v>
      </c>
      <c r="B21" s="18" t="s">
        <v>33</v>
      </c>
      <c r="C21" s="14">
        <f t="shared" si="0"/>
        <v>3865503.7100000004</v>
      </c>
      <c r="D21" s="14">
        <f>[14]ตารางสำรวจอายุลูกหนี้ฯ!E68</f>
        <v>3017318.3800000004</v>
      </c>
      <c r="E21" s="14">
        <f>[14]ตารางสำรวจอายุลูกหนี้ฯ!G68</f>
        <v>472881.58</v>
      </c>
      <c r="F21" s="14">
        <f>[14]ตารางสำรวจอายุลูกหนี้ฯ!H68</f>
        <v>0</v>
      </c>
      <c r="G21" s="14">
        <f>[14]ตารางสำรวจอายุลูกหนี้ฯ!I68</f>
        <v>208957</v>
      </c>
      <c r="H21" s="14">
        <f>[14]ตารางสำรวจอายุลูกหนี้ฯ!J68</f>
        <v>0</v>
      </c>
      <c r="I21" s="14">
        <f>[14]ตารางสำรวจอายุลูกหนี้ฯ!K68</f>
        <v>166346.75</v>
      </c>
      <c r="J21" s="14">
        <f>[14]ตารางสำรวจอายุลูกหนี้ฯ!L68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00AF-CFB4-45A5-B4C5-17377923F59C}">
  <dimension ref="A1:J25"/>
  <sheetViews>
    <sheetView topLeftCell="A2" workbookViewId="0">
      <selection activeCell="C23" sqref="C23"/>
    </sheetView>
  </sheetViews>
  <sheetFormatPr defaultColWidth="9" defaultRowHeight="20.25" x14ac:dyDescent="0.3"/>
  <cols>
    <col min="1" max="1" width="6.140625" style="1" customWidth="1"/>
    <col min="2" max="2" width="45.140625" style="2" customWidth="1"/>
    <col min="3" max="3" width="21.140625" style="2" customWidth="1"/>
    <col min="4" max="4" width="16.28515625" style="2" customWidth="1"/>
    <col min="5" max="5" width="15.28515625" style="2" customWidth="1"/>
    <col min="6" max="6" width="12.5703125" style="2" customWidth="1"/>
    <col min="7" max="9" width="10.42578125" style="2" customWidth="1"/>
    <col min="10" max="10" width="11.5703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[15]ตารางสำรวจอายุลูกหนี้ฯ!E11</f>
        <v>0</v>
      </c>
      <c r="E9" s="9">
        <f>[15]ตารางสำรวจอายุลูกหนี้ฯ!G11</f>
        <v>0</v>
      </c>
      <c r="F9" s="9">
        <f>[15]ตารางสำรวจอายุลูกหนี้ฯ!H11</f>
        <v>0</v>
      </c>
      <c r="G9" s="9">
        <f>[15]ตารางสำรวจอายุลูกหนี้ฯ!K11</f>
        <v>0</v>
      </c>
      <c r="H9" s="9">
        <f>[15]ตารางสำรวจอายุลูกหนี้ฯ!J11</f>
        <v>0</v>
      </c>
      <c r="I9" s="9">
        <f>[15]ตารางสำรวจอายุลูกหนี้ฯ!K11</f>
        <v>0</v>
      </c>
      <c r="J9" s="9">
        <f>[15]ตารางสำรวจอายุลูกหนี้ฯ!L11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586789</v>
      </c>
      <c r="D10" s="9">
        <f>[15]ตารางสำรวจอายุลูกหนี้ฯ!E23</f>
        <v>576265</v>
      </c>
      <c r="E10" s="9">
        <f>[15]ตารางสำรวจอายุลูกหนี้ฯ!G23</f>
        <v>7125</v>
      </c>
      <c r="F10" s="9">
        <f>[15]ตารางสำรวจอายุลูกหนี้ฯ!I23</f>
        <v>3399</v>
      </c>
      <c r="G10" s="9">
        <f>[15]ตารางสำรวจอายุลูกหนี้ฯ!K12</f>
        <v>0</v>
      </c>
      <c r="H10" s="9">
        <f>[15]ตารางสำรวจอายุลูกหนี้ฯ!J23</f>
        <v>0</v>
      </c>
      <c r="I10" s="9">
        <f>[15]ตารางสำรวจอายุลูกหนี้ฯ!K23</f>
        <v>0</v>
      </c>
      <c r="J10" s="9">
        <f>[15]ตารางสำรวจอายุลูกหนี้ฯ!L23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121362</v>
      </c>
      <c r="D11" s="9">
        <f>[15]ตารางสำรวจอายุลูกหนี้ฯ!E34</f>
        <v>105434</v>
      </c>
      <c r="E11" s="9">
        <f>[15]ตารางสำรวจอายุลูกหนี้ฯ!G34</f>
        <v>15928</v>
      </c>
      <c r="F11" s="9">
        <f>[15]ตารางสำรวจอายุลูกหนี้ฯ!H34</f>
        <v>0</v>
      </c>
      <c r="G11" s="9">
        <f>[15]ตารางสำรวจอายุลูกหนี้ฯ!K13</f>
        <v>0</v>
      </c>
      <c r="H11" s="9">
        <f>[15]ตารางสำรวจอายุลูกหนี้ฯ!J34</f>
        <v>0</v>
      </c>
      <c r="I11" s="9">
        <f>[15]ตารางสำรวจอายุลูกหนี้ฯ!K34</f>
        <v>0</v>
      </c>
      <c r="J11" s="9">
        <f>[15]ตารางสำรวจอายุลูกหนี้ฯ!L34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19939</v>
      </c>
      <c r="D12" s="9">
        <f>[15]ตารางสำรวจอายุลูกหนี้ฯ!E39</f>
        <v>19939</v>
      </c>
      <c r="E12" s="9">
        <f>[15]ตารางสำรวจอายุลูกหนี้ฯ!G39</f>
        <v>0</v>
      </c>
      <c r="F12" s="9">
        <f>[15]ตารางสำรวจอายุลูกหนี้ฯ!H39</f>
        <v>0</v>
      </c>
      <c r="G12" s="9">
        <f>[15]ตารางสำรวจอายุลูกหนี้ฯ!K14</f>
        <v>0</v>
      </c>
      <c r="H12" s="9">
        <f>[15]ตารางสำรวจอายุลูกหนี้ฯ!J39</f>
        <v>0</v>
      </c>
      <c r="I12" s="9">
        <f>[15]ตารางสำรวจอายุลูกหนี้ฯ!K39</f>
        <v>0</v>
      </c>
      <c r="J12" s="9">
        <f>[15]ตารางสำรวจอายุลูกหนี้ฯ!L39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72710</v>
      </c>
      <c r="D13" s="9">
        <f>[15]ตารางสำรวจอายุลูกหนี้ฯ!E50</f>
        <v>72710</v>
      </c>
      <c r="E13" s="9">
        <f>[15]ตารางสำรวจอายุลูกหนี้ฯ!G50</f>
        <v>0</v>
      </c>
      <c r="F13" s="9">
        <f>[15]ตารางสำรวจอายุลูกหนี้ฯ!H50</f>
        <v>0</v>
      </c>
      <c r="G13" s="9">
        <f>[15]ตารางสำรวจอายุลูกหนี้ฯ!K15</f>
        <v>0</v>
      </c>
      <c r="H13" s="9">
        <f>[15]ตารางสำรวจอายุลูกหนี้ฯ!J50</f>
        <v>0</v>
      </c>
      <c r="I13" s="9">
        <f>[15]ตารางสำรวจอายุลูกหนี้ฯ!K50</f>
        <v>0</v>
      </c>
      <c r="J13" s="9">
        <f>[15]ตารางสำรวจอายุลูกหนี้ฯ!L50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1321926</v>
      </c>
      <c r="D14" s="9">
        <f>[15]ตารางสำรวจอายุลูกหนี้ฯ!E53</f>
        <v>929170</v>
      </c>
      <c r="E14" s="9">
        <f>[15]ตารางสำรวจอายุลูกหนี้ฯ!G53</f>
        <v>230138</v>
      </c>
      <c r="F14" s="9">
        <f>[15]ตารางสำรวจอายุลูกหนี้ฯ!I53</f>
        <v>162618</v>
      </c>
      <c r="G14" s="9">
        <f>[15]ตารางสำรวจอายุลูกหนี้ฯ!K16</f>
        <v>0</v>
      </c>
      <c r="H14" s="9">
        <f>[15]ตารางสำรวจอายุลูกหนี้ฯ!J53</f>
        <v>0</v>
      </c>
      <c r="I14" s="9">
        <f>[15]ตารางสำรวจอายุลูกหนี้ฯ!K53</f>
        <v>0</v>
      </c>
      <c r="J14" s="9">
        <f>[15]ตารางสำรวจอายุลูกหนี้ฯ!L53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[15]ตารางสำรวจอายุลูกหนี้ฯ!E56</f>
        <v>0</v>
      </c>
      <c r="E15" s="9">
        <f>[15]ตารางสำรวจอายุลูกหนี้ฯ!G56</f>
        <v>0</v>
      </c>
      <c r="F15" s="9">
        <f>[15]ตารางสำรวจอายุลูกหนี้ฯ!H56</f>
        <v>0</v>
      </c>
      <c r="G15" s="9">
        <f>[15]ตารางสำรวจอายุลูกหนี้ฯ!K17</f>
        <v>0</v>
      </c>
      <c r="H15" s="9">
        <f>[15]ตารางสำรวจอายุลูกหนี้ฯ!J56</f>
        <v>0</v>
      </c>
      <c r="I15" s="9">
        <f>[15]ตารางสำรวจอายุลูกหนี้ฯ!K56</f>
        <v>0</v>
      </c>
      <c r="J15" s="9">
        <f>[15]ตารางสำรวจอายุลูกหนี้ฯ!L56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1870</v>
      </c>
      <c r="D16" s="9">
        <f>[15]ตารางสำรวจอายุลูกหนี้ฯ!E59</f>
        <v>1870</v>
      </c>
      <c r="E16" s="9">
        <f>[15]ตารางสำรวจอายุลูกหนี้ฯ!G59</f>
        <v>0</v>
      </c>
      <c r="F16" s="9">
        <f>[15]ตารางสำรวจอายุลูกหนี้ฯ!H59</f>
        <v>0</v>
      </c>
      <c r="G16" s="9">
        <f>[15]ตารางสำรวจอายุลูกหนี้ฯ!K18</f>
        <v>0</v>
      </c>
      <c r="H16" s="9">
        <f>[15]ตารางสำรวจอายุลูกหนี้ฯ!J59</f>
        <v>0</v>
      </c>
      <c r="I16" s="9">
        <f>[15]ตารางสำรวจอายุลูกหนี้ฯ!K59</f>
        <v>0</v>
      </c>
      <c r="J16" s="9">
        <f>[15]ตารางสำรวจอายุลูกหนี้ฯ!L59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 t="shared" si="0"/>
        <v>0</v>
      </c>
      <c r="D17" s="9">
        <f>[15]ตารางสำรวจอายุลูกหนี้ฯ!E64</f>
        <v>0</v>
      </c>
      <c r="E17" s="9">
        <f>[15]ตารางสำรวจอายุลูกหนี้ฯ!G64</f>
        <v>0</v>
      </c>
      <c r="F17" s="9">
        <f>[15]ตารางสำรวจอายุลูกหนี้ฯ!H64</f>
        <v>0</v>
      </c>
      <c r="G17" s="9">
        <f>[15]ตารางสำรวจอายุลูกหนี้ฯ!K19</f>
        <v>0</v>
      </c>
      <c r="H17" s="9">
        <f>[15]ตารางสำรวจอายุลูกหนี้ฯ!J64</f>
        <v>0</v>
      </c>
      <c r="I17" s="9">
        <f>[15]ตารางสำรวจอายุลูกหนี้ฯ!K64</f>
        <v>0</v>
      </c>
      <c r="J17" s="9">
        <f>[15]ตารางสำรวจอายุลูกหนี้ฯ!L64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[15]ตารางสำรวจอายุลูกหนี้ฯ!E65</f>
        <v>0</v>
      </c>
      <c r="E18" s="12">
        <f>[15]ตารางสำรวจอายุลูกหนี้ฯ!G65</f>
        <v>0</v>
      </c>
      <c r="F18" s="12">
        <f>[15]ตารางสำรวจอายุลูกหนี้ฯ!H65</f>
        <v>0</v>
      </c>
      <c r="G18" s="9">
        <f>[15]ตารางสำรวจอายุลูกหนี้ฯ!K20</f>
        <v>0</v>
      </c>
      <c r="H18" s="12">
        <f>[15]ตารางสำรวจอายุลูกหนี้ฯ!J65</f>
        <v>0</v>
      </c>
      <c r="I18" s="12">
        <f>[15]ตารางสำรวจอายุลูกหนี้ฯ!K65</f>
        <v>0</v>
      </c>
      <c r="J18" s="12">
        <f>[15]ตารางสำรวจอายุลูกหนี้ฯ!L65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[15]ตารางสำรวจอายุลูกหนี้ฯ!E66</f>
        <v>0</v>
      </c>
      <c r="E19" s="12">
        <f>[15]ตารางสำรวจอายุลูกหนี้ฯ!G66</f>
        <v>0</v>
      </c>
      <c r="F19" s="12">
        <f>[15]ตารางสำรวจอายุลูกหนี้ฯ!H66</f>
        <v>0</v>
      </c>
      <c r="G19" s="9">
        <f>[15]ตารางสำรวจอายุลูกหนี้ฯ!K21</f>
        <v>0</v>
      </c>
      <c r="H19" s="12">
        <f>[15]ตารางสำรวจอายุลูกหนี้ฯ!J66</f>
        <v>0</v>
      </c>
      <c r="I19" s="12">
        <f>[15]ตารางสำรวจอายุลูกหนี้ฯ!K66</f>
        <v>0</v>
      </c>
      <c r="J19" s="12">
        <f>[15]ตารางสำรวจอายุลูกหนี้ฯ!L66</f>
        <v>0</v>
      </c>
    </row>
    <row r="20" spans="1:10" x14ac:dyDescent="0.3">
      <c r="A20" s="10">
        <v>12</v>
      </c>
      <c r="B20" s="11" t="s">
        <v>32</v>
      </c>
      <c r="C20" s="12">
        <f t="shared" si="0"/>
        <v>0</v>
      </c>
      <c r="D20" s="12">
        <f>[15]ตารางสำรวจอายุลูกหนี้ฯ!E67</f>
        <v>0</v>
      </c>
      <c r="E20" s="12">
        <f>[15]ตารางสำรวจอายุลูกหนี้ฯ!G67</f>
        <v>0</v>
      </c>
      <c r="F20" s="12">
        <f>[15]ตารางสำรวจอายุลูกหนี้ฯ!H67</f>
        <v>0</v>
      </c>
      <c r="G20" s="9">
        <f>[15]ตารางสำรวจอายุลูกหนี้ฯ!K22</f>
        <v>0</v>
      </c>
      <c r="H20" s="12">
        <f>[15]ตารางสำรวจอายุลูกหนี้ฯ!J67</f>
        <v>0</v>
      </c>
      <c r="I20" s="12">
        <f>[15]ตารางสำรวจอายุลูกหนี้ฯ!K67</f>
        <v>0</v>
      </c>
      <c r="J20" s="12">
        <f>[15]ตารางสำรวจอายุลูกหนี้ฯ!L67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2124596</v>
      </c>
      <c r="D21" s="14">
        <f>[15]ตารางสำรวจอายุลูกหนี้ฯ!E68</f>
        <v>1705388</v>
      </c>
      <c r="E21" s="14">
        <f>[15]ตารางสำรวจอายุลูกหนี้ฯ!G68</f>
        <v>253191</v>
      </c>
      <c r="F21" s="14">
        <f>[15]ตารางสำรวจอายุลูกหนี้ฯ!I68</f>
        <v>166017</v>
      </c>
      <c r="G21" s="14">
        <f>[15]ตารางสำรวจอายุลูกหนี้ฯ!K68</f>
        <v>0</v>
      </c>
      <c r="H21" s="14">
        <f>[15]ตารางสำรวจอายุลูกหนี้ฯ!J68</f>
        <v>0</v>
      </c>
      <c r="I21" s="14">
        <f>[15]ตารางสำรวจอายุลูกหนี้ฯ!K68</f>
        <v>0</v>
      </c>
      <c r="J21" s="14">
        <f>[15]ตารางสำรวจอายุลูกหนี้ฯ!L68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1F96-5731-4D78-8A96-166C90657B7F}">
  <dimension ref="A1:J25"/>
  <sheetViews>
    <sheetView workbookViewId="0">
      <selection activeCell="E22" sqref="E22"/>
    </sheetView>
  </sheetViews>
  <sheetFormatPr defaultColWidth="9" defaultRowHeight="18" x14ac:dyDescent="0.25"/>
  <cols>
    <col min="1" max="1" width="6.140625" style="36" customWidth="1"/>
    <col min="2" max="2" width="42.7109375" style="37" customWidth="1"/>
    <col min="3" max="3" width="21.140625" style="37" customWidth="1"/>
    <col min="4" max="4" width="14.140625" style="37" customWidth="1"/>
    <col min="5" max="5" width="12" style="37" customWidth="1"/>
    <col min="6" max="6" width="10.42578125" style="37" customWidth="1"/>
    <col min="7" max="7" width="12.28515625" style="37" customWidth="1"/>
    <col min="8" max="8" width="10.42578125" style="37" customWidth="1"/>
    <col min="9" max="9" width="12.28515625" style="37" customWidth="1"/>
    <col min="10" max="10" width="11.5703125" style="37" customWidth="1"/>
    <col min="11" max="16384" width="9" style="37"/>
  </cols>
  <sheetData>
    <row r="1" spans="1:10" x14ac:dyDescent="0.25">
      <c r="I1" s="81"/>
      <c r="J1" s="81"/>
    </row>
    <row r="2" spans="1:10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50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s="38" customFormat="1" ht="21.75" customHeight="1" x14ac:dyDescent="0.25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8" customFormat="1" ht="36" x14ac:dyDescent="0.25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38" customFormat="1" ht="30" x14ac:dyDescent="0.25">
      <c r="A8" s="72"/>
      <c r="B8" s="72"/>
      <c r="C8" s="5" t="s">
        <v>34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</row>
    <row r="9" spans="1:10" x14ac:dyDescent="0.25">
      <c r="A9" s="39">
        <v>1</v>
      </c>
      <c r="B9" s="40" t="s">
        <v>21</v>
      </c>
      <c r="C9" s="41">
        <f t="shared" ref="C9:C20" si="0">SUM(D9:J9)</f>
        <v>0</v>
      </c>
      <c r="D9" s="41">
        <f>[16]ตารางสำรวจอายุลูกหนี้ฯ!F12</f>
        <v>0</v>
      </c>
      <c r="E9" s="41">
        <f>[16]ตารางสำรวจอายุลูกหนี้ฯ!H12</f>
        <v>0</v>
      </c>
      <c r="F9" s="41">
        <f>[16]ตารางสำรวจอายุลูกหนี้ฯ!I12</f>
        <v>0</v>
      </c>
      <c r="G9" s="41">
        <f>[16]ตารางสำรวจอายุลูกหนี้ฯ!J12</f>
        <v>0</v>
      </c>
      <c r="H9" s="41">
        <f>[16]ตารางสำรวจอายุลูกหนี้ฯ!K12</f>
        <v>0</v>
      </c>
      <c r="I9" s="41">
        <f>[16]ตารางสำรวจอายุลูกหนี้ฯ!L12</f>
        <v>0</v>
      </c>
      <c r="J9" s="41">
        <f>[16]ตารางสำรวจอายุลูกหนี้ฯ!M12</f>
        <v>0</v>
      </c>
    </row>
    <row r="10" spans="1:10" x14ac:dyDescent="0.25">
      <c r="A10" s="39">
        <v>2</v>
      </c>
      <c r="B10" s="40" t="s">
        <v>22</v>
      </c>
      <c r="C10" s="41">
        <f t="shared" si="0"/>
        <v>11475668.91</v>
      </c>
      <c r="D10" s="41">
        <f>[16]ตารางสำรวจอายุลูกหนี้ฯ!F24</f>
        <v>11475668.91</v>
      </c>
      <c r="E10" s="41">
        <f>[16]ตารางสำรวจอายุลูกหนี้ฯ!H24</f>
        <v>0</v>
      </c>
      <c r="F10" s="41">
        <f>[16]ตารางสำรวจอายุลูกหนี้ฯ!I24</f>
        <v>0</v>
      </c>
      <c r="G10" s="41">
        <f>[16]ตารางสำรวจอายุลูกหนี้ฯ!J24</f>
        <v>0</v>
      </c>
      <c r="H10" s="41">
        <f>[16]ตารางสำรวจอายุลูกหนี้ฯ!K24</f>
        <v>0</v>
      </c>
      <c r="I10" s="41">
        <f>[16]ตารางสำรวจอายุลูกหนี้ฯ!L24</f>
        <v>0</v>
      </c>
      <c r="J10" s="41">
        <f>[16]ตารางสำรวจอายุลูกหนี้ฯ!M24</f>
        <v>0</v>
      </c>
    </row>
    <row r="11" spans="1:10" x14ac:dyDescent="0.25">
      <c r="A11" s="39">
        <v>3</v>
      </c>
      <c r="B11" s="40" t="s">
        <v>23</v>
      </c>
      <c r="C11" s="41">
        <f t="shared" si="0"/>
        <v>362900</v>
      </c>
      <c r="D11" s="41">
        <f>[16]ตารางสำรวจอายุลูกหนี้ฯ!F35</f>
        <v>362900</v>
      </c>
      <c r="E11" s="41">
        <f>[16]ตารางสำรวจอายุลูกหนี้ฯ!H35</f>
        <v>0</v>
      </c>
      <c r="F11" s="41">
        <f>[16]ตารางสำรวจอายุลูกหนี้ฯ!I35</f>
        <v>0</v>
      </c>
      <c r="G11" s="41">
        <f>[16]ตารางสำรวจอายุลูกหนี้ฯ!J35</f>
        <v>0</v>
      </c>
      <c r="H11" s="41">
        <f>[16]ตารางสำรวจอายุลูกหนี้ฯ!K35</f>
        <v>0</v>
      </c>
      <c r="I11" s="41">
        <f>[16]ตารางสำรวจอายุลูกหนี้ฯ!L35</f>
        <v>0</v>
      </c>
      <c r="J11" s="41">
        <f>[16]ตารางสำรวจอายุลูกหนี้ฯ!M35</f>
        <v>0</v>
      </c>
    </row>
    <row r="12" spans="1:10" x14ac:dyDescent="0.25">
      <c r="A12" s="39">
        <v>4</v>
      </c>
      <c r="B12" s="40" t="s">
        <v>24</v>
      </c>
      <c r="C12" s="41">
        <f t="shared" si="0"/>
        <v>64240</v>
      </c>
      <c r="D12" s="41">
        <f>[16]ตารางสำรวจอายุลูกหนี้ฯ!F40</f>
        <v>64240</v>
      </c>
      <c r="E12" s="41">
        <f>[16]ตารางสำรวจอายุลูกหนี้ฯ!H40</f>
        <v>0</v>
      </c>
      <c r="F12" s="41">
        <f>[16]ตารางสำรวจอายุลูกหนี้ฯ!I40</f>
        <v>0</v>
      </c>
      <c r="G12" s="41">
        <f>[16]ตารางสำรวจอายุลูกหนี้ฯ!J40</f>
        <v>0</v>
      </c>
      <c r="H12" s="41">
        <f>[16]ตารางสำรวจอายุลูกหนี้ฯ!K40</f>
        <v>0</v>
      </c>
      <c r="I12" s="41">
        <f>[16]ตารางสำรวจอายุลูกหนี้ฯ!L40</f>
        <v>0</v>
      </c>
      <c r="J12" s="41">
        <f>[16]ตารางสำรวจอายุลูกหนี้ฯ!M40</f>
        <v>0</v>
      </c>
    </row>
    <row r="13" spans="1:10" x14ac:dyDescent="0.25">
      <c r="A13" s="39">
        <v>5</v>
      </c>
      <c r="B13" s="40" t="s">
        <v>25</v>
      </c>
      <c r="C13" s="41">
        <f t="shared" si="0"/>
        <v>0</v>
      </c>
      <c r="D13" s="41">
        <f>[16]ตารางสำรวจอายุลูกหนี้ฯ!F51</f>
        <v>0</v>
      </c>
      <c r="E13" s="41">
        <f>[16]ตารางสำรวจอายุลูกหนี้ฯ!H51</f>
        <v>0</v>
      </c>
      <c r="F13" s="41">
        <f>[16]ตารางสำรวจอายุลูกหนี้ฯ!I51</f>
        <v>0</v>
      </c>
      <c r="G13" s="41">
        <f>[16]ตารางสำรวจอายุลูกหนี้ฯ!J51</f>
        <v>0</v>
      </c>
      <c r="H13" s="41">
        <f>[16]ตารางสำรวจอายุลูกหนี้ฯ!K51</f>
        <v>0</v>
      </c>
      <c r="I13" s="41">
        <f>[16]ตารางสำรวจอายุลูกหนี้ฯ!L51</f>
        <v>0</v>
      </c>
      <c r="J13" s="41">
        <f>[16]ตารางสำรวจอายุลูกหนี้ฯ!M51</f>
        <v>0</v>
      </c>
    </row>
    <row r="14" spans="1:10" x14ac:dyDescent="0.25">
      <c r="A14" s="39">
        <v>6</v>
      </c>
      <c r="B14" s="40" t="s">
        <v>26</v>
      </c>
      <c r="C14" s="41">
        <f t="shared" si="0"/>
        <v>410206</v>
      </c>
      <c r="D14" s="41">
        <f>[16]ตารางสำรวจอายุลูกหนี้ฯ!F54</f>
        <v>410206</v>
      </c>
      <c r="E14" s="41">
        <f>[16]ตารางสำรวจอายุลูกหนี้ฯ!H54</f>
        <v>0</v>
      </c>
      <c r="F14" s="41">
        <f>[16]ตารางสำรวจอายุลูกหนี้ฯ!I54</f>
        <v>0</v>
      </c>
      <c r="G14" s="41">
        <f>[16]ตารางสำรวจอายุลูกหนี้ฯ!J54</f>
        <v>0</v>
      </c>
      <c r="H14" s="41">
        <f>[16]ตารางสำรวจอายุลูกหนี้ฯ!K54</f>
        <v>0</v>
      </c>
      <c r="I14" s="41">
        <f>[16]ตารางสำรวจอายุลูกหนี้ฯ!L54</f>
        <v>0</v>
      </c>
      <c r="J14" s="41">
        <f>[16]ตารางสำรวจอายุลูกหนี้ฯ!M54</f>
        <v>0</v>
      </c>
    </row>
    <row r="15" spans="1:10" x14ac:dyDescent="0.25">
      <c r="A15" s="39">
        <v>7</v>
      </c>
      <c r="B15" s="40" t="s">
        <v>27</v>
      </c>
      <c r="C15" s="41">
        <f t="shared" si="0"/>
        <v>0</v>
      </c>
      <c r="D15" s="41">
        <f>[16]ตารางสำรวจอายุลูกหนี้ฯ!F57</f>
        <v>0</v>
      </c>
      <c r="E15" s="42"/>
      <c r="F15" s="41">
        <f>[16]ตารางสำรวจอายุลูกหนี้ฯ!I57</f>
        <v>0</v>
      </c>
      <c r="G15" s="41">
        <f>[16]ตารางสำรวจอายุลูกหนี้ฯ!J57</f>
        <v>0</v>
      </c>
      <c r="H15" s="41">
        <f>[16]ตารางสำรวจอายุลูกหนี้ฯ!K57</f>
        <v>0</v>
      </c>
      <c r="I15" s="41">
        <f>[16]ตารางสำรวจอายุลูกหนี้ฯ!L57</f>
        <v>0</v>
      </c>
      <c r="J15" s="41">
        <f>[16]ตารางสำรวจอายุลูกหนี้ฯ!M57</f>
        <v>0</v>
      </c>
    </row>
    <row r="16" spans="1:10" ht="21.75" x14ac:dyDescent="0.5">
      <c r="A16" s="39">
        <v>8</v>
      </c>
      <c r="B16" s="40" t="s">
        <v>28</v>
      </c>
      <c r="C16" s="41">
        <f t="shared" si="0"/>
        <v>0</v>
      </c>
      <c r="D16" s="41">
        <f>[16]ตารางสำรวจอายุลูกหนี้ฯ!F60</f>
        <v>0</v>
      </c>
      <c r="E16" s="41">
        <f>[16]ตารางสำรวจอายุลูกหนี้ฯ!H60</f>
        <v>0</v>
      </c>
      <c r="F16" s="41">
        <f>[16]ตารางสำรวจอายุลูกหนี้ฯ!I60</f>
        <v>0</v>
      </c>
      <c r="G16" s="41">
        <f>[16]ตารางสำรวจอายุลูกหนี้ฯ!J60</f>
        <v>0</v>
      </c>
      <c r="H16" s="41">
        <f>[16]ตารางสำรวจอายุลูกหนี้ฯ!K60</f>
        <v>0</v>
      </c>
      <c r="I16" s="41">
        <f>[16]ตารางสำรวจอายุลูกหนี้ฯ!L60</f>
        <v>0</v>
      </c>
      <c r="J16" s="41">
        <f>[16]ตารางสำรวจอายุลูกหนี้ฯ!M60</f>
        <v>0</v>
      </c>
    </row>
    <row r="17" spans="1:10" ht="21.75" x14ac:dyDescent="0.5">
      <c r="A17" s="39">
        <v>9</v>
      </c>
      <c r="B17" s="40" t="s">
        <v>29</v>
      </c>
      <c r="C17" s="41">
        <f t="shared" si="0"/>
        <v>0</v>
      </c>
      <c r="D17" s="41">
        <f>[16]ตารางสำรวจอายุลูกหนี้ฯ!F65</f>
        <v>0</v>
      </c>
      <c r="E17" s="41">
        <f>[16]ตารางสำรวจอายุลูกหนี้ฯ!H65</f>
        <v>0</v>
      </c>
      <c r="F17" s="41">
        <f>[16]ตารางสำรวจอายุลูกหนี้ฯ!I65</f>
        <v>0</v>
      </c>
      <c r="G17" s="41">
        <f>[16]ตารางสำรวจอายุลูกหนี้ฯ!J65</f>
        <v>0</v>
      </c>
      <c r="H17" s="41">
        <f>[16]ตารางสำรวจอายุลูกหนี้ฯ!K65</f>
        <v>0</v>
      </c>
      <c r="I17" s="41">
        <f>[16]ตารางสำรวจอายุลูกหนี้ฯ!L65</f>
        <v>0</v>
      </c>
      <c r="J17" s="41">
        <f>[16]ตารางสำรวจอายุลูกหนี้ฯ!M65</f>
        <v>0</v>
      </c>
    </row>
    <row r="18" spans="1:10" ht="21.75" x14ac:dyDescent="0.5">
      <c r="A18" s="43">
        <v>10</v>
      </c>
      <c r="B18" s="44" t="s">
        <v>30</v>
      </c>
      <c r="C18" s="45">
        <f t="shared" si="0"/>
        <v>0</v>
      </c>
      <c r="D18" s="45">
        <f>[16]ตารางสำรวจอายุลูกหนี้ฯ!F66</f>
        <v>0</v>
      </c>
      <c r="E18" s="45">
        <f>[16]ตารางสำรวจอายุลูกหนี้ฯ!H66</f>
        <v>0</v>
      </c>
      <c r="F18" s="45">
        <f>[16]ตารางสำรวจอายุลูกหนี้ฯ!I66</f>
        <v>0</v>
      </c>
      <c r="G18" s="45">
        <f>[16]ตารางสำรวจอายุลูกหนี้ฯ!J66</f>
        <v>0</v>
      </c>
      <c r="H18" s="45">
        <f>[16]ตารางสำรวจอายุลูกหนี้ฯ!K66</f>
        <v>0</v>
      </c>
      <c r="I18" s="45">
        <f>[16]ตารางสำรวจอายุลูกหนี้ฯ!L66</f>
        <v>0</v>
      </c>
      <c r="J18" s="45">
        <f>[16]ตารางสำรวจอายุลูกหนี้ฯ!M66</f>
        <v>0</v>
      </c>
    </row>
    <row r="19" spans="1:10" ht="21.75" x14ac:dyDescent="0.5">
      <c r="A19" s="43">
        <v>11</v>
      </c>
      <c r="B19" s="44" t="s">
        <v>31</v>
      </c>
      <c r="C19" s="45">
        <f t="shared" si="0"/>
        <v>0</v>
      </c>
      <c r="D19" s="45">
        <f>[16]ตารางสำรวจอายุลูกหนี้ฯ!F67</f>
        <v>0</v>
      </c>
      <c r="E19" s="45">
        <f>[16]ตารางสำรวจอายุลูกหนี้ฯ!H67</f>
        <v>0</v>
      </c>
      <c r="F19" s="45">
        <f>[16]ตารางสำรวจอายุลูกหนี้ฯ!I67</f>
        <v>0</v>
      </c>
      <c r="G19" s="45">
        <f>[16]ตารางสำรวจอายุลูกหนี้ฯ!J67</f>
        <v>0</v>
      </c>
      <c r="H19" s="45">
        <f>[16]ตารางสำรวจอายุลูกหนี้ฯ!K67</f>
        <v>0</v>
      </c>
      <c r="I19" s="45">
        <f>[16]ตารางสำรวจอายุลูกหนี้ฯ!L67</f>
        <v>0</v>
      </c>
      <c r="J19" s="45">
        <f>[16]ตารางสำรวจอายุลูกหนี้ฯ!M67</f>
        <v>0</v>
      </c>
    </row>
    <row r="20" spans="1:10" ht="21.75" x14ac:dyDescent="0.5">
      <c r="A20" s="43">
        <v>12</v>
      </c>
      <c r="B20" s="44" t="s">
        <v>32</v>
      </c>
      <c r="C20" s="45">
        <f t="shared" si="0"/>
        <v>0</v>
      </c>
      <c r="D20" s="45">
        <f>[16]ตารางสำรวจอายุลูกหนี้ฯ!F68</f>
        <v>0</v>
      </c>
      <c r="E20" s="45">
        <f>[16]ตารางสำรวจอายุลูกหนี้ฯ!H68</f>
        <v>0</v>
      </c>
      <c r="F20" s="45">
        <f>[16]ตารางสำรวจอายุลูกหนี้ฯ!I68</f>
        <v>0</v>
      </c>
      <c r="G20" s="45">
        <f>[16]ตารางสำรวจอายุลูกหนี้ฯ!J68</f>
        <v>0</v>
      </c>
      <c r="H20" s="45">
        <f>[16]ตารางสำรวจอายุลูกหนี้ฯ!K68</f>
        <v>0</v>
      </c>
      <c r="I20" s="45">
        <f>[16]ตารางสำรวจอายุลูกหนี้ฯ!L68</f>
        <v>0</v>
      </c>
      <c r="J20" s="45">
        <f>[16]ตารางสำรวจอายุลูกหนี้ฯ!M68</f>
        <v>0</v>
      </c>
    </row>
    <row r="21" spans="1:10" ht="22.5" thickBot="1" x14ac:dyDescent="0.55000000000000004">
      <c r="A21" s="46">
        <v>13</v>
      </c>
      <c r="B21" s="47" t="s">
        <v>33</v>
      </c>
      <c r="C21" s="48">
        <f>SUM(C9:C20)</f>
        <v>12313014.91</v>
      </c>
      <c r="D21" s="48">
        <f>[16]ตารางสำรวจอายุลูกหนี้ฯ!F69</f>
        <v>12313014.91</v>
      </c>
      <c r="E21" s="48">
        <f>[16]ตารางสำรวจอายุลูกหนี้ฯ!H69</f>
        <v>0</v>
      </c>
      <c r="F21" s="48">
        <f>[16]ตารางสำรวจอายุลูกหนี้ฯ!I69</f>
        <v>0</v>
      </c>
      <c r="G21" s="48">
        <f>[16]ตารางสำรวจอายุลูกหนี้ฯ!J69</f>
        <v>0</v>
      </c>
      <c r="H21" s="48">
        <f>[16]ตารางสำรวจอายุลูกหนี้ฯ!K69</f>
        <v>0</v>
      </c>
      <c r="I21" s="48">
        <f>[16]ตารางสำรวจอายุลูกหนี้ฯ!L69</f>
        <v>0</v>
      </c>
      <c r="J21" s="48">
        <f>[16]ตารางสำรวจอายุลูกหนี้ฯ!M69</f>
        <v>0</v>
      </c>
    </row>
    <row r="22" spans="1:10" ht="22.5" thickTop="1" x14ac:dyDescent="0.5">
      <c r="C22" s="49"/>
    </row>
    <row r="24" spans="1:10" ht="21.75" x14ac:dyDescent="0.5">
      <c r="G24" s="50"/>
      <c r="H24" s="80"/>
      <c r="I24" s="80"/>
      <c r="J24" s="80"/>
    </row>
    <row r="25" spans="1:10" ht="21.75" x14ac:dyDescent="0.5">
      <c r="G25" s="50"/>
      <c r="H25" s="80"/>
      <c r="I25" s="80"/>
      <c r="J25" s="80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6F62-E4BD-4C21-B4A7-798F7EBD686B}">
  <dimension ref="A1:J26"/>
  <sheetViews>
    <sheetView topLeftCell="A2" workbookViewId="0">
      <selection activeCell="A22" sqref="A22"/>
    </sheetView>
  </sheetViews>
  <sheetFormatPr defaultColWidth="9" defaultRowHeight="20.25" x14ac:dyDescent="0.3"/>
  <cols>
    <col min="1" max="1" width="6.140625" style="1" customWidth="1"/>
    <col min="2" max="2" width="44.7109375" style="2" customWidth="1"/>
    <col min="3" max="3" width="20.85546875" style="2" customWidth="1"/>
    <col min="4" max="4" width="16.85546875" style="2" customWidth="1"/>
    <col min="5" max="5" width="16.140625" style="2" customWidth="1"/>
    <col min="6" max="6" width="17.5703125" style="2" customWidth="1"/>
    <col min="7" max="7" width="16.140625" style="2" customWidth="1"/>
    <col min="8" max="8" width="17.7109375" style="2" customWidth="1"/>
    <col min="9" max="9" width="15.28515625" style="2" customWidth="1"/>
    <col min="10" max="10" width="13.5703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51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[17]ตารางสำรวจอายุลูกหนี้ฯ!E10</f>
        <v>0</v>
      </c>
      <c r="E9" s="9">
        <f>[17]ตารางสำรวจอายุลูกหนี้ฯ!G10</f>
        <v>0</v>
      </c>
      <c r="F9" s="9">
        <f>[17]ตารางสำรวจอายุลูกหนี้ฯ!I10</f>
        <v>0</v>
      </c>
      <c r="G9" s="9">
        <f>[17]ตารางสำรวจอายุลูกหนี้ฯ!K10</f>
        <v>0</v>
      </c>
      <c r="H9" s="9">
        <f>[17]ตารางสำรวจอายุลูกหนี้ฯ!M10</f>
        <v>0</v>
      </c>
      <c r="I9" s="9">
        <f>[17]ตารางสำรวจอายุลูกหนี้ฯ!O10</f>
        <v>0</v>
      </c>
      <c r="J9" s="9">
        <f>[17]ตารางสำรวจอายุลูกหนี้ฯ!Q10</f>
        <v>0</v>
      </c>
    </row>
    <row r="10" spans="1:10" x14ac:dyDescent="0.3">
      <c r="A10" s="7">
        <v>2</v>
      </c>
      <c r="B10" s="8" t="s">
        <v>22</v>
      </c>
      <c r="C10" s="9">
        <f t="shared" si="0"/>
        <v>5698971.5700000003</v>
      </c>
      <c r="D10" s="9">
        <f>[17]ตารางสำรวจอายุลูกหนี้ฯ!E22</f>
        <v>3543819.31</v>
      </c>
      <c r="E10" s="9">
        <f>[17]ตารางสำรวจอายุลูกหนี้ฯ!G22</f>
        <v>2032017.26</v>
      </c>
      <c r="F10" s="9">
        <f>[17]ตารางสำรวจอายุลูกหนี้ฯ!I22</f>
        <v>123135</v>
      </c>
      <c r="G10" s="9">
        <f>[17]ตารางสำรวจอายุลูกหนี้ฯ!K22</f>
        <v>0</v>
      </c>
      <c r="H10" s="9">
        <f>[17]ตารางสำรวจอายุลูกหนี้ฯ!M22</f>
        <v>0</v>
      </c>
      <c r="I10" s="9">
        <f>[17]ตารางสำรวจอายุลูกหนี้ฯ!O22</f>
        <v>0</v>
      </c>
      <c r="J10" s="9">
        <f>[17]ตารางสำรวจอายุลูกหนี้ฯ!Q22</f>
        <v>0</v>
      </c>
    </row>
    <row r="11" spans="1:10" x14ac:dyDescent="0.3">
      <c r="A11" s="7">
        <v>3</v>
      </c>
      <c r="B11" s="8" t="s">
        <v>23</v>
      </c>
      <c r="C11" s="9">
        <f t="shared" si="0"/>
        <v>6280409.5899999999</v>
      </c>
      <c r="D11" s="9">
        <f>[17]ตารางสำรวจอายุลูกหนี้ฯ!E33</f>
        <v>5358803.25</v>
      </c>
      <c r="E11" s="9">
        <f>[17]ตารางสำรวจอายุลูกหนี้ฯ!G33</f>
        <v>278718.09999999998</v>
      </c>
      <c r="F11" s="9">
        <f>[17]ตารางสำรวจอายุลูกหนี้ฯ!I33</f>
        <v>127509.37</v>
      </c>
      <c r="G11" s="9">
        <f>[17]ตารางสำรวจอายุลูกหนี้ฯ!K33</f>
        <v>60170.62</v>
      </c>
      <c r="H11" s="9">
        <f>[17]ตารางสำรวจอายุลูกหนี้ฯ!M33</f>
        <v>90787.25</v>
      </c>
      <c r="I11" s="9">
        <f>[17]ตารางสำรวจอายุลูกหนี้ฯ!O33</f>
        <v>132238</v>
      </c>
      <c r="J11" s="9">
        <f>[17]ตารางสำรวจอายุลูกหนี้ฯ!Q33</f>
        <v>232183</v>
      </c>
    </row>
    <row r="12" spans="1:10" x14ac:dyDescent="0.3">
      <c r="A12" s="7">
        <v>4</v>
      </c>
      <c r="B12" s="8" t="s">
        <v>24</v>
      </c>
      <c r="C12" s="9">
        <f t="shared" si="0"/>
        <v>1893349.98</v>
      </c>
      <c r="D12" s="9">
        <f>[17]ตารางสำรวจอายุลูกหนี้ฯ!E38</f>
        <v>1623164.98</v>
      </c>
      <c r="E12" s="9">
        <f>[17]ตารางสำรวจอายุลูกหนี้ฯ!G38</f>
        <v>191821.5</v>
      </c>
      <c r="F12" s="9">
        <f>[17]ตารางสำรวจอายุลูกหนี้ฯ!I38</f>
        <v>33985.25</v>
      </c>
      <c r="G12" s="9">
        <f>[17]ตารางสำรวจอายุลูกหนี้ฯ!K38</f>
        <v>44378.25</v>
      </c>
      <c r="H12" s="9">
        <f>[17]ตารางสำรวจอายุลูกหนี้ฯ!M38</f>
        <v>0</v>
      </c>
      <c r="I12" s="9">
        <f>[17]ตารางสำรวจอายุลูกหนี้ฯ!O38</f>
        <v>0</v>
      </c>
      <c r="J12" s="9">
        <f>[17]ตารางสำรวจอายุลูกหนี้ฯ!Q38</f>
        <v>0</v>
      </c>
    </row>
    <row r="13" spans="1:10" x14ac:dyDescent="0.3">
      <c r="A13" s="7">
        <v>5</v>
      </c>
      <c r="B13" s="8" t="s">
        <v>25</v>
      </c>
      <c r="C13" s="9">
        <f t="shared" si="0"/>
        <v>425347.75</v>
      </c>
      <c r="D13" s="9">
        <f>[17]ตารางสำรวจอายุลูกหนี้ฯ!E49</f>
        <v>168369</v>
      </c>
      <c r="E13" s="9">
        <f>[17]ตารางสำรวจอายุลูกหนี้ฯ!G49</f>
        <v>133377</v>
      </c>
      <c r="F13" s="9">
        <f>[17]ตารางสำรวจอายุลูกหนี้ฯ!I49</f>
        <v>123601.75</v>
      </c>
      <c r="G13" s="9">
        <f>[17]ตารางสำรวจอายุลูกหนี้ฯ!K49</f>
        <v>0</v>
      </c>
      <c r="H13" s="9">
        <f>[17]ตารางสำรวจอายุลูกหนี้ฯ!M49</f>
        <v>0</v>
      </c>
      <c r="I13" s="9">
        <f>[17]ตารางสำรวจอายุลูกหนี้ฯ!O49</f>
        <v>0</v>
      </c>
      <c r="J13" s="9">
        <f>[17]ตารางสำรวจอายุลูกหนี้ฯ!Q49</f>
        <v>0</v>
      </c>
    </row>
    <row r="14" spans="1:10" x14ac:dyDescent="0.3">
      <c r="A14" s="7">
        <v>6</v>
      </c>
      <c r="B14" s="8" t="s">
        <v>26</v>
      </c>
      <c r="C14" s="9">
        <f t="shared" si="0"/>
        <v>7284960.2000000002</v>
      </c>
      <c r="D14" s="9">
        <f>[17]ตารางสำรวจอายุลูกหนี้ฯ!E52</f>
        <v>1368133.33</v>
      </c>
      <c r="E14" s="9">
        <f>[17]ตารางสำรวจอายุลูกหนี้ฯ!G52</f>
        <v>553648.87</v>
      </c>
      <c r="F14" s="9">
        <f>[17]ตารางสำรวจอายุลูกหนี้ฯ!I52</f>
        <v>786828.75</v>
      </c>
      <c r="G14" s="9">
        <f>[17]ตารางสำรวจอายุลูกหนี้ฯ!K52</f>
        <v>1225402.75</v>
      </c>
      <c r="H14" s="9">
        <f>[17]ตารางสำรวจอายุลูกหนี้ฯ!M52</f>
        <v>2196825.5</v>
      </c>
      <c r="I14" s="9">
        <f>[17]ตารางสำรวจอายุลูกหนี้ฯ!O52</f>
        <v>549855</v>
      </c>
      <c r="J14" s="9">
        <f>[17]ตารางสำรวจอายุลูกหนี้ฯ!Q52</f>
        <v>604266</v>
      </c>
    </row>
    <row r="15" spans="1:10" x14ac:dyDescent="0.3">
      <c r="A15" s="7">
        <v>7</v>
      </c>
      <c r="B15" s="8" t="s">
        <v>52</v>
      </c>
      <c r="C15" s="9">
        <f t="shared" si="0"/>
        <v>272900.75</v>
      </c>
      <c r="D15" s="9">
        <f>[17]ตารางสำรวจอายุลูกหนี้ฯ!E55</f>
        <v>264067.75</v>
      </c>
      <c r="E15" s="9">
        <f>[17]ตารางสำรวจอายุลูกหนี้ฯ!G55</f>
        <v>0</v>
      </c>
      <c r="F15" s="9">
        <f>[17]ตารางสำรวจอายุลูกหนี้ฯ!I55</f>
        <v>3396.75</v>
      </c>
      <c r="G15" s="9">
        <f>[17]ตารางสำรวจอายุลูกหนี้ฯ!K55</f>
        <v>5436.25</v>
      </c>
      <c r="H15" s="9">
        <f>[17]ตารางสำรวจอายุลูกหนี้ฯ!M55</f>
        <v>0</v>
      </c>
      <c r="I15" s="9">
        <f>[17]ตารางสำรวจอายุลูกหนี้ฯ!O55</f>
        <v>0</v>
      </c>
      <c r="J15" s="9">
        <f>[17]ตารางสำรวจอายุลูกหนี้ฯ!Q55</f>
        <v>0</v>
      </c>
    </row>
    <row r="16" spans="1:10" x14ac:dyDescent="0.3">
      <c r="A16" s="7">
        <v>8</v>
      </c>
      <c r="B16" s="8" t="s">
        <v>53</v>
      </c>
      <c r="C16" s="9">
        <f t="shared" si="0"/>
        <v>1033133.5</v>
      </c>
      <c r="D16" s="9">
        <f>[17]ตารางสำรวจอายุลูกหนี้ฯ!E58</f>
        <v>269805.25</v>
      </c>
      <c r="E16" s="9">
        <f>[17]ตารางสำรวจอายุลูกหนี้ฯ!G58</f>
        <v>134797.5</v>
      </c>
      <c r="F16" s="9">
        <f>[17]ตารางสำรวจอายุลูกหนี้ฯ!I58</f>
        <v>77849.75</v>
      </c>
      <c r="G16" s="9">
        <f>[17]ตารางสำรวจอายุลูกหนี้ฯ!K58</f>
        <v>138496</v>
      </c>
      <c r="H16" s="9">
        <f>[17]ตารางสำรวจอายุลูกหนี้ฯ!M58</f>
        <v>322447</v>
      </c>
      <c r="I16" s="9">
        <f>[17]ตารางสำรวจอายุลูกหนี้ฯ!O58</f>
        <v>60918</v>
      </c>
      <c r="J16" s="9">
        <f>[17]ตารางสำรวจอายุลูกหนี้ฯ!Q58</f>
        <v>28820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738679.82</v>
      </c>
      <c r="D17" s="9">
        <f>[17]ตารางสำรวจอายุลูกหนี้ฯ!E63</f>
        <v>381168.61</v>
      </c>
      <c r="E17" s="9">
        <f>[17]ตารางสำรวจอายุลูกหนี้ฯ!G63</f>
        <v>169148</v>
      </c>
      <c r="F17" s="9">
        <f>[17]ตารางสำรวจอายุลูกหนี้ฯ!I63</f>
        <v>82081.739999999991</v>
      </c>
      <c r="G17" s="9">
        <f>[17]ตารางสำรวจอายุลูกหนี้ฯ!K63</f>
        <v>100422.7</v>
      </c>
      <c r="H17" s="9">
        <f>[17]ตารางสำรวจอายุลูกหนี้ฯ!M63</f>
        <v>5858.77</v>
      </c>
      <c r="I17" s="9">
        <f>[17]ตารางสำรวจอายุลูกหนี้ฯ!O63</f>
        <v>0</v>
      </c>
      <c r="J17" s="9">
        <f>[17]ตารางสำรวจอายุลูกหนี้ฯ!Q63</f>
        <v>0</v>
      </c>
    </row>
    <row r="18" spans="1:10" s="89" customFormat="1" ht="24" x14ac:dyDescent="0.55000000000000004">
      <c r="A18" s="10">
        <v>10</v>
      </c>
      <c r="B18" s="88" t="s">
        <v>54</v>
      </c>
      <c r="C18" s="12">
        <f t="shared" si="0"/>
        <v>1392864</v>
      </c>
      <c r="D18" s="12">
        <f>+[17]ตารางสำรวจอายุลูกหนี้ฯ!E64</f>
        <v>732165</v>
      </c>
      <c r="E18" s="12">
        <f>+[17]ตารางสำรวจอายุลูกหนี้ฯ!G64</f>
        <v>366505</v>
      </c>
      <c r="F18" s="12">
        <f>+[17]ตารางสำรวจอายุลูกหนี้ฯ!I64</f>
        <v>62360</v>
      </c>
      <c r="G18" s="12">
        <f>+[17]ตารางสำรวจอายุลูกหนี้ฯ!K64</f>
        <v>231834</v>
      </c>
      <c r="H18" s="12">
        <f>+[17]ตารางสำรวจอายุลูกหนี้ฯ!M64</f>
        <v>0</v>
      </c>
      <c r="I18" s="12">
        <f>+[17]ตารางสำรวจอายุลูกหนี้ฯ!O64</f>
        <v>0</v>
      </c>
      <c r="J18" s="12">
        <f>+[17]ตารางสำรวจอายุลูกหนี้ฯ!Q64</f>
        <v>0</v>
      </c>
    </row>
    <row r="19" spans="1:10" s="89" customFormat="1" ht="24" x14ac:dyDescent="0.55000000000000004">
      <c r="A19" s="10">
        <v>11</v>
      </c>
      <c r="B19" s="90" t="s">
        <v>55</v>
      </c>
      <c r="C19" s="12">
        <f t="shared" si="0"/>
        <v>36970</v>
      </c>
      <c r="D19" s="12">
        <f>+[17]ตารางสำรวจอายุลูกหนี้ฯ!E65</f>
        <v>24270</v>
      </c>
      <c r="E19" s="12">
        <f>+[17]ตารางสำรวจอายุลูกหนี้ฯ!G65</f>
        <v>12700</v>
      </c>
      <c r="F19" s="12">
        <f>+[17]ตารางสำรวจอายุลูกหนี้ฯ!I65</f>
        <v>0</v>
      </c>
      <c r="G19" s="12">
        <f>+[17]ตารางสำรวจอายุลูกหนี้ฯ!K65</f>
        <v>0</v>
      </c>
      <c r="H19" s="12">
        <f>+[17]ตารางสำรวจอายุลูกหนี้ฯ!M65</f>
        <v>0</v>
      </c>
      <c r="I19" s="12">
        <f>+[17]ตารางสำรวจอายุลูกหนี้ฯ!O65</f>
        <v>0</v>
      </c>
      <c r="J19" s="12">
        <f>+[17]ตารางสำรวจอายุลูกหนี้ฯ!Q65</f>
        <v>0</v>
      </c>
    </row>
    <row r="20" spans="1:10" s="89" customFormat="1" ht="24.75" thickBot="1" x14ac:dyDescent="0.6">
      <c r="A20" s="10">
        <v>12</v>
      </c>
      <c r="B20" s="91" t="s">
        <v>56</v>
      </c>
      <c r="C20" s="12">
        <f t="shared" si="0"/>
        <v>0</v>
      </c>
      <c r="D20" s="12">
        <f>+[17]ตารางสำรวจอายุลูกหนี้ฯ!E66</f>
        <v>0</v>
      </c>
      <c r="E20" s="12">
        <f>+[17]ตารางสำรวจอายุลูกหนี้ฯ!G66</f>
        <v>0</v>
      </c>
      <c r="F20" s="12">
        <f>+[17]ตารางสำรวจอายุลูกหนี้ฯ!I66</f>
        <v>0</v>
      </c>
      <c r="G20" s="12">
        <f>+[17]ตารางสำรวจอายุลูกหนี้ฯ!K66</f>
        <v>0</v>
      </c>
      <c r="H20" s="12">
        <f>+[17]ตารางสำรวจอายุลูกหนี้ฯ!M66</f>
        <v>0</v>
      </c>
      <c r="I20" s="12">
        <f>+[17]ตารางสำรวจอายุลูกหนี้ฯ!O66</f>
        <v>0</v>
      </c>
      <c r="J20" s="12">
        <f>+[17]ตารางสำรวจอายุลูกหนี้ฯ!Q66</f>
        <v>0</v>
      </c>
    </row>
    <row r="21" spans="1:10" ht="25.5" thickTop="1" thickBot="1" x14ac:dyDescent="0.6">
      <c r="A21" s="17">
        <v>13</v>
      </c>
      <c r="B21" s="18" t="s">
        <v>33</v>
      </c>
      <c r="C21" s="14">
        <f t="shared" si="0"/>
        <v>25057587.16</v>
      </c>
      <c r="D21" s="14">
        <f>[17]ตารางสำรวจอายุลูกหนี้ฯ!E67</f>
        <v>13733766.48</v>
      </c>
      <c r="E21" s="14">
        <f>[17]ตารางสำรวจอายุลูกหนี้ฯ!G67</f>
        <v>3872733.23</v>
      </c>
      <c r="F21" s="14">
        <f>[17]ตารางสำรวจอายุลูกหนี้ฯ!I67</f>
        <v>1420748.36</v>
      </c>
      <c r="G21" s="14">
        <f>[17]ตารางสำรวจอายุลูกหนี้ฯ!K67</f>
        <v>1806140.57</v>
      </c>
      <c r="H21" s="14">
        <f>[17]ตารางสำรวจอายุลูกหนี้ฯ!M67</f>
        <v>2615918.52</v>
      </c>
      <c r="I21" s="14">
        <f>[17]ตารางสำรวจอายุลูกหนี้ฯ!O67</f>
        <v>743011</v>
      </c>
      <c r="J21" s="14">
        <f>[17]ตารางสำรวจอายุลูกหนี้ฯ!Q67</f>
        <v>865269</v>
      </c>
    </row>
    <row r="22" spans="1:10" ht="24.75" thickTop="1" x14ac:dyDescent="0.55000000000000004"/>
    <row r="24" spans="1:10" ht="24" x14ac:dyDescent="0.55000000000000004">
      <c r="G24" s="64"/>
      <c r="H24" s="71"/>
      <c r="I24" s="71"/>
      <c r="J24" s="71"/>
    </row>
    <row r="25" spans="1:10" ht="24" x14ac:dyDescent="0.55000000000000004">
      <c r="G25" s="64"/>
      <c r="H25" s="71"/>
      <c r="I25" s="71"/>
      <c r="J25" s="71"/>
    </row>
    <row r="26" spans="1:10" ht="24" x14ac:dyDescent="0.55000000000000004">
      <c r="G26" s="65"/>
      <c r="H26" s="65"/>
      <c r="I26" s="65"/>
      <c r="J26" s="65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9866-F176-4D14-98E6-9B745273F565}">
  <dimension ref="A1:J25"/>
  <sheetViews>
    <sheetView workbookViewId="0">
      <selection activeCell="B26" sqref="B26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15" customWidth="1"/>
    <col min="4" max="4" width="14.85546875" style="15" customWidth="1"/>
    <col min="5" max="9" width="10.42578125" style="15" customWidth="1"/>
    <col min="10" max="10" width="11.7109375" style="15" customWidth="1"/>
    <col min="11" max="16384" width="9" style="2"/>
  </cols>
  <sheetData>
    <row r="1" spans="1:10" x14ac:dyDescent="0.3">
      <c r="I1" s="78"/>
      <c r="J1" s="78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57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 t="s">
        <v>12</v>
      </c>
      <c r="J7" s="32" t="s">
        <v>13</v>
      </c>
    </row>
    <row r="8" spans="1:10" s="6" customFormat="1" ht="30" x14ac:dyDescent="0.2">
      <c r="A8" s="72"/>
      <c r="B8" s="72"/>
      <c r="C8" s="5" t="s">
        <v>34</v>
      </c>
      <c r="D8" s="33" t="s">
        <v>14</v>
      </c>
      <c r="E8" s="33" t="s">
        <v>15</v>
      </c>
      <c r="F8" s="33" t="s">
        <v>16</v>
      </c>
      <c r="G8" s="33" t="s">
        <v>17</v>
      </c>
      <c r="H8" s="33" t="s">
        <v>18</v>
      </c>
      <c r="I8" s="33" t="s">
        <v>19</v>
      </c>
      <c r="J8" s="33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[18]ตารางสำรวจอายุลูกหนี้ฯ!E11</f>
        <v>0</v>
      </c>
      <c r="E9" s="9">
        <f>[18]ตารางสำรวจอายุลูกหนี้ฯ!G11</f>
        <v>0</v>
      </c>
      <c r="F9" s="9">
        <f>[18]ตารางสำรวจอายุลูกหนี้ฯ!H11</f>
        <v>0</v>
      </c>
      <c r="G9" s="9">
        <f>[18]ตารางสำรวจอายุลูกหนี้ฯ!I11</f>
        <v>0</v>
      </c>
      <c r="H9" s="9">
        <f>[18]ตารางสำรวจอายุลูกหนี้ฯ!J11</f>
        <v>0</v>
      </c>
      <c r="I9" s="9">
        <f>[18]ตารางสำรวจอายุลูกหนี้ฯ!K11</f>
        <v>0</v>
      </c>
      <c r="J9" s="9">
        <f>[18]ตารางสำรวจอายุลูกหนี้ฯ!L11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8150</v>
      </c>
      <c r="D10" s="9">
        <f>[18]ตารางสำรวจอายุลูกหนี้ฯ!E23</f>
        <v>8150</v>
      </c>
      <c r="E10" s="9">
        <f>[18]ตารางสำรวจอายุลูกหนี้ฯ!G23</f>
        <v>0</v>
      </c>
      <c r="F10" s="9">
        <f>[18]ตารางสำรวจอายุลูกหนี้ฯ!H23</f>
        <v>0</v>
      </c>
      <c r="G10" s="9">
        <f>[18]ตารางสำรวจอายุลูกหนี้ฯ!I23</f>
        <v>0</v>
      </c>
      <c r="H10" s="9">
        <f>[18]ตารางสำรวจอายุลูกหนี้ฯ!J23</f>
        <v>0</v>
      </c>
      <c r="I10" s="9">
        <f>[18]ตารางสำรวจอายุลูกหนี้ฯ!K23</f>
        <v>0</v>
      </c>
      <c r="J10" s="9">
        <f>[18]ตารางสำรวจอายุลูกหนี้ฯ!L23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608805.55000000005</v>
      </c>
      <c r="D11" s="9">
        <f>[18]ตารางสำรวจอายุลูกหนี้ฯ!E34</f>
        <v>608805.55000000005</v>
      </c>
      <c r="E11" s="9">
        <f>[18]ตารางสำรวจอายุลูกหนี้ฯ!G34</f>
        <v>0</v>
      </c>
      <c r="F11" s="9">
        <f>[18]ตารางสำรวจอายุลูกหนี้ฯ!H34</f>
        <v>0</v>
      </c>
      <c r="G11" s="9">
        <f>[18]ตารางสำรวจอายุลูกหนี้ฯ!I34</f>
        <v>0</v>
      </c>
      <c r="H11" s="9">
        <f>[18]ตารางสำรวจอายุลูกหนี้ฯ!J34</f>
        <v>0</v>
      </c>
      <c r="I11" s="9">
        <f>[18]ตารางสำรวจอายุลูกหนี้ฯ!K34</f>
        <v>0</v>
      </c>
      <c r="J11" s="9">
        <f>[18]ตารางสำรวจอายุลูกหนี้ฯ!L34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0</v>
      </c>
      <c r="D12" s="9">
        <f>[18]ตารางสำรวจอายุลูกหนี้ฯ!E39</f>
        <v>0</v>
      </c>
      <c r="E12" s="9">
        <f>[18]ตารางสำรวจอายุลูกหนี้ฯ!G39</f>
        <v>0</v>
      </c>
      <c r="F12" s="9">
        <f>[18]ตารางสำรวจอายุลูกหนี้ฯ!H39</f>
        <v>0</v>
      </c>
      <c r="G12" s="9">
        <f>[18]ตารางสำรวจอายุลูกหนี้ฯ!I39</f>
        <v>0</v>
      </c>
      <c r="H12" s="9">
        <f>[18]ตารางสำรวจอายุลูกหนี้ฯ!J39</f>
        <v>0</v>
      </c>
      <c r="I12" s="9">
        <f>[18]ตารางสำรวจอายุลูกหนี้ฯ!K39</f>
        <v>0</v>
      </c>
      <c r="J12" s="9">
        <f>[18]ตารางสำรวจอายุลูกหนี้ฯ!L39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127267</v>
      </c>
      <c r="D13" s="9">
        <f>[18]ตารางสำรวจอายุลูกหนี้ฯ!E50</f>
        <v>127267</v>
      </c>
      <c r="E13" s="9">
        <f>[18]ตารางสำรวจอายุลูกหนี้ฯ!G50</f>
        <v>0</v>
      </c>
      <c r="F13" s="9">
        <f>[18]ตารางสำรวจอายุลูกหนี้ฯ!H50</f>
        <v>0</v>
      </c>
      <c r="G13" s="9">
        <f>[18]ตารางสำรวจอายุลูกหนี้ฯ!I50</f>
        <v>0</v>
      </c>
      <c r="H13" s="9">
        <f>[18]ตารางสำรวจอายุลูกหนี้ฯ!J50</f>
        <v>0</v>
      </c>
      <c r="I13" s="9">
        <f>[18]ตารางสำรวจอายุลูกหนี้ฯ!K50</f>
        <v>0</v>
      </c>
      <c r="J13" s="9">
        <f>[18]ตารางสำรวจอายุลูกหนี้ฯ!L50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49989</v>
      </c>
      <c r="D14" s="9">
        <f>[18]ตารางสำรวจอายุลูกหนี้ฯ!E53</f>
        <v>49989</v>
      </c>
      <c r="E14" s="9">
        <f>[18]ตารางสำรวจอายุลูกหนี้ฯ!G53</f>
        <v>0</v>
      </c>
      <c r="F14" s="9">
        <f>[18]ตารางสำรวจอายุลูกหนี้ฯ!H53</f>
        <v>0</v>
      </c>
      <c r="G14" s="9">
        <f>[18]ตารางสำรวจอายุลูกหนี้ฯ!I53</f>
        <v>0</v>
      </c>
      <c r="H14" s="9">
        <f>[18]ตารางสำรวจอายุลูกหนี้ฯ!J53</f>
        <v>0</v>
      </c>
      <c r="I14" s="9">
        <f>[18]ตารางสำรวจอายุลูกหนี้ฯ!K53</f>
        <v>0</v>
      </c>
      <c r="J14" s="9">
        <f>[18]ตารางสำรวจอายุลูกหนี้ฯ!L53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34041</v>
      </c>
      <c r="D15" s="9">
        <f>[18]ตารางสำรวจอายุลูกหนี้ฯ!E56</f>
        <v>34041</v>
      </c>
      <c r="E15" s="9">
        <f>[18]ตารางสำรวจอายุลูกหนี้ฯ!G56</f>
        <v>0</v>
      </c>
      <c r="F15" s="9">
        <f>[18]ตารางสำรวจอายุลูกหนี้ฯ!H56</f>
        <v>0</v>
      </c>
      <c r="G15" s="9">
        <f>[18]ตารางสำรวจอายุลูกหนี้ฯ!I56</f>
        <v>0</v>
      </c>
      <c r="H15" s="9">
        <f>[18]ตารางสำรวจอายุลูกหนี้ฯ!J56</f>
        <v>0</v>
      </c>
      <c r="I15" s="9">
        <f>[18]ตารางสำรวจอายุลูกหนี้ฯ!K56</f>
        <v>0</v>
      </c>
      <c r="J15" s="9">
        <f>[18]ตารางสำรวจอายุลูกหนี้ฯ!L56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14960</v>
      </c>
      <c r="D16" s="9">
        <f>[18]ตารางสำรวจอายุลูกหนี้ฯ!E59</f>
        <v>14960</v>
      </c>
      <c r="E16" s="9">
        <f>[18]ตารางสำรวจอายุลูกหนี้ฯ!G59</f>
        <v>0</v>
      </c>
      <c r="F16" s="9">
        <f>[18]ตารางสำรวจอายุลูกหนี้ฯ!H59</f>
        <v>0</v>
      </c>
      <c r="G16" s="9">
        <f>[18]ตารางสำรวจอายุลูกหนี้ฯ!I59</f>
        <v>0</v>
      </c>
      <c r="H16" s="9">
        <f>[18]ตารางสำรวจอายุลูกหนี้ฯ!J59</f>
        <v>0</v>
      </c>
      <c r="I16" s="9">
        <f>[18]ตารางสำรวจอายุลูกหนี้ฯ!K59</f>
        <v>0</v>
      </c>
      <c r="J16" s="9">
        <f>[18]ตารางสำรวจอายุลูกหนี้ฯ!L59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 t="shared" si="0"/>
        <v>0</v>
      </c>
      <c r="D17" s="9">
        <f>[18]ตารางสำรวจอายุลูกหนี้ฯ!E64</f>
        <v>0</v>
      </c>
      <c r="E17" s="9">
        <f>[18]ตารางสำรวจอายุลูกหนี้ฯ!G64</f>
        <v>0</v>
      </c>
      <c r="F17" s="9">
        <f>[18]ตารางสำรวจอายุลูกหนี้ฯ!H64</f>
        <v>0</v>
      </c>
      <c r="G17" s="9">
        <f>[18]ตารางสำรวจอายุลูกหนี้ฯ!I64</f>
        <v>0</v>
      </c>
      <c r="H17" s="9">
        <f>[18]ตารางสำรวจอายุลูกหนี้ฯ!J64</f>
        <v>0</v>
      </c>
      <c r="I17" s="9">
        <f>[18]ตารางสำรวจอายุลูกหนี้ฯ!K64</f>
        <v>0</v>
      </c>
      <c r="J17" s="9">
        <f>[18]ตารางสำรวจอายุลูกหนี้ฯ!L64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[18]ตารางสำรวจอายุลูกหนี้ฯ!E65</f>
        <v>0</v>
      </c>
      <c r="E18" s="12">
        <f>[18]ตารางสำรวจอายุลูกหนี้ฯ!G65</f>
        <v>0</v>
      </c>
      <c r="F18" s="12">
        <f>[18]ตารางสำรวจอายุลูกหนี้ฯ!H65</f>
        <v>0</v>
      </c>
      <c r="G18" s="12">
        <f>[18]ตารางสำรวจอายุลูกหนี้ฯ!I65</f>
        <v>0</v>
      </c>
      <c r="H18" s="12">
        <f>[18]ตารางสำรวจอายุลูกหนี้ฯ!J65</f>
        <v>0</v>
      </c>
      <c r="I18" s="12">
        <f>[18]ตารางสำรวจอายุลูกหนี้ฯ!K65</f>
        <v>0</v>
      </c>
      <c r="J18" s="12">
        <f>[18]ตารางสำรวจอายุลูกหนี้ฯ!L65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[18]ตารางสำรวจอายุลูกหนี้ฯ!E66</f>
        <v>0</v>
      </c>
      <c r="E19" s="12">
        <f>[18]ตารางสำรวจอายุลูกหนี้ฯ!G66</f>
        <v>0</v>
      </c>
      <c r="F19" s="12">
        <f>[18]ตารางสำรวจอายุลูกหนี้ฯ!H66</f>
        <v>0</v>
      </c>
      <c r="G19" s="12">
        <f>[18]ตารางสำรวจอายุลูกหนี้ฯ!I66</f>
        <v>0</v>
      </c>
      <c r="H19" s="12">
        <f>[18]ตารางสำรวจอายุลูกหนี้ฯ!J66</f>
        <v>0</v>
      </c>
      <c r="I19" s="12">
        <f>[18]ตารางสำรวจอายุลูกหนี้ฯ!K66</f>
        <v>0</v>
      </c>
      <c r="J19" s="12">
        <f>[18]ตารางสำรวจอายุลูกหนี้ฯ!L66</f>
        <v>0</v>
      </c>
    </row>
    <row r="20" spans="1:10" x14ac:dyDescent="0.3">
      <c r="A20" s="10">
        <v>12</v>
      </c>
      <c r="B20" s="11" t="s">
        <v>32</v>
      </c>
      <c r="C20" s="12">
        <f t="shared" si="0"/>
        <v>0</v>
      </c>
      <c r="D20" s="12">
        <f>[18]ตารางสำรวจอายุลูกหนี้ฯ!E67</f>
        <v>0</v>
      </c>
      <c r="E20" s="12">
        <f>[18]ตารางสำรวจอายุลูกหนี้ฯ!G67</f>
        <v>0</v>
      </c>
      <c r="F20" s="12">
        <f>[18]ตารางสำรวจอายุลูกหนี้ฯ!H67</f>
        <v>0</v>
      </c>
      <c r="G20" s="12">
        <f>[18]ตารางสำรวจอายุลูกหนี้ฯ!I67</f>
        <v>0</v>
      </c>
      <c r="H20" s="12">
        <f>[18]ตารางสำรวจอายุลูกหนี้ฯ!J67</f>
        <v>0</v>
      </c>
      <c r="I20" s="12">
        <f>[18]ตารางสำรวจอายุลูกหนี้ฯ!K67</f>
        <v>0</v>
      </c>
      <c r="J20" s="12">
        <f>[18]ตารางสำรวจอายุลูกหนี้ฯ!L67</f>
        <v>0</v>
      </c>
    </row>
    <row r="21" spans="1:10" ht="21" thickBot="1" x14ac:dyDescent="0.35">
      <c r="A21" s="17">
        <v>13</v>
      </c>
      <c r="B21" s="18" t="s">
        <v>33</v>
      </c>
      <c r="C21" s="14">
        <f t="shared" si="0"/>
        <v>843212.55</v>
      </c>
      <c r="D21" s="14">
        <f>[18]ตารางสำรวจอายุลูกหนี้ฯ!E68</f>
        <v>843212.55</v>
      </c>
      <c r="E21" s="14">
        <f>[18]ตารางสำรวจอายุลูกหนี้ฯ!G68</f>
        <v>0</v>
      </c>
      <c r="F21" s="14">
        <f>[18]ตารางสำรวจอายุลูกหนี้ฯ!H68</f>
        <v>0</v>
      </c>
      <c r="G21" s="14">
        <f>[18]ตารางสำรวจอายุลูกหนี้ฯ!I68</f>
        <v>0</v>
      </c>
      <c r="H21" s="14">
        <f>[18]ตารางสำรวจอายุลูกหนี้ฯ!J68</f>
        <v>0</v>
      </c>
      <c r="I21" s="14">
        <f>[18]ตารางสำรวจอายุลูกหนี้ฯ!K68</f>
        <v>0</v>
      </c>
      <c r="J21" s="14">
        <f>[18]ตารางสำรวจอายุลูกหนี้ฯ!L68</f>
        <v>0</v>
      </c>
    </row>
    <row r="22" spans="1:10" ht="21" thickTop="1" x14ac:dyDescent="0.3"/>
    <row r="24" spans="1:10" x14ac:dyDescent="0.3">
      <c r="G24" s="35"/>
      <c r="H24" s="77"/>
      <c r="I24" s="77"/>
      <c r="J24" s="77"/>
    </row>
    <row r="25" spans="1:10" x14ac:dyDescent="0.3">
      <c r="G25" s="35"/>
      <c r="H25" s="77"/>
      <c r="I25" s="77"/>
      <c r="J25" s="7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D841-ADDA-4E81-BE07-A6CF97922030}">
  <sheetPr>
    <tabColor rgb="FFFFFF00"/>
  </sheetPr>
  <dimension ref="A1:J25"/>
  <sheetViews>
    <sheetView tabSelected="1" workbookViewId="0">
      <selection activeCell="C22" sqref="C22"/>
    </sheetView>
  </sheetViews>
  <sheetFormatPr defaultColWidth="9" defaultRowHeight="24" x14ac:dyDescent="0.55000000000000004"/>
  <cols>
    <col min="1" max="1" width="7" style="66" customWidth="1"/>
    <col min="2" max="2" width="47" style="2" customWidth="1"/>
    <col min="3" max="3" width="24.42578125" style="2" customWidth="1"/>
    <col min="4" max="4" width="15.5703125" style="2" customWidth="1"/>
    <col min="5" max="5" width="16" style="2" customWidth="1"/>
    <col min="6" max="6" width="14.28515625" style="2" customWidth="1"/>
    <col min="7" max="7" width="15.85546875" style="2" customWidth="1"/>
    <col min="8" max="8" width="16" style="2" customWidth="1"/>
    <col min="9" max="9" width="14.28515625" style="2" customWidth="1"/>
    <col min="10" max="10" width="16" style="2" customWidth="1"/>
    <col min="11" max="16384" width="9" style="2"/>
  </cols>
  <sheetData>
    <row r="1" spans="1:10" x14ac:dyDescent="0.55000000000000004">
      <c r="I1" s="70"/>
      <c r="J1" s="70"/>
    </row>
    <row r="2" spans="1:10" x14ac:dyDescent="0.5500000000000000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55000000000000004">
      <c r="A3" s="71" t="s">
        <v>58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5500000000000000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55000000000000004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55000000000000004">
      <c r="A6" s="72" t="s">
        <v>4</v>
      </c>
      <c r="B6" s="72" t="s">
        <v>5</v>
      </c>
      <c r="C6" s="72" t="s">
        <v>37</v>
      </c>
      <c r="D6" s="72"/>
      <c r="E6" s="72"/>
      <c r="F6" s="72"/>
      <c r="G6" s="72"/>
      <c r="H6" s="72"/>
      <c r="I6" s="72"/>
      <c r="J6" s="72"/>
    </row>
    <row r="7" spans="1:10" s="3" customFormat="1" x14ac:dyDescent="0.55000000000000004">
      <c r="A7" s="72"/>
      <c r="B7" s="72"/>
      <c r="C7" s="72"/>
      <c r="D7" s="68" t="s">
        <v>7</v>
      </c>
      <c r="E7" s="68" t="s">
        <v>8</v>
      </c>
      <c r="F7" s="68" t="s">
        <v>9</v>
      </c>
      <c r="G7" s="68" t="s">
        <v>10</v>
      </c>
      <c r="H7" s="68" t="s">
        <v>11</v>
      </c>
      <c r="I7" s="68" t="s">
        <v>12</v>
      </c>
      <c r="J7" s="68" t="s">
        <v>13</v>
      </c>
    </row>
    <row r="8" spans="1:10" s="6" customFormat="1" ht="17.25" x14ac:dyDescent="0.4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55000000000000004">
      <c r="A9" s="7">
        <v>1</v>
      </c>
      <c r="B9" s="8" t="s">
        <v>21</v>
      </c>
      <c r="C9" s="9">
        <f t="shared" ref="C9:C21" si="0">SUM(D9:J9)</f>
        <v>35150</v>
      </c>
      <c r="D9" s="9">
        <f>SUM(สกลนคร!D9+กุสุมาลย์!D9+กุดบาก!D9+พระอาจารย์ฝั้น!D9+พังโคน!D9+วาริชภูมิ!D9+นิคมน้ำอูน!D9+วานรนิวาส!D9+คำตากล้า!D9+บ้านม่วง!D9+อากาศอำนวย!D9+ส่องดาว!D9+เต่างอย!D9+โคกศรีสุพรรณ!D9+เจริญศิลป์!D9+โพนนาแก้ว!D9+สว่างแดนดิน!D9+พระอาจารย์แบน!D9)</f>
        <v>35150</v>
      </c>
      <c r="E9" s="9">
        <f>SUM(สกลนคร!E9+กุสุมาลย์!E9+กุดบาก!E9+พระอาจารย์ฝั้น!E9+พังโคน!E9+วาริชภูมิ!E9+นิคมน้ำอูน!E9+วานรนิวาส!E9+คำตากล้า!E9+บ้านม่วง!E9+อากาศอำนวย!E9+ส่องดาว!E9+เต่างอย!E9+โคกศรีสุพรรณ!E9+เจริญศิลป์!E9+โพนนาแก้ว!E9+สว่างแดนดิน!E9+พระอาจารย์แบน!E9)</f>
        <v>0</v>
      </c>
      <c r="F9" s="9">
        <f>SUM(สกลนคร!F9+กุสุมาลย์!F9+กุดบาก!F9+พระอาจารย์ฝั้น!F9+พังโคน!F9+วาริชภูมิ!F9+นิคมน้ำอูน!F9+วานรนิวาส!F9+คำตากล้า!F9+บ้านม่วง!F9+อากาศอำนวย!F9+ส่องดาว!F9+เต่างอย!F9+โคกศรีสุพรรณ!F9+เจริญศิลป์!F9+โพนนาแก้ว!F9+สว่างแดนดิน!F9+พระอาจารย์แบน!F9)</f>
        <v>0</v>
      </c>
      <c r="G9" s="9">
        <f>SUM(สกลนคร!G9+กุสุมาลย์!G9+กุดบาก!G9+พระอาจารย์ฝั้น!G9+พังโคน!G9+วาริชภูมิ!G9+นิคมน้ำอูน!G9+วานรนิวาส!G9+คำตากล้า!G9+บ้านม่วง!G9+อากาศอำนวย!G9+ส่องดาว!G9+เต่างอย!G9+โคกศรีสุพรรณ!G9+เจริญศิลป์!G9+โพนนาแก้ว!G9+สว่างแดนดิน!G9+พระอาจารย์แบน!G9)</f>
        <v>0</v>
      </c>
      <c r="H9" s="9">
        <f>SUM(สกลนคร!H9+กุสุมาลย์!H9+กุดบาก!H9+พระอาจารย์ฝั้น!H9+พังโคน!H9+วาริชภูมิ!H9+นิคมน้ำอูน!H9+วานรนิวาส!H9+คำตากล้า!H9+บ้านม่วง!H9+อากาศอำนวย!H9+ส่องดาว!H9+เต่างอย!H9+โคกศรีสุพรรณ!H9+เจริญศิลป์!H9+โพนนาแก้ว!H9+สว่างแดนดิน!H9+พระอาจารย์แบน!H9)</f>
        <v>0</v>
      </c>
      <c r="I9" s="9">
        <f>SUM(สกลนคร!I9+กุสุมาลย์!I9+กุดบาก!I9+พระอาจารย์ฝั้น!I9+พังโคน!I9+วาริชภูมิ!I9+นิคมน้ำอูน!I9+วานรนิวาส!I9+คำตากล้า!I9+บ้านม่วง!I9+อากาศอำนวย!I9+ส่องดาว!I9+เต่างอย!I9+โคกศรีสุพรรณ!I9+เจริญศิลป์!I9+โพนนาแก้ว!I9+สว่างแดนดิน!I9+พระอาจารย์แบน!I9)</f>
        <v>0</v>
      </c>
      <c r="J9" s="9">
        <f>SUM(สกลนคร!J9+กุสุมาลย์!J9+กุดบาก!J9+พระอาจารย์ฝั้น!J9+พังโคน!J9+วาริชภูมิ!J9+นิคมน้ำอูน!J9+วานรนิวาส!J9+คำตากล้า!J9+บ้านม่วง!J9+อากาศอำนวย!J9+ส่องดาว!J9+เต่างอย!J9+โคกศรีสุพรรณ!J9+เจริญศิลป์!J9+โพนนาแก้ว!J9+สว่างแดนดิน!J9+พระอาจารย์แบน!J9)</f>
        <v>0</v>
      </c>
    </row>
    <row r="10" spans="1:10" x14ac:dyDescent="0.55000000000000004">
      <c r="A10" s="7">
        <v>2</v>
      </c>
      <c r="B10" s="8" t="s">
        <v>22</v>
      </c>
      <c r="C10" s="9">
        <f t="shared" si="0"/>
        <v>41468667.864090003</v>
      </c>
      <c r="D10" s="9">
        <f>SUM(สกลนคร!D10+กุสุมาลย์!D10+กุดบาก!D10+พระอาจารย์ฝั้น!D10+พังโคน!D10+วาริชภูมิ!D10+นิคมน้ำอูน!D10+วานรนิวาส!D10+คำตากล้า!D10+บ้านม่วง!D10+อากาศอำนวย!D10+ส่องดาว!D10+เต่างอย!D10+โคกศรีสุพรรณ!D10+เจริญศิลป์!D10+โพนนาแก้ว!D10+สว่างแดนดิน!D10+พระอาจารย์แบน!D10)</f>
        <v>38524089.104090005</v>
      </c>
      <c r="E10" s="9">
        <f>SUM(สกลนคร!E10+กุสุมาลย์!E10+กุดบาก!E10+พระอาจารย์ฝั้น!E10+พังโคน!E10+วาริชภูมิ!E10+นิคมน้ำอูน!E10+วานรนิวาส!E10+คำตากล้า!E10+บ้านม่วง!E10+อากาศอำนวย!E10+ส่องดาว!E10+เต่างอย!E10+โคกศรีสุพรรณ!E10+เจริญศิลป์!E10+โพนนาแก้ว!E10+สว่างแดนดิน!E10+พระอาจารย์แบน!E10)</f>
        <v>2257824.7599999998</v>
      </c>
      <c r="F10" s="9">
        <f>SUM(สกลนคร!F10+กุสุมาลย์!F10+กุดบาก!F10+พระอาจารย์ฝั้น!F10+พังโคน!F10+วาริชภูมิ!F10+นิคมน้ำอูน!F10+วานรนิวาส!F10+คำตากล้า!F10+บ้านม่วง!F10+อากาศอำนวย!F10+ส่องดาว!F10+เต่างอย!F10+โคกศรีสุพรรณ!F10+เจริญศิลป์!F10+โพนนาแก้ว!F10+สว่างแดนดิน!F10+พระอาจารย์แบน!F10)</f>
        <v>416594.25</v>
      </c>
      <c r="G10" s="9">
        <f>SUM(สกลนคร!G10+กุสุมาลย์!G10+กุดบาก!G10+พระอาจารย์ฝั้น!G10+พังโคน!G10+วาริชภูมิ!G10+นิคมน้ำอูน!G10+วานรนิวาส!G10+คำตากล้า!G10+บ้านม่วง!G10+อากาศอำนวย!G10+ส่องดาว!G10+เต่างอย!G10+โคกศรีสุพรรณ!G10+เจริญศิลป์!G10+โพนนาแก้ว!G10+สว่างแดนดิน!G10+พระอาจารย์แบน!G10)</f>
        <v>244065.75</v>
      </c>
      <c r="H10" s="9">
        <f>SUM(สกลนคร!H10+กุสุมาลย์!H10+กุดบาก!H10+พระอาจารย์ฝั้น!H10+พังโคน!H10+วาริชภูมิ!H10+นิคมน้ำอูน!H10+วานรนิวาส!H10+คำตากล้า!H10+บ้านม่วง!H10+อากาศอำนวย!H10+ส่องดาว!H10+เต่างอย!H10+โคกศรีสุพรรณ!H10+เจริญศิลป์!H10+โพนนาแก้ว!H10+สว่างแดนดิน!H10+พระอาจารย์แบน!H10)</f>
        <v>310</v>
      </c>
      <c r="I10" s="9">
        <f>SUM(สกลนคร!I10+กุสุมาลย์!I10+กุดบาก!I10+พระอาจารย์ฝั้น!I10+พังโคน!I10+วาริชภูมิ!I10+นิคมน้ำอูน!I10+วานรนิวาส!I10+คำตากล้า!I10+บ้านม่วง!I10+อากาศอำนวย!I10+ส่องดาว!I10+เต่างอย!I10+โคกศรีสุพรรณ!I10+เจริญศิลป์!I10+โพนนาแก้ว!I10+สว่างแดนดิน!I10+พระอาจารย์แบน!I10)</f>
        <v>25784</v>
      </c>
      <c r="J10" s="9">
        <f>SUM(สกลนคร!J10+กุสุมาลย์!J10+กุดบาก!J10+พระอาจารย์ฝั้น!J10+พังโคน!J10+วาริชภูมิ!J10+นิคมน้ำอูน!J10+วานรนิวาส!J10+คำตากล้า!J10+บ้านม่วง!J10+อากาศอำนวย!J10+ส่องดาว!J10+เต่างอย!J10+โคกศรีสุพรรณ!J10+เจริญศิลป์!J10+โพนนาแก้ว!J10+สว่างแดนดิน!J10+พระอาจารย์แบน!J10)</f>
        <v>0</v>
      </c>
    </row>
    <row r="11" spans="1:10" x14ac:dyDescent="0.55000000000000004">
      <c r="A11" s="7">
        <v>3</v>
      </c>
      <c r="B11" s="8" t="s">
        <v>23</v>
      </c>
      <c r="C11" s="9">
        <f t="shared" si="0"/>
        <v>20002857.150000002</v>
      </c>
      <c r="D11" s="9">
        <f>SUM(สกลนคร!D11+กุสุมาลย์!D11+กุดบาก!D11+พระอาจารย์ฝั้น!D11+พังโคน!D11+วาริชภูมิ!D11+นิคมน้ำอูน!D11+วานรนิวาส!D11+คำตากล้า!D11+บ้านม่วง!D11+อากาศอำนวย!D11+ส่องดาว!D11+เต่างอย!D11+โคกศรีสุพรรณ!D11+เจริญศิลป์!D11+โพนนาแก้ว!D11+สว่างแดนดิน!D11+พระอาจารย์แบน!D11)</f>
        <v>16162788.630000001</v>
      </c>
      <c r="E11" s="9">
        <f>SUM(สกลนคร!E11+กุสุมาลย์!E11+กุดบาก!E11+พระอาจารย์ฝั้น!E11+พังโคน!E11+วาริชภูมิ!E11+นิคมน้ำอูน!E11+วานรนิวาส!E11+คำตากล้า!E11+บ้านม่วง!E11+อากาศอำนวย!E11+ส่องดาว!E11+เต่างอย!E11+โคกศรีสุพรรณ!E11+เจริญศิลป์!E11+โพนนาแก้ว!E11+สว่างแดนดิน!E11+พระอาจารย์แบน!E11)</f>
        <v>2996771.7800000003</v>
      </c>
      <c r="F11" s="9">
        <f>SUM(สกลนคร!F11+กุสุมาลย์!F11+กุดบาก!F11+พระอาจารย์ฝั้น!F11+พังโคน!F11+วาริชภูมิ!F11+นิคมน้ำอูน!F11+วานรนิวาส!F11+คำตากล้า!F11+บ้านม่วง!F11+อากาศอำนวย!F11+ส่องดาว!F11+เต่างอย!F11+โคกศรีสุพรรณ!F11+เจริญศิลป์!F11+โพนนาแก้ว!F11+สว่างแดนดิน!F11+พระอาจารย์แบน!F11)</f>
        <v>157054.87</v>
      </c>
      <c r="G11" s="9">
        <f>SUM(สกลนคร!G11+กุสุมาลย์!G11+กุดบาก!G11+พระอาจารย์ฝั้น!G11+พังโคน!G11+วาริชภูมิ!G11+นิคมน้ำอูน!G11+วานรนิวาส!G11+คำตากล้า!G11+บ้านม่วง!G11+อากาศอำนวย!G11+ส่องดาว!G11+เต่างอย!G11+โคกศรีสุพรรณ!G11+เจริญศิลป์!G11+โพนนาแก้ว!G11+สว่างแดนดิน!G11+พระอาจารย์แบน!G11)</f>
        <v>146602.12</v>
      </c>
      <c r="H11" s="9">
        <f>SUM(สกลนคร!H11+กุสุมาลย์!H11+กุดบาก!H11+พระอาจารย์ฝั้น!H11+พังโคน!H11+วาริชภูมิ!H11+นิคมน้ำอูน!H11+วานรนิวาส!H11+คำตากล้า!H11+บ้านม่วง!H11+อากาศอำนวย!H11+ส่องดาว!H11+เต่างอย!H11+โคกศรีสุพรรณ!H11+เจริญศิลป์!H11+โพนนาแก้ว!H11+สว่างแดนดิน!H11+พระอาจารย์แบน!H11)</f>
        <v>104634.25</v>
      </c>
      <c r="I11" s="9">
        <f>SUM(สกลนคร!I11+กุสุมาลย์!I11+กุดบาก!I11+พระอาจารย์ฝั้น!I11+พังโคน!I11+วาริชภูมิ!I11+นิคมน้ำอูน!I11+วานรนิวาส!I11+คำตากล้า!I11+บ้านม่วง!I11+อากาศอำนวย!I11+ส่องดาว!I11+เต่างอย!I11+โคกศรีสุพรรณ!I11+เจริญศิลป์!I11+โพนนาแก้ว!I11+สว่างแดนดิน!I11+พระอาจารย์แบน!I11)</f>
        <v>202822.5</v>
      </c>
      <c r="J11" s="9">
        <f>SUM(สกลนคร!J11+กุสุมาลย์!J11+กุดบาก!J11+พระอาจารย์ฝั้น!J11+พังโคน!J11+วาริชภูมิ!J11+นิคมน้ำอูน!J11+วานรนิวาส!J11+คำตากล้า!J11+บ้านม่วง!J11+อากาศอำนวย!J11+ส่องดาว!J11+เต่างอย!J11+โคกศรีสุพรรณ!J11+เจริญศิลป์!J11+โพนนาแก้ว!J11+สว่างแดนดิน!J11+พระอาจารย์แบน!J11)</f>
        <v>232183</v>
      </c>
    </row>
    <row r="12" spans="1:10" x14ac:dyDescent="0.55000000000000004">
      <c r="A12" s="7">
        <v>4</v>
      </c>
      <c r="B12" s="8" t="s">
        <v>24</v>
      </c>
      <c r="C12" s="9">
        <f t="shared" si="0"/>
        <v>12608780.09</v>
      </c>
      <c r="D12" s="9">
        <f>SUM(สกลนคร!D12+กุสุมาลย์!D12+กุดบาก!D12+พระอาจารย์ฝั้น!D12+พังโคน!D12+วาริชภูมิ!D12+นิคมน้ำอูน!D12+วานรนิวาส!D12+คำตากล้า!D12+บ้านม่วง!D12+อากาศอำนวย!D12+ส่องดาว!D12+เต่างอย!D12+โคกศรีสุพรรณ!D12+เจริญศิลป์!D12+โพนนาแก้ว!D12+สว่างแดนดิน!D12+พระอาจารย์แบน!D12)</f>
        <v>8480805.5700000003</v>
      </c>
      <c r="E12" s="9">
        <f>SUM(สกลนคร!E12+กุสุมาลย์!E12+กุดบาก!E12+พระอาจารย์ฝั้น!E12+พังโคน!E12+วาริชภูมิ!E12+นิคมน้ำอูน!E12+วานรนิวาส!E12+คำตากล้า!E12+บ้านม่วง!E12+อากาศอำนวย!E12+ส่องดาว!E12+เต่างอย!E12+โคกศรีสุพรรณ!E12+เจริญศิลป์!E12+โพนนาแก้ว!E12+สว่างแดนดิน!E12+พระอาจารย์แบน!E12)</f>
        <v>3434953.02</v>
      </c>
      <c r="F12" s="9">
        <f>SUM(สกลนคร!F12+กุสุมาลย์!F12+กุดบาก!F12+พระอาจารย์ฝั้น!F12+พังโคน!F12+วาริชภูมิ!F12+นิคมน้ำอูน!F12+วานรนิวาส!F12+คำตากล้า!F12+บ้านม่วง!F12+อากาศอำนวย!F12+ส่องดาว!F12+เต่างอย!F12+โคกศรีสุพรรณ!F12+เจริญศิลป์!F12+โพนนาแก้ว!F12+สว่างแดนดิน!F12+พระอาจารย์แบน!F12)</f>
        <v>128859.75</v>
      </c>
      <c r="G12" s="9">
        <f>SUM(สกลนคร!G12+กุสุมาลย์!G12+กุดบาก!G12+พระอาจารย์ฝั้น!G12+พังโคน!G12+วาริชภูมิ!G12+นิคมน้ำอูน!G12+วานรนิวาส!G12+คำตากล้า!G12+บ้านม่วง!G12+อากาศอำนวย!G12+ส่องดาว!G12+เต่างอย!G12+โคกศรีสุพรรณ!G12+เจริญศิลป์!G12+โพนนาแก้ว!G12+สว่างแดนดิน!G12+พระอาจารย์แบน!G12)</f>
        <v>564161.75</v>
      </c>
      <c r="H12" s="9">
        <f>SUM(สกลนคร!H12+กุสุมาลย์!H12+กุดบาก!H12+พระอาจารย์ฝั้น!H12+พังโคน!H12+วาริชภูมิ!H12+นิคมน้ำอูน!H12+วานรนิวาส!H12+คำตากล้า!H12+บ้านม่วง!H12+อากาศอำนวย!H12+ส่องดาว!H12+เต่างอย!H12+โคกศรีสุพรรณ!H12+เจริญศิลป์!H12+โพนนาแก้ว!H12+สว่างแดนดิน!H12+พระอาจารย์แบน!H12)</f>
        <v>0</v>
      </c>
      <c r="I12" s="9">
        <f>SUM(สกลนคร!I12+กุสุมาลย์!I12+กุดบาก!I12+พระอาจารย์ฝั้น!I12+พังโคน!I12+วาริชภูมิ!I12+นิคมน้ำอูน!I12+วานรนิวาส!I12+คำตากล้า!I12+บ้านม่วง!I12+อากาศอำนวย!I12+ส่องดาว!I12+เต่างอย!I12+โคกศรีสุพรรณ!I12+เจริญศิลป์!I12+โพนนาแก้ว!I12+สว่างแดนดิน!I12+พระอาจารย์แบน!I12)</f>
        <v>0</v>
      </c>
      <c r="J12" s="9">
        <f>SUM(สกลนคร!J12+กุสุมาลย์!J12+กุดบาก!J12+พระอาจารย์ฝั้น!J12+พังโคน!J12+วาริชภูมิ!J12+นิคมน้ำอูน!J12+วานรนิวาส!J12+คำตากล้า!J12+บ้านม่วง!J12+อากาศอำนวย!J12+ส่องดาว!J12+เต่างอย!J12+โคกศรีสุพรรณ!J12+เจริญศิลป์!J12+โพนนาแก้ว!J12+สว่างแดนดิน!J12+พระอาจารย์แบน!J12)</f>
        <v>0</v>
      </c>
    </row>
    <row r="13" spans="1:10" x14ac:dyDescent="0.55000000000000004">
      <c r="A13" s="7">
        <v>5</v>
      </c>
      <c r="B13" s="8" t="s">
        <v>25</v>
      </c>
      <c r="C13" s="9">
        <f t="shared" si="0"/>
        <v>1840166.35</v>
      </c>
      <c r="D13" s="9">
        <f>SUM(สกลนคร!D13+กุสุมาลย์!D13+กุดบาก!D13+พระอาจารย์ฝั้น!D13+พังโคน!D13+วาริชภูมิ!D13+นิคมน้ำอูน!D13+วานรนิวาส!D13+คำตากล้า!D13+บ้านม่วง!D13+อากาศอำนวย!D13+ส่องดาว!D13+เต่างอย!D13+โคกศรีสุพรรณ!D13+เจริญศิลป์!D13+โพนนาแก้ว!D13+สว่างแดนดิน!D13+พระอาจารย์แบน!D13)</f>
        <v>1489611.1400000001</v>
      </c>
      <c r="E13" s="9">
        <f>SUM(สกลนคร!E13+กุสุมาลย์!E13+กุดบาก!E13+พระอาจารย์ฝั้น!E13+พังโคน!E13+วาริชภูมิ!E13+นิคมน้ำอูน!E13+วานรนิวาส!E13+คำตากล้า!E13+บ้านม่วง!E13+อากาศอำนวย!E13+ส่องดาว!E13+เต่างอย!E13+โคกศรีสุพรรณ!E13+เจริญศิลป์!E13+โพนนาแก้ว!E13+สว่างแดนดิน!E13+พระอาจารย์แบน!E13)</f>
        <v>220464.46</v>
      </c>
      <c r="F13" s="9">
        <f>SUM(สกลนคร!F13+กุสุมาลย์!F13+กุดบาก!F13+พระอาจารย์ฝั้น!F13+พังโคน!F13+วาริชภูมิ!F13+นิคมน้ำอูน!F13+วานรนิวาส!F13+คำตากล้า!F13+บ้านม่วง!F13+อากาศอำนวย!F13+ส่องดาว!F13+เต่างอย!F13+โคกศรีสุพรรณ!F13+เจริญศิลป์!F13+โพนนาแก้ว!F13+สว่างแดนดิน!F13+พระอาจารย์แบน!F13)</f>
        <v>130090.75</v>
      </c>
      <c r="G13" s="9">
        <f>SUM(สกลนคร!G13+กุสุมาลย์!G13+กุดบาก!G13+พระอาจารย์ฝั้น!G13+พังโคน!G13+วาริชภูมิ!G13+นิคมน้ำอูน!G13+วานรนิวาส!G13+คำตากล้า!G13+บ้านม่วง!G13+อากาศอำนวย!G13+ส่องดาว!G13+เต่างอย!G13+โคกศรีสุพรรณ!G13+เจริญศิลป์!G13+โพนนาแก้ว!G13+สว่างแดนดิน!G13+พระอาจารย์แบน!G13)</f>
        <v>0</v>
      </c>
      <c r="H13" s="9">
        <f>SUM(สกลนคร!H13+กุสุมาลย์!H13+กุดบาก!H13+พระอาจารย์ฝั้น!H13+พังโคน!H13+วาริชภูมิ!H13+นิคมน้ำอูน!H13+วานรนิวาส!H13+คำตากล้า!H13+บ้านม่วง!H13+อากาศอำนวย!H13+ส่องดาว!H13+เต่างอย!H13+โคกศรีสุพรรณ!H13+เจริญศิลป์!H13+โพนนาแก้ว!H13+สว่างแดนดิน!H13+พระอาจารย์แบน!H13)</f>
        <v>0</v>
      </c>
      <c r="I13" s="9">
        <f>SUM(สกลนคร!I13+กุสุมาลย์!I13+กุดบาก!I13+พระอาจารย์ฝั้น!I13+พังโคน!I13+วาริชภูมิ!I13+นิคมน้ำอูน!I13+วานรนิวาส!I13+คำตากล้า!I13+บ้านม่วง!I13+อากาศอำนวย!I13+ส่องดาว!I13+เต่างอย!I13+โคกศรีสุพรรณ!I13+เจริญศิลป์!I13+โพนนาแก้ว!I13+สว่างแดนดิน!I13+พระอาจารย์แบน!I13)</f>
        <v>0</v>
      </c>
      <c r="J13" s="9">
        <f>SUM(สกลนคร!J13+กุสุมาลย์!J13+กุดบาก!J13+พระอาจารย์ฝั้น!J13+พังโคน!J13+วาริชภูมิ!J13+นิคมน้ำอูน!J13+วานรนิวาส!J13+คำตากล้า!J13+บ้านม่วง!J13+อากาศอำนวย!J13+ส่องดาว!J13+เต่างอย!J13+โคกศรีสุพรรณ!J13+เจริญศิลป์!J13+โพนนาแก้ว!J13+สว่างแดนดิน!J13+พระอาจารย์แบน!J13)</f>
        <v>0</v>
      </c>
    </row>
    <row r="14" spans="1:10" x14ac:dyDescent="0.55000000000000004">
      <c r="A14" s="7">
        <v>6</v>
      </c>
      <c r="B14" s="8" t="s">
        <v>26</v>
      </c>
      <c r="C14" s="9">
        <f t="shared" si="0"/>
        <v>17528979.41</v>
      </c>
      <c r="D14" s="9">
        <f>SUM(สกลนคร!D14+กุสุมาลย์!D14+กุดบาก!D14+พระอาจารย์ฝั้น!D14+พังโคน!D14+วาริชภูมิ!D14+นิคมน้ำอูน!D14+วานรนิวาส!D14+คำตากล้า!D14+บ้านม่วง!D14+อากาศอำนวย!D14+ส่องดาว!D14+เต่างอย!D14+โคกศรีสุพรรณ!D14+เจริญศิลป์!D14+โพนนาแก้ว!D14+สว่างแดนดิน!D14+พระอาจารย์แบน!D14)</f>
        <v>9714699.0399999991</v>
      </c>
      <c r="E14" s="9">
        <f>SUM(สกลนคร!E14+กุสุมาลย์!E14+กุดบาก!E14+พระอาจารย์ฝั้น!E14+พังโคน!E14+วาริชภูมิ!E14+นิคมน้ำอูน!E14+วานรนิวาส!E14+คำตากล้า!E14+บ้านม่วง!E14+อากาศอำนวย!E14+ส่องดาว!E14+เต่างอย!E14+โคกศรีสุพรรณ!E14+เจริญศิลป์!E14+โพนนาแก้ว!E14+สว่างแดนดิน!E14+พระอาจารย์แบน!E14)</f>
        <v>1603188.62</v>
      </c>
      <c r="F14" s="9">
        <f>SUM(สกลนคร!F14+กุสุมาลย์!F14+กุดบาก!F14+พระอาจารย์ฝั้น!F14+พังโคน!F14+วาริชภูมิ!F14+นิคมน้ำอูน!F14+วานรนิวาส!F14+คำตากล้า!F14+บ้านม่วง!F14+อากาศอำนวย!F14+ส่องดาว!F14+เต่างอย!F14+โคกศรีสุพรรณ!F14+เจริญศิลป์!F14+โพนนาแก้ว!F14+สว่างแดนดิน!F14+พระอาจารย์แบน!F14)</f>
        <v>976292.75</v>
      </c>
      <c r="G14" s="9">
        <f>SUM(สกลนคร!G14+กุสุมาลย์!G14+กุดบาก!G14+พระอาจารย์ฝั้น!G14+พังโคน!G14+วาริชภูมิ!G14+นิคมน้ำอูน!G14+วานรนิวาส!G14+คำตากล้า!G14+บ้านม่วง!G14+อากาศอำนวย!G14+ส่องดาว!G14+เต่างอย!G14+โคกศรีสุพรรณ!G14+เจริญศิลป์!G14+โพนนาแก้ว!G14+สว่างแดนดิน!G14+พระอาจารย์แบน!G14)</f>
        <v>1664746.75</v>
      </c>
      <c r="H14" s="9">
        <f>SUM(สกลนคร!H14+กุสุมาลย์!H14+กุดบาก!H14+พระอาจารย์ฝั้น!H14+พังโคน!H14+วาริชภูมิ!H14+นิคมน้ำอูน!H14+วานรนิวาส!H14+คำตากล้า!H14+บ้านม่วง!H14+อากาศอำนวย!H14+ส่องดาว!H14+เต่างอย!H14+โคกศรีสุพรรณ!H14+เจริญศิลป์!H14+โพนนาแก้ว!H14+สว่างแดนดิน!H14+พระอาจารย์แบน!H14)</f>
        <v>2196825.5</v>
      </c>
      <c r="I14" s="9">
        <f>SUM(สกลนคร!I14+กุสุมาลย์!I14+กุดบาก!I14+พระอาจารย์ฝั้น!I14+พังโคน!I14+วาริชภูมิ!I14+นิคมน้ำอูน!I14+วานรนิวาส!I14+คำตากล้า!I14+บ้านม่วง!I14+อากาศอำนวย!I14+ส่องดาว!I14+เต่างอย!I14+โคกศรีสุพรรณ!I14+เจริญศิลป์!I14+โพนนาแก้ว!I14+สว่างแดนดิน!I14+พระอาจารย์แบน!I14)</f>
        <v>768960.75</v>
      </c>
      <c r="J14" s="9">
        <f>SUM(สกลนคร!J14+กุสุมาลย์!J14+กุดบาก!J14+พระอาจารย์ฝั้น!J14+พังโคน!J14+วาริชภูมิ!J14+นิคมน้ำอูน!J14+วานรนิวาส!J14+คำตากล้า!J14+บ้านม่วง!J14+อากาศอำนวย!J14+ส่องดาว!J14+เต่างอย!J14+โคกศรีสุพรรณ!J14+เจริญศิลป์!J14+โพนนาแก้ว!J14+สว่างแดนดิน!J14+พระอาจารย์แบน!J14)</f>
        <v>604266</v>
      </c>
    </row>
    <row r="15" spans="1:10" x14ac:dyDescent="0.55000000000000004">
      <c r="A15" s="7">
        <v>7</v>
      </c>
      <c r="B15" s="8" t="s">
        <v>27</v>
      </c>
      <c r="C15" s="9">
        <f t="shared" si="0"/>
        <v>2039442.05</v>
      </c>
      <c r="D15" s="9">
        <f>SUM(สกลนคร!D15+กุสุมาลย์!D15+กุดบาก!D15+พระอาจารย์ฝั้น!D15+พังโคน!D15+วาริชภูมิ!D15+นิคมน้ำอูน!D15+วานรนิวาส!D15+คำตากล้า!D15+บ้านม่วง!D15+อากาศอำนวย!D15+ส่องดาว!D15+เต่างอย!D15+โคกศรีสุพรรณ!D15+เจริญศิลป์!D15+โพนนาแก้ว!D15+สว่างแดนดิน!D15+พระอาจารย์แบน!D15)</f>
        <v>1119859.75</v>
      </c>
      <c r="E15" s="9">
        <f>SUM(สกลนคร!E15+กุสุมาลย์!E15+กุดบาก!E15+พระอาจารย์ฝั้น!E15+พังโคน!E15+วาริชภูมิ!E15+นิคมน้ำอูน!E15+วานรนิวาส!E15+คำตากล้า!E15+บ้านม่วง!E15+อากาศอำนวย!E15+ส่องดาว!E15+เต่างอย!E15+โคกศรีสุพรรณ!E15+เจริญศิลป์!E15+โพนนาแก้ว!E15+สว่างแดนดิน!E15+พระอาจารย์แบน!E15)</f>
        <v>251114.30000000002</v>
      </c>
      <c r="F15" s="9">
        <f>SUM(สกลนคร!F15+กุสุมาลย์!F15+กุดบาก!F15+พระอาจารย์ฝั้น!F15+พังโคน!F15+วาริชภูมิ!F15+นิคมน้ำอูน!F15+วานรนิวาส!F15+คำตากล้า!F15+บ้านม่วง!F15+อากาศอำนวย!F15+ส่องดาว!F15+เต่างอย!F15+โคกศรีสุพรรณ!F15+เจริญศิลป์!F15+โพนนาแก้ว!F15+สว่างแดนดิน!F15+พระอาจารย์แบน!F15)</f>
        <v>5080.75</v>
      </c>
      <c r="G15" s="9">
        <f>SUM(สกลนคร!G15+กุสุมาลย์!G15+กุดบาก!G15+พระอาจารย์ฝั้น!G15+พังโคน!G15+วาริชภูมิ!G15+นิคมน้ำอูน!G15+วานรนิวาส!G15+คำตากล้า!G15+บ้านม่วง!G15+อากาศอำนวย!G15+ส่องดาว!G15+เต่างอย!G15+โคกศรีสุพรรณ!G15+เจริญศิลป์!G15+โพนนาแก้ว!G15+สว่างแดนดิน!G15+พระอาจารย์แบน!G15)</f>
        <v>13836.25</v>
      </c>
      <c r="H15" s="9">
        <f>SUM(สกลนคร!H15+กุสุมาลย์!H15+กุดบาก!H15+พระอาจารย์ฝั้น!H15+พังโคน!H15+วาริชภูมิ!H15+นิคมน้ำอูน!H15+วานรนิวาส!H15+คำตากล้า!H15+บ้านม่วง!H15+อากาศอำนวย!H15+ส่องดาว!H15+เต่างอย!H15+โคกศรีสุพรรณ!H15+เจริญศิลป์!H15+โพนนาแก้ว!H15+สว่างแดนดิน!H15+พระอาจารย์แบน!H15)</f>
        <v>0</v>
      </c>
      <c r="I15" s="9">
        <f>SUM(สกลนคร!I15+กุสุมาลย์!I15+กุดบาก!I15+พระอาจารย์ฝั้น!I15+พังโคน!I15+วาริชภูมิ!I15+นิคมน้ำอูน!I15+วานรนิวาส!I15+คำตากล้า!I15+บ้านม่วง!I15+อากาศอำนวย!I15+ส่องดาว!I15+เต่างอย!I15+โคกศรีสุพรรณ!I15+เจริญศิลป์!I15+โพนนาแก้ว!I15+สว่างแดนดิน!I15+พระอาจารย์แบน!I15)</f>
        <v>125092</v>
      </c>
      <c r="J15" s="9">
        <f>SUM(สกลนคร!J15+กุสุมาลย์!J15+กุดบาก!J15+พระอาจารย์ฝั้น!J15+พังโคน!J15+วาริชภูมิ!J15+นิคมน้ำอูน!J15+วานรนิวาส!J15+คำตากล้า!J15+บ้านม่วง!J15+อากาศอำนวย!J15+ส่องดาว!J15+เต่างอย!J15+โคกศรีสุพรรณ!J15+เจริญศิลป์!J15+โพนนาแก้ว!J15+สว่างแดนดิน!J15+พระอาจารย์แบน!J15)</f>
        <v>524459</v>
      </c>
    </row>
    <row r="16" spans="1:10" x14ac:dyDescent="0.55000000000000004">
      <c r="A16" s="7">
        <v>8</v>
      </c>
      <c r="B16" s="8" t="s">
        <v>28</v>
      </c>
      <c r="C16" s="9">
        <f t="shared" si="0"/>
        <v>3908157.86</v>
      </c>
      <c r="D16" s="9">
        <f>SUM(สกลนคร!D16+กุสุมาลย์!D16+กุดบาก!D16+พระอาจารย์ฝั้น!D16+พังโคน!D16+วาริชภูมิ!D16+นิคมน้ำอูน!D16+วานรนิวาส!D16+คำตากล้า!D16+บ้านม่วง!D16+อากาศอำนวย!D16+ส่องดาว!D16+เต่างอย!D16+โคกศรีสุพรรณ!D16+เจริญศิลป์!D16+โพนนาแก้ว!D16+สว่างแดนดิน!D16+พระอาจารย์แบน!D16)</f>
        <v>2649389.06</v>
      </c>
      <c r="E16" s="9">
        <f>SUM(สกลนคร!E16+กุสุมาลย์!E16+กุดบาก!E16+พระอาจารย์ฝั้น!E16+พังโคน!E16+วาริชภูมิ!E16+นิคมน้ำอูน!E16+วานรนิวาส!E16+คำตากล้า!E16+บ้านม่วง!E16+อากาศอำนวย!E16+ส่องดาว!E16+เต่างอย!E16+โคกศรีสุพรรณ!E16+เจริญศิลป์!E16+โพนนาแก้ว!E16+สว่างแดนดิน!E16+พระอาจารย์แบน!E16)</f>
        <v>430707</v>
      </c>
      <c r="F16" s="9">
        <f>SUM(สกลนคร!F16+กุสุมาลย์!F16+กุดบาก!F16+พระอาจารย์ฝั้น!F16+พังโคน!F16+วาริชภูมิ!F16+นิคมน้ำอูน!F16+วานรนิวาส!F16+คำตากล้า!F16+บ้านม่วง!F16+อากาศอำนวย!F16+ส่องดาว!F16+เต่างอย!F16+โคกศรีสุพรรณ!F16+เจริญศิลป์!F16+โพนนาแก้ว!F16+สว่างแดนดิน!F16+พระอาจารย์แบน!F16)</f>
        <v>134676</v>
      </c>
      <c r="G16" s="9">
        <f>SUM(สกลนคร!G16+กุสุมาลย์!G16+กุดบาก!G16+พระอาจารย์ฝั้น!G16+พังโคน!G16+วาริชภูมิ!G16+นิคมน้ำอูน!G16+วานรนิวาส!G16+คำตากล้า!G16+บ้านม่วง!G16+อากาศอำนวย!G16+ส่องดาว!G16+เต่างอย!G16+โคกศรีสุพรรณ!G16+เจริญศิลป์!G16+โพนนาแก้ว!G16+สว่างแดนดิน!G16+พระอาจารย์แบน!G16)</f>
        <v>248157.8</v>
      </c>
      <c r="H16" s="9">
        <f>SUM(สกลนคร!H16+กุสุมาลย์!H16+กุดบาก!H16+พระอาจารย์ฝั้น!H16+พังโคน!H16+วาริชภูมิ!H16+นิคมน้ำอูน!H16+วานรนิวาส!H16+คำตากล้า!H16+บ้านม่วง!H16+อากาศอำนวย!H16+ส่องดาว!H16+เต่างอย!H16+โคกศรีสุพรรณ!H16+เจริญศิลป์!H16+โพนนาแก้ว!H16+สว่างแดนดิน!H16+พระอาจารย์แบน!H16)</f>
        <v>322447</v>
      </c>
      <c r="I16" s="9">
        <f>SUM(สกลนคร!I16+กุสุมาลย์!I16+กุดบาก!I16+พระอาจารย์ฝั้น!I16+พังโคน!I16+วาริชภูมิ!I16+นิคมน้ำอูน!I16+วานรนิวาส!I16+คำตากล้า!I16+บ้านม่วง!I16+อากาศอำนวย!I16+ส่องดาว!I16+เต่างอย!I16+โคกศรีสุพรรณ!I16+เจริญศิลป์!I16+โพนนาแก้ว!I16+สว่างแดนดิน!I16+พระอาจารย์แบน!I16)</f>
        <v>93961</v>
      </c>
      <c r="J16" s="9">
        <f>SUM(สกลนคร!J16+กุสุมาลย์!J16+กุดบาก!J16+พระอาจารย์ฝั้น!J16+พังโคน!J16+วาริชภูมิ!J16+นิคมน้ำอูน!J16+วานรนิวาส!J16+คำตากล้า!J16+บ้านม่วง!J16+อากาศอำนวย!J16+ส่องดาว!J16+เต่างอย!J16+โคกศรีสุพรรณ!J16+เจริญศิลป์!J16+โพนนาแก้ว!J16+สว่างแดนดิน!J16+พระอาจารย์แบน!J16)</f>
        <v>28820</v>
      </c>
    </row>
    <row r="17" spans="1:10" x14ac:dyDescent="0.55000000000000004">
      <c r="A17" s="7">
        <v>9</v>
      </c>
      <c r="B17" s="8" t="s">
        <v>29</v>
      </c>
      <c r="C17" s="9">
        <f t="shared" si="0"/>
        <v>3601498.03</v>
      </c>
      <c r="D17" s="9">
        <f>SUM(สกลนคร!D17+กุสุมาลย์!D17+กุดบาก!D17+พระอาจารย์ฝั้น!D17+พังโคน!D17+วาริชภูมิ!D17+นิคมน้ำอูน!D17+วานรนิวาส!D17+คำตากล้า!D17+บ้านม่วง!D17+อากาศอำนวย!D17+ส่องดาว!D17+เต่างอย!D17+โคกศรีสุพรรณ!D17+เจริญศิลป์!D17+โพนนาแก้ว!D17+สว่างแดนดิน!D17+พระอาจารย์แบน!D17)</f>
        <v>2704518.7399999998</v>
      </c>
      <c r="E17" s="9">
        <f>SUM(สกลนคร!E17+กุสุมาลย์!E17+กุดบาก!E17+พระอาจารย์ฝั้น!E17+พังโคน!E17+วาริชภูมิ!E17+นิคมน้ำอูน!E17+วานรนิวาส!E17+คำตากล้า!E17+บ้านม่วง!E17+อากาศอำนวย!E17+ส่องดาว!E17+เต่างอย!E17+โคกศรีสุพรรณ!E17+เจริญศิลป์!E17+โพนนาแก้ว!E17+สว่างแดนดิน!E17+พระอาจารย์แบน!E17)</f>
        <v>610277.08000000007</v>
      </c>
      <c r="F17" s="9">
        <f>SUM(สกลนคร!F17+กุสุมาลย์!F17+กุดบาก!F17+พระอาจารย์ฝั้น!F17+พังโคน!F17+วาริชภูมิ!F17+นิคมน้ำอูน!F17+วานรนิวาส!F17+คำตากล้า!F17+บ้านม่วง!F17+อากาศอำนวย!F17+ส่องดาว!F17+เต่างอย!F17+โคกศรีสุพรรณ!F17+เจริญศิลป์!F17+โพนนาแก้ว!F17+สว่างแดนดิน!F17+พระอาจารย์แบน!F17)</f>
        <v>93126.739999999991</v>
      </c>
      <c r="G17" s="9">
        <f>SUM(สกลนคร!G17+กุสุมาลย์!G17+กุดบาก!G17+พระอาจารย์ฝั้น!G17+พังโคน!G17+วาริชภูมิ!G17+นิคมน้ำอูน!G17+วานรนิวาส!G17+คำตากล้า!G17+บ้านม่วง!G17+อากาศอำนวย!G17+ส่องดาว!G17+เต่างอย!G17+โคกศรีสุพรรณ!G17+เจริญศิลป์!G17+โพนนาแก้ว!G17+สว่างแดนดิน!G17+พระอาจารย์แบน!G17)</f>
        <v>169593.7</v>
      </c>
      <c r="H17" s="9">
        <f>SUM(สกลนคร!H17+กุสุมาลย์!H17+กุดบาก!H17+พระอาจารย์ฝั้น!H17+พังโคน!H17+วาริชภูมิ!H17+นิคมน้ำอูน!H17+วานรนิวาส!H17+คำตากล้า!H17+บ้านม่วง!H17+อากาศอำนวย!H17+ส่องดาว!H17+เต่างอย!H17+โคกศรีสุพรรณ!H17+เจริญศิลป์!H17+โพนนาแก้ว!H17+สว่างแดนดิน!H17+พระอาจารย์แบน!H17)</f>
        <v>5858.77</v>
      </c>
      <c r="I17" s="9">
        <f>SUM(สกลนคร!I17+กุสุมาลย์!I17+กุดบาก!I17+พระอาจารย์ฝั้น!I17+พังโคน!I17+วาริชภูมิ!I17+นิคมน้ำอูน!I17+วานรนิวาส!I17+คำตากล้า!I17+บ้านม่วง!I17+อากาศอำนวย!I17+ส่องดาว!I17+เต่างอย!I17+โคกศรีสุพรรณ!I17+เจริญศิลป์!I17+โพนนาแก้ว!I17+สว่างแดนดิน!I17+พระอาจารย์แบน!I17)</f>
        <v>18123</v>
      </c>
      <c r="J17" s="9">
        <f>SUM(สกลนคร!J17+กุสุมาลย์!J17+กุดบาก!J17+พระอาจารย์ฝั้น!J17+พังโคน!J17+วาริชภูมิ!J17+นิคมน้ำอูน!J17+วานรนิวาส!J17+คำตากล้า!J17+บ้านม่วง!J17+อากาศอำนวย!J17+ส่องดาว!J17+เต่างอย!J17+โคกศรีสุพรรณ!J17+เจริญศิลป์!J17+โพนนาแก้ว!J17+สว่างแดนดิน!J17+พระอาจารย์แบน!J17)</f>
        <v>0</v>
      </c>
    </row>
    <row r="18" spans="1:10" x14ac:dyDescent="0.55000000000000004">
      <c r="A18" s="10">
        <v>10</v>
      </c>
      <c r="B18" s="11" t="s">
        <v>30</v>
      </c>
      <c r="C18" s="12">
        <f t="shared" si="0"/>
        <v>2486824</v>
      </c>
      <c r="D18" s="12">
        <f>SUM(สกลนคร!D18+กุสุมาลย์!D18+กุดบาก!D18+พระอาจารย์ฝั้น!D18+พังโคน!D18+วาริชภูมิ!D18+นิคมน้ำอูน!D18+วานรนิวาส!D18+คำตากล้า!D18+บ้านม่วง!D18+อากาศอำนวย!D18+ส่องดาว!D18+เต่างอย!D18+โคกศรีสุพรรณ!D18+เจริญศิลป์!D18+โพนนาแก้ว!D18+สว่างแดนดิน!D18+พระอาจารย์แบน!D18)</f>
        <v>1826125</v>
      </c>
      <c r="E18" s="12">
        <f>SUM(สกลนคร!E18+กุสุมาลย์!E18+กุดบาก!E18+พระอาจารย์ฝั้น!E18+พังโคน!E18+วาริชภูมิ!E18+นิคมน้ำอูน!E18+วานรนิวาส!E18+คำตากล้า!E18+บ้านม่วง!E18+อากาศอำนวย!E18+ส่องดาว!E18+เต่างอย!E18+โคกศรีสุพรรณ!E18+เจริญศิลป์!E18+โพนนาแก้ว!E18+สว่างแดนดิน!E18+พระอาจารย์แบน!E18)</f>
        <v>366505</v>
      </c>
      <c r="F18" s="12">
        <f>SUM(สกลนคร!F18+กุสุมาลย์!F18+กุดบาก!F18+พระอาจารย์ฝั้น!F18+พังโคน!F18+วาริชภูมิ!F18+นิคมน้ำอูน!F18+วานรนิวาส!F18+คำตากล้า!F18+บ้านม่วง!F18+อากาศอำนวย!F18+ส่องดาว!F18+เต่างอย!F18+โคกศรีสุพรรณ!F18+เจริญศิลป์!F18+โพนนาแก้ว!F18+สว่างแดนดิน!F18+พระอาจารย์แบน!F18)</f>
        <v>62360</v>
      </c>
      <c r="G18" s="12">
        <f>SUM(สกลนคร!G18+กุสุมาลย์!G18+กุดบาก!G18+พระอาจารย์ฝั้น!G18+พังโคน!G18+วาริชภูมิ!G18+นิคมน้ำอูน!G18+วานรนิวาส!G18+คำตากล้า!G18+บ้านม่วง!G18+อากาศอำนวย!G18+ส่องดาว!G18+เต่างอย!G18+โคกศรีสุพรรณ!G18+เจริญศิลป์!G18+โพนนาแก้ว!G18+สว่างแดนดิน!G18+พระอาจารย์แบน!G18)</f>
        <v>231834</v>
      </c>
      <c r="H18" s="12">
        <f>SUM(สกลนคร!H18+กุสุมาลย์!H18+กุดบาก!H18+พระอาจารย์ฝั้น!H18+พังโคน!H18+วาริชภูมิ!H18+นิคมน้ำอูน!H18+วานรนิวาส!H18+คำตากล้า!H18+บ้านม่วง!H18+อากาศอำนวย!H18+ส่องดาว!H18+เต่างอย!H18+โคกศรีสุพรรณ!H18+เจริญศิลป์!H18+โพนนาแก้ว!H18+สว่างแดนดิน!H18+พระอาจารย์แบน!H18)</f>
        <v>0</v>
      </c>
      <c r="I18" s="12">
        <f>SUM(สกลนคร!I18+กุสุมาลย์!I18+กุดบาก!I18+พระอาจารย์ฝั้น!I18+พังโคน!I18+วาริชภูมิ!I18+นิคมน้ำอูน!I18+วานรนิวาส!I18+คำตากล้า!I18+บ้านม่วง!I18+อากาศอำนวย!I18+ส่องดาว!I18+เต่างอย!I18+โคกศรีสุพรรณ!I18+เจริญศิลป์!I18+โพนนาแก้ว!I18+สว่างแดนดิน!I18+พระอาจารย์แบน!I18)</f>
        <v>0</v>
      </c>
      <c r="J18" s="12">
        <f>SUM(สกลนคร!J18+กุสุมาลย์!J18+กุดบาก!J18+พระอาจารย์ฝั้น!J18+พังโคน!J18+วาริชภูมิ!J18+นิคมน้ำอูน!J18+วานรนิวาส!J18+คำตากล้า!J18+บ้านม่วง!J18+อากาศอำนวย!J18+ส่องดาว!J18+เต่างอย!J18+โคกศรีสุพรรณ!J18+เจริญศิลป์!J18+โพนนาแก้ว!J18+สว่างแดนดิน!J18+พระอาจารย์แบน!J18)</f>
        <v>0</v>
      </c>
    </row>
    <row r="19" spans="1:10" x14ac:dyDescent="0.55000000000000004">
      <c r="A19" s="10">
        <v>11</v>
      </c>
      <c r="B19" s="11" t="s">
        <v>31</v>
      </c>
      <c r="C19" s="12">
        <f t="shared" si="0"/>
        <v>262342</v>
      </c>
      <c r="D19" s="12">
        <f>SUM(สกลนคร!D19+กุสุมาลย์!D19+กุดบาก!D19+พระอาจารย์ฝั้น!D19+พังโคน!D19+วาริชภูมิ!D19+นิคมน้ำอูน!D19+วานรนิวาส!D19+คำตากล้า!D19+บ้านม่วง!D19+อากาศอำนวย!D19+ส่องดาว!D19+เต่างอย!D19+โคกศรีสุพรรณ!D19+เจริญศิลป์!D19+โพนนาแก้ว!D19+สว่างแดนดิน!D19+พระอาจารย์แบน!D19)</f>
        <v>249642</v>
      </c>
      <c r="E19" s="12">
        <f>SUM(สกลนคร!E19+กุสุมาลย์!E19+กุดบาก!E19+พระอาจารย์ฝั้น!E19+พังโคน!E19+วาริชภูมิ!E19+นิคมน้ำอูน!E19+วานรนิวาส!E19+คำตากล้า!E19+บ้านม่วง!E19+อากาศอำนวย!E19+ส่องดาว!E19+เต่างอย!E19+โคกศรีสุพรรณ!E19+เจริญศิลป์!E19+โพนนาแก้ว!E19+สว่างแดนดิน!E19+พระอาจารย์แบน!E19)</f>
        <v>12700</v>
      </c>
      <c r="F19" s="12">
        <f>SUM(สกลนคร!F19+กุสุมาลย์!F19+กุดบาก!F19+พระอาจารย์ฝั้น!F19+พังโคน!F19+วาริชภูมิ!F19+นิคมน้ำอูน!F19+วานรนิวาส!F19+คำตากล้า!F19+บ้านม่วง!F19+อากาศอำนวย!F19+ส่องดาว!F19+เต่างอย!F19+โคกศรีสุพรรณ!F19+เจริญศิลป์!F19+โพนนาแก้ว!F19+สว่างแดนดิน!F19+พระอาจารย์แบน!F19)</f>
        <v>0</v>
      </c>
      <c r="G19" s="12">
        <f>SUM(สกลนคร!G19+กุสุมาลย์!G19+กุดบาก!G19+พระอาจารย์ฝั้น!G19+พังโคน!G19+วาริชภูมิ!G19+นิคมน้ำอูน!G19+วานรนิวาส!G19+คำตากล้า!G19+บ้านม่วง!G19+อากาศอำนวย!G19+ส่องดาว!G19+เต่างอย!G19+โคกศรีสุพรรณ!G19+เจริญศิลป์!G19+โพนนาแก้ว!G19+สว่างแดนดิน!G19+พระอาจารย์แบน!G19)</f>
        <v>0</v>
      </c>
      <c r="H19" s="12">
        <f>SUM(สกลนคร!H19+กุสุมาลย์!H19+กุดบาก!H19+พระอาจารย์ฝั้น!H19+พังโคน!H19+วาริชภูมิ!H19+นิคมน้ำอูน!H19+วานรนิวาส!H19+คำตากล้า!H19+บ้านม่วง!H19+อากาศอำนวย!H19+ส่องดาว!H19+เต่างอย!H19+โคกศรีสุพรรณ!H19+เจริญศิลป์!H19+โพนนาแก้ว!H19+สว่างแดนดิน!H19+พระอาจารย์แบน!H19)</f>
        <v>0</v>
      </c>
      <c r="I19" s="12">
        <f>SUM(สกลนคร!I19+กุสุมาลย์!I19+กุดบาก!I19+พระอาจารย์ฝั้น!I19+พังโคน!I19+วาริชภูมิ!I19+นิคมน้ำอูน!I19+วานรนิวาส!I19+คำตากล้า!I19+บ้านม่วง!I19+อากาศอำนวย!I19+ส่องดาว!I19+เต่างอย!I19+โคกศรีสุพรรณ!I19+เจริญศิลป์!I19+โพนนาแก้ว!I19+สว่างแดนดิน!I19+พระอาจารย์แบน!I19)</f>
        <v>0</v>
      </c>
      <c r="J19" s="12">
        <f>SUM(สกลนคร!J19+กุสุมาลย์!J19+กุดบาก!J19+พระอาจารย์ฝั้น!J19+พังโคน!J19+วาริชภูมิ!J19+นิคมน้ำอูน!J19+วานรนิวาส!J19+คำตากล้า!J19+บ้านม่วง!J19+อากาศอำนวย!J19+ส่องดาว!J19+เต่างอย!J19+โคกศรีสุพรรณ!J19+เจริญศิลป์!J19+โพนนาแก้ว!J19+สว่างแดนดิน!J19+พระอาจารย์แบน!J19)</f>
        <v>0</v>
      </c>
    </row>
    <row r="20" spans="1:10" x14ac:dyDescent="0.55000000000000004">
      <c r="A20" s="10">
        <v>12</v>
      </c>
      <c r="B20" s="11" t="s">
        <v>32</v>
      </c>
      <c r="C20" s="12">
        <f t="shared" si="0"/>
        <v>4607666</v>
      </c>
      <c r="D20" s="12">
        <f>SUM(สกลนคร!D20+กุสุมาลย์!D20+กุดบาก!D20+พระอาจารย์ฝั้น!D20+พังโคน!D20+วาริชภูมิ!D20+นิคมน้ำอูน!D20+วานรนิวาส!D20+คำตากล้า!D20+บ้านม่วง!D20+อากาศอำนวย!D20+ส่องดาว!D20+เต่างอย!D20+โคกศรีสุพรรณ!D20+เจริญศิลป์!D20+โพนนาแก้ว!D20+สว่างแดนดิน!D20+พระอาจารย์แบน!D20)</f>
        <v>3408044</v>
      </c>
      <c r="E20" s="12">
        <f>SUM(สกลนคร!E20+กุสุมาลย์!E20+กุดบาก!E20+พระอาจารย์ฝั้น!E20+พังโคน!E20+วาริชภูมิ!E20+นิคมน้ำอูน!E20+วานรนิวาส!E20+คำตากล้า!E20+บ้านม่วง!E20+อากาศอำนวย!E20+ส่องดาว!E20+เต่างอย!E20+โคกศรีสุพรรณ!E20+เจริญศิลป์!E20+โพนนาแก้ว!E20+สว่างแดนดิน!E20+พระอาจารย์แบน!E20)</f>
        <v>305663</v>
      </c>
      <c r="F20" s="12">
        <f>SUM(สกลนคร!F20+กุสุมาลย์!F20+กุดบาก!F20+พระอาจารย์ฝั้น!F20+พังโคน!F20+วาริชภูมิ!F20+นิคมน้ำอูน!F20+วานรนิวาส!F20+คำตากล้า!F20+บ้านม่วง!F20+อากาศอำนวย!F20+ส่องดาว!F20+เต่างอย!F20+โคกศรีสุพรรณ!F20+เจริญศิลป์!F20+โพนนาแก้ว!F20+สว่างแดนดิน!F20+พระอาจารย์แบน!F20)</f>
        <v>350602</v>
      </c>
      <c r="G20" s="12">
        <f>SUM(สกลนคร!G20+กุสุมาลย์!G20+กุดบาก!G20+พระอาจารย์ฝั้น!G20+พังโคน!G20+วาริชภูมิ!G20+นิคมน้ำอูน!G20+วานรนิวาส!G20+คำตากล้า!G20+บ้านม่วง!G20+อากาศอำนวย!G20+ส่องดาว!G20+เต่างอย!G20+โคกศรีสุพรรณ!G20+เจริญศิลป์!G20+โพนนาแก้ว!G20+สว่างแดนดิน!G20+พระอาจารย์แบน!G20)</f>
        <v>457610</v>
      </c>
      <c r="H20" s="12">
        <f>SUM(สกลนคร!H20+กุสุมาลย์!H20+กุดบาก!H20+พระอาจารย์ฝั้น!H20+พังโคน!H20+วาริชภูมิ!H20+นิคมน้ำอูน!H20+วานรนิวาส!H20+คำตากล้า!H20+บ้านม่วง!H20+อากาศอำนวย!H20+ส่องดาว!H20+เต่างอย!H20+โคกศรีสุพรรณ!H20+เจริญศิลป์!H20+โพนนาแก้ว!H20+สว่างแดนดิน!H20+พระอาจารย์แบน!H20)</f>
        <v>82267</v>
      </c>
      <c r="I20" s="12">
        <f>SUM(สกลนคร!I20+กุสุมาลย์!I20+กุดบาก!I20+พระอาจารย์ฝั้น!I20+พังโคน!I20+วาริชภูมิ!I20+นิคมน้ำอูน!I20+วานรนิวาส!I20+คำตากล้า!I20+บ้านม่วง!I20+อากาศอำนวย!I20+ส่องดาว!I20+เต่างอย!I20+โคกศรีสุพรรณ!I20+เจริญศิลป์!I20+โพนนาแก้ว!I20+สว่างแดนดิน!I20+พระอาจารย์แบน!I20)</f>
        <v>3480</v>
      </c>
      <c r="J20" s="12">
        <f>SUM(สกลนคร!J20+กุสุมาลย์!J20+กุดบาก!J20+พระอาจารย์ฝั้น!J20+พังโคน!J20+วาริชภูมิ!J20+นิคมน้ำอูน!J20+วานรนิวาส!J20+คำตากล้า!J20+บ้านม่วง!J20+อากาศอำนวย!J20+ส่องดาว!J20+เต่างอย!J20+โคกศรีสุพรรณ!J20+เจริญศิลป์!J20+โพนนาแก้ว!J20+สว่างแดนดิน!J20+พระอาจารย์แบน!J20)</f>
        <v>0</v>
      </c>
    </row>
    <row r="21" spans="1:10" s="15" customFormat="1" ht="24.75" thickBot="1" x14ac:dyDescent="0.6">
      <c r="A21" s="87">
        <v>13</v>
      </c>
      <c r="B21" s="14" t="s">
        <v>33</v>
      </c>
      <c r="C21" s="14">
        <f t="shared" si="0"/>
        <v>110390530.80408999</v>
      </c>
      <c r="D21" s="14">
        <f t="shared" ref="D21:J21" si="1">SUM(D9:D20)</f>
        <v>86364722.034089997</v>
      </c>
      <c r="E21" s="14">
        <f t="shared" si="1"/>
        <v>12490169.020000001</v>
      </c>
      <c r="F21" s="14">
        <f t="shared" si="1"/>
        <v>2454737.8600000003</v>
      </c>
      <c r="G21" s="14">
        <f t="shared" si="1"/>
        <v>3740608.12</v>
      </c>
      <c r="H21" s="14">
        <f t="shared" si="1"/>
        <v>2712342.52</v>
      </c>
      <c r="I21" s="14">
        <f t="shared" si="1"/>
        <v>1238223.25</v>
      </c>
      <c r="J21" s="14">
        <f t="shared" si="1"/>
        <v>1389728</v>
      </c>
    </row>
    <row r="22" spans="1:10" ht="24.75" thickTop="1" x14ac:dyDescent="0.55000000000000004"/>
    <row r="24" spans="1:10" x14ac:dyDescent="0.55000000000000004">
      <c r="G24" s="67"/>
      <c r="H24" s="69"/>
      <c r="I24" s="69"/>
      <c r="J24" s="69"/>
    </row>
    <row r="25" spans="1:10" x14ac:dyDescent="0.55000000000000004">
      <c r="G25" s="67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5A01-DC8B-43BF-B460-E22290B11B74}">
  <dimension ref="A1:J25"/>
  <sheetViews>
    <sheetView topLeftCell="A5" workbookViewId="0">
      <selection activeCell="L16" sqref="L16"/>
    </sheetView>
  </sheetViews>
  <sheetFormatPr defaultColWidth="9" defaultRowHeight="20.25" x14ac:dyDescent="0.3"/>
  <cols>
    <col min="1" max="1" width="6.140625" style="1" customWidth="1"/>
    <col min="2" max="2" width="44.7109375" style="2" customWidth="1"/>
    <col min="3" max="3" width="21.140625" style="2" customWidth="1"/>
    <col min="4" max="4" width="15.28515625" style="2" customWidth="1"/>
    <col min="5" max="5" width="12.85546875" style="2" customWidth="1"/>
    <col min="6" max="6" width="10.28515625" style="2" customWidth="1"/>
    <col min="7" max="7" width="12.5703125" style="2" customWidth="1"/>
    <col min="8" max="8" width="10.28515625" style="2" customWidth="1"/>
    <col min="9" max="9" width="12.5703125" style="2" customWidth="1"/>
    <col min="10" max="10" width="10.285156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54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[2]ตารางสำรวจอายุลูกหนี้ฯ!E11</f>
        <v>0</v>
      </c>
      <c r="E9" s="9">
        <f>[2]ตารางสำรวจอายุลูกหนี้ฯ!G11</f>
        <v>0</v>
      </c>
      <c r="F9" s="9">
        <f>[2]ตารางสำรวจอายุลูกหนี้ฯ!H11</f>
        <v>0</v>
      </c>
      <c r="G9" s="9">
        <f>[2]ตารางสำรวจอายุลูกหนี้ฯ!I11</f>
        <v>0</v>
      </c>
      <c r="H9" s="9">
        <f>[2]ตารางสำรวจอายุลูกหนี้ฯ!J11</f>
        <v>0</v>
      </c>
      <c r="I9" s="9">
        <f>[2]ตารางสำรวจอายุลูกหนี้ฯ!K11</f>
        <v>0</v>
      </c>
      <c r="J9" s="9">
        <f>[2]ตารางสำรวจอายุลูกหนี้ฯ!L11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6961959.0300000003</v>
      </c>
      <c r="D10" s="9">
        <f>[2]ตารางสำรวจอายุลูกหนี้ฯ!E23</f>
        <v>6961959.0300000003</v>
      </c>
      <c r="E10" s="9">
        <f>[2]ตารางสำรวจอายุลูกหนี้ฯ!G23</f>
        <v>0</v>
      </c>
      <c r="F10" s="9">
        <f>[2]ตารางสำรวจอายุลูกหนี้ฯ!I23</f>
        <v>0</v>
      </c>
      <c r="G10" s="9">
        <f>[2]ตารางสำรวจอายุลูกหนี้ฯ!K23</f>
        <v>0</v>
      </c>
      <c r="H10" s="9">
        <f>[2]ตารางสำรวจอายุลูกหนี้ฯ!J23</f>
        <v>0</v>
      </c>
      <c r="I10" s="9">
        <f>[2]ตารางสำรวจอายุลูกหนี้ฯ!K23</f>
        <v>0</v>
      </c>
      <c r="J10" s="9">
        <f>[2]ตารางสำรวจอายุลูกหนี้ฯ!L23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338289</v>
      </c>
      <c r="D11" s="9">
        <f>[2]ตารางสำรวจอายุลูกหนี้ฯ!E34</f>
        <v>264077</v>
      </c>
      <c r="E11" s="9">
        <f>[2]ตารางสำรวจอายุลูกหนี้ฯ!G34</f>
        <v>74212</v>
      </c>
      <c r="F11" s="9">
        <f>[2]ตารางสำรวจอายุลูกหนี้ฯ!H34</f>
        <v>0</v>
      </c>
      <c r="G11" s="9">
        <f>[2]ตารางสำรวจอายุลูกหนี้ฯ!I34</f>
        <v>0</v>
      </c>
      <c r="H11" s="9">
        <f>[2]ตารางสำรวจอายุลูกหนี้ฯ!J34</f>
        <v>0</v>
      </c>
      <c r="I11" s="9">
        <f>[2]ตารางสำรวจอายุลูกหนี้ฯ!K34</f>
        <v>0</v>
      </c>
      <c r="J11" s="9">
        <f>[2]ตารางสำรวจอายุลูกหนี้ฯ!L34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0</v>
      </c>
      <c r="D12" s="9">
        <f>[2]ตารางสำรวจอายุลูกหนี้ฯ!E39</f>
        <v>0</v>
      </c>
      <c r="E12" s="9">
        <f>[2]ตารางสำรวจอายุลูกหนี้ฯ!G39</f>
        <v>0</v>
      </c>
      <c r="F12" s="9">
        <f>[2]ตารางสำรวจอายุลูกหนี้ฯ!H39</f>
        <v>0</v>
      </c>
      <c r="G12" s="9">
        <f>[2]ตารางสำรวจอายุลูกหนี้ฯ!I39</f>
        <v>0</v>
      </c>
      <c r="H12" s="9">
        <f>[2]ตารางสำรวจอายุลูกหนี้ฯ!J39</f>
        <v>0</v>
      </c>
      <c r="I12" s="9">
        <f>[2]ตารางสำรวจอายุลูกหนี้ฯ!K39</f>
        <v>0</v>
      </c>
      <c r="J12" s="9">
        <f>[2]ตารางสำรวจอายุลูกหนี้ฯ!L39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0</v>
      </c>
      <c r="D13" s="9">
        <f>[2]ตารางสำรวจอายุลูกหนี้ฯ!E50</f>
        <v>0</v>
      </c>
      <c r="E13" s="9">
        <f>[2]ตารางสำรวจอายุลูกหนี้ฯ!G50</f>
        <v>0</v>
      </c>
      <c r="F13" s="9">
        <f>[2]ตารางสำรวจอายุลูกหนี้ฯ!H50</f>
        <v>0</v>
      </c>
      <c r="G13" s="9">
        <f>[2]ตารางสำรวจอายุลูกหนี้ฯ!I50</f>
        <v>0</v>
      </c>
      <c r="H13" s="9">
        <f>[2]ตารางสำรวจอายุลูกหนี้ฯ!J50</f>
        <v>0</v>
      </c>
      <c r="I13" s="9">
        <f>[2]ตารางสำรวจอายุลูกหนี้ฯ!K50</f>
        <v>0</v>
      </c>
      <c r="J13" s="9">
        <f>[2]ตารางสำรวจอายุลูกหนี้ฯ!L50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626914</v>
      </c>
      <c r="D14" s="9">
        <f>[2]ตารางสำรวจอายุลูกหนี้ฯ!E53</f>
        <v>610909</v>
      </c>
      <c r="E14" s="9">
        <f>[2]ตารางสำรวจอายุลูกหนี้ฯ!G53</f>
        <v>16005</v>
      </c>
      <c r="F14" s="9">
        <f>[2]ตารางสำรวจอายุลูกหนี้ฯ!H53</f>
        <v>0</v>
      </c>
      <c r="G14" s="9">
        <f>[2]ตารางสำรวจอายุลูกหนี้ฯ!I53</f>
        <v>0</v>
      </c>
      <c r="H14" s="9">
        <f>[2]ตารางสำรวจอายุลูกหนี้ฯ!J53</f>
        <v>0</v>
      </c>
      <c r="I14" s="9">
        <f>[2]ตารางสำรวจอายุลูกหนี้ฯ!K53</f>
        <v>0</v>
      </c>
      <c r="J14" s="9">
        <f>[2]ตารางสำรวจอายุลูกหนี้ฯ!L53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[2]ตารางสำรวจอายุลูกหนี้ฯ!E56</f>
        <v>0</v>
      </c>
      <c r="E15" s="9">
        <f>[2]ตารางสำรวจอายุลูกหนี้ฯ!G56</f>
        <v>0</v>
      </c>
      <c r="F15" s="9">
        <f>[2]ตารางสำรวจอายุลูกหนี้ฯ!H56</f>
        <v>0</v>
      </c>
      <c r="G15" s="9">
        <f>[2]ตารางสำรวจอายุลูกหนี้ฯ!I56</f>
        <v>0</v>
      </c>
      <c r="H15" s="9">
        <f>[2]ตารางสำรวจอายุลูกหนี้ฯ!J56</f>
        <v>0</v>
      </c>
      <c r="I15" s="9">
        <f>[2]ตารางสำรวจอายุลูกหนี้ฯ!K56</f>
        <v>0</v>
      </c>
      <c r="J15" s="9">
        <f>[2]ตารางสำรวจอายุลูกหนี้ฯ!L56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25273</v>
      </c>
      <c r="D16" s="9">
        <f>[2]ตารางสำรวจอายุลูกหนี้ฯ!E59</f>
        <v>25273</v>
      </c>
      <c r="E16" s="9">
        <f>[2]ตารางสำรวจอายุลูกหนี้ฯ!G59</f>
        <v>0</v>
      </c>
      <c r="F16" s="9">
        <f>[2]ตารางสำรวจอายุลูกหนี้ฯ!H59</f>
        <v>0</v>
      </c>
      <c r="G16" s="9">
        <f>[2]ตารางสำรวจอายุลูกหนี้ฯ!I59</f>
        <v>0</v>
      </c>
      <c r="H16" s="9">
        <f>[2]ตารางสำรวจอายุลูกหนี้ฯ!J59</f>
        <v>0</v>
      </c>
      <c r="I16" s="9">
        <f>[2]ตารางสำรวจอายุลูกหนี้ฯ!K59</f>
        <v>0</v>
      </c>
      <c r="J16" s="9">
        <f>[2]ตารางสำรวจอายุลูกหนี้ฯ!L59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67273</v>
      </c>
      <c r="D17" s="9">
        <f>[2]ตารางสำรวจอายุลูกหนี้ฯ!E64</f>
        <v>18720</v>
      </c>
      <c r="E17" s="9">
        <f>[2]ตารางสำรวจอายุลูกหนี้ฯ!G64</f>
        <v>48553</v>
      </c>
      <c r="F17" s="9">
        <f>[2]ตารางสำรวจอายุลูกหนี้ฯ!H64</f>
        <v>0</v>
      </c>
      <c r="G17" s="9">
        <f>[2]ตารางสำรวจอายุลูกหนี้ฯ!I64</f>
        <v>0</v>
      </c>
      <c r="H17" s="9">
        <f>[2]ตารางสำรวจอายุลูกหนี้ฯ!J64</f>
        <v>0</v>
      </c>
      <c r="I17" s="9">
        <f>[2]ตารางสำรวจอายุลูกหนี้ฯ!K64</f>
        <v>0</v>
      </c>
      <c r="J17" s="9">
        <f>[2]ตารางสำรวจอายุลูกหนี้ฯ!L64</f>
        <v>0</v>
      </c>
    </row>
    <row r="18" spans="1:10" ht="24" x14ac:dyDescent="0.55000000000000004">
      <c r="A18" s="10">
        <v>10</v>
      </c>
      <c r="B18" s="11" t="s">
        <v>30</v>
      </c>
      <c r="C18" s="12">
        <f t="shared" si="0"/>
        <v>0</v>
      </c>
      <c r="D18" s="12">
        <f>[2]ตารางสำรวจอายุลูกหนี้ฯ!E65</f>
        <v>0</v>
      </c>
      <c r="E18" s="12">
        <f>[2]ตารางสำรวจอายุลูกหนี้ฯ!G65</f>
        <v>0</v>
      </c>
      <c r="F18" s="12">
        <f>[2]ตารางสำรวจอายุลูกหนี้ฯ!H65</f>
        <v>0</v>
      </c>
      <c r="G18" s="12">
        <f>[2]ตารางสำรวจอายุลูกหนี้ฯ!I65</f>
        <v>0</v>
      </c>
      <c r="H18" s="12">
        <f>[2]ตารางสำรวจอายุลูกหนี้ฯ!J65</f>
        <v>0</v>
      </c>
      <c r="I18" s="12">
        <f>[2]ตารางสำรวจอายุลูกหนี้ฯ!K65</f>
        <v>0</v>
      </c>
      <c r="J18" s="12">
        <f>[2]ตารางสำรวจอายุลูกหนี้ฯ!L65</f>
        <v>0</v>
      </c>
    </row>
    <row r="19" spans="1:10" ht="24" x14ac:dyDescent="0.55000000000000004">
      <c r="A19" s="10">
        <v>11</v>
      </c>
      <c r="B19" s="11" t="s">
        <v>31</v>
      </c>
      <c r="C19" s="12">
        <f t="shared" si="0"/>
        <v>69197</v>
      </c>
      <c r="D19" s="12">
        <f>[2]ตารางสำรวจอายุลูกหนี้ฯ!E66</f>
        <v>69197</v>
      </c>
      <c r="E19" s="12">
        <f>[2]ตารางสำรวจอายุลูกหนี้ฯ!G66</f>
        <v>0</v>
      </c>
      <c r="F19" s="12">
        <f>[2]ตารางสำรวจอายุลูกหนี้ฯ!H66</f>
        <v>0</v>
      </c>
      <c r="G19" s="12">
        <f>[2]ตารางสำรวจอายุลูกหนี้ฯ!I66</f>
        <v>0</v>
      </c>
      <c r="H19" s="12">
        <f>[2]ตารางสำรวจอายุลูกหนี้ฯ!J66</f>
        <v>0</v>
      </c>
      <c r="I19" s="12">
        <f>[2]ตารางสำรวจอายุลูกหนี้ฯ!K66</f>
        <v>0</v>
      </c>
      <c r="J19" s="12">
        <f>[2]ตารางสำรวจอายุลูกหนี้ฯ!L66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[2]ตารางสำรวจอายุลูกหนี้ฯ!E67</f>
        <v>0</v>
      </c>
      <c r="E20" s="12">
        <f>[2]ตารางสำรวจอายุลูกหนี้ฯ!G67</f>
        <v>0</v>
      </c>
      <c r="F20" s="12">
        <f>[2]ตารางสำรวจอายุลูกหนี้ฯ!H67</f>
        <v>0</v>
      </c>
      <c r="G20" s="12">
        <f>[2]ตารางสำรวจอายุลูกหนี้ฯ!I67</f>
        <v>0</v>
      </c>
      <c r="H20" s="12">
        <f>[2]ตารางสำรวจอายุลูกหนี้ฯ!J67</f>
        <v>0</v>
      </c>
      <c r="I20" s="12">
        <f>[2]ตารางสำรวจอายุลูกหนี้ฯ!K67</f>
        <v>0</v>
      </c>
      <c r="J20" s="12">
        <f>[2]ตารางสำรวจอายุลูกหนี้ฯ!L67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8088905.0300000003</v>
      </c>
      <c r="D21" s="14">
        <f>SUM([2]ตารางสำรวจอายุลูกหนี้ฯ!E68)</f>
        <v>7950135.0300000003</v>
      </c>
      <c r="E21" s="14">
        <f>SUM([2]ตารางสำรวจอายุลูกหนี้ฯ!G68)</f>
        <v>138770</v>
      </c>
      <c r="F21" s="14">
        <f>[2]ตารางสำรวจอายุลูกหนี้ฯ!I68</f>
        <v>0</v>
      </c>
      <c r="G21" s="14">
        <f>[2]ตารางสำรวจอายุลูกหนี้ฯ!K68</f>
        <v>0</v>
      </c>
      <c r="H21" s="14">
        <f>[2]ตารางสำรวจอายุลูกหนี้ฯ!J68</f>
        <v>0</v>
      </c>
      <c r="I21" s="14">
        <f>[2]ตารางสำรวจอายุลูกหนี้ฯ!K68</f>
        <v>0</v>
      </c>
      <c r="J21" s="14">
        <f>[2]ตารางสำรวจอายุลูกหนี้ฯ!L68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1384-6303-46DF-A056-A8613834162E}">
  <dimension ref="A1:J26"/>
  <sheetViews>
    <sheetView topLeftCell="A4" workbookViewId="0">
      <selection activeCell="D22" sqref="D22"/>
    </sheetView>
  </sheetViews>
  <sheetFormatPr defaultColWidth="15.7109375" defaultRowHeight="20.25" x14ac:dyDescent="0.3"/>
  <cols>
    <col min="1" max="1" width="6.28515625" style="1" customWidth="1"/>
    <col min="2" max="2" width="48.85546875" style="2" customWidth="1"/>
    <col min="3" max="3" width="20.85546875" style="2" customWidth="1"/>
    <col min="4" max="16384" width="15.7109375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[3]ตารางสำรวจอายุลูกหนี้ฯ!E11</f>
        <v>0</v>
      </c>
      <c r="E9" s="9">
        <f>[3]ตารางสำรวจอายุลูกหนี้ฯ!G11</f>
        <v>0</v>
      </c>
      <c r="F9" s="9">
        <f>[3]ตารางสำรวจอายุลูกหนี้ฯ!H11</f>
        <v>0</v>
      </c>
      <c r="G9" s="9">
        <f>[3]ตารางสำรวจอายุลูกหนี้ฯ!I11</f>
        <v>0</v>
      </c>
      <c r="H9" s="9">
        <f>[3]ตารางสำรวจอายุลูกหนี้ฯ!J11</f>
        <v>0</v>
      </c>
      <c r="I9" s="9">
        <f>[3]ตารางสำรวจอายุลูกหนี้ฯ!K11</f>
        <v>0</v>
      </c>
      <c r="J9" s="9">
        <f>[3]ตารางสำรวจอายุลูกหนี้ฯ!L11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0</v>
      </c>
      <c r="D10" s="9">
        <f>[3]ตารางสำรวจอายุลูกหนี้ฯ!E23</f>
        <v>0</v>
      </c>
      <c r="E10" s="9">
        <f>[3]ตารางสำรวจอายุลูกหนี้ฯ!G23</f>
        <v>0</v>
      </c>
      <c r="F10" s="9">
        <f>[3]ตารางสำรวจอายุลูกหนี้ฯ!H23</f>
        <v>0</v>
      </c>
      <c r="G10" s="9">
        <f>[3]ตารางสำรวจอายุลูกหนี้ฯ!I23</f>
        <v>0</v>
      </c>
      <c r="H10" s="9">
        <f>[3]ตารางสำรวจอายุลูกหนี้ฯ!J23</f>
        <v>0</v>
      </c>
      <c r="I10" s="9">
        <f>[3]ตารางสำรวจอายุลูกหนี้ฯ!K23</f>
        <v>0</v>
      </c>
      <c r="J10" s="9">
        <f>[3]ตารางสำรวจอายุลูกหนี้ฯ!L23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7398</v>
      </c>
      <c r="D11" s="9">
        <f>[3]ตารางสำรวจอายุลูกหนี้ฯ!E34</f>
        <v>7398</v>
      </c>
      <c r="E11" s="9">
        <f>[3]ตารางสำรวจอายุลูกหนี้ฯ!G34</f>
        <v>0</v>
      </c>
      <c r="F11" s="9">
        <f>[3]ตารางสำรวจอายุลูกหนี้ฯ!H34</f>
        <v>0</v>
      </c>
      <c r="G11" s="9">
        <f>[3]ตารางสำรวจอายุลูกหนี้ฯ!I34</f>
        <v>0</v>
      </c>
      <c r="H11" s="9">
        <f>[3]ตารางสำรวจอายุลูกหนี้ฯ!J34</f>
        <v>0</v>
      </c>
      <c r="I11" s="9">
        <f>[3]ตารางสำรวจอายุลูกหนี้ฯ!K34</f>
        <v>0</v>
      </c>
      <c r="J11" s="9">
        <f>[3]ตารางสำรวจอายุลูกหนี้ฯ!L34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1384</v>
      </c>
      <c r="D12" s="9">
        <f>[3]ตารางสำรวจอายุลูกหนี้ฯ!E39</f>
        <v>1384</v>
      </c>
      <c r="E12" s="9">
        <f>[3]ตารางสำรวจอายุลูกหนี้ฯ!G39</f>
        <v>0</v>
      </c>
      <c r="F12" s="9">
        <f>[3]ตารางสำรวจอายุลูกหนี้ฯ!H39</f>
        <v>0</v>
      </c>
      <c r="G12" s="9">
        <f>[3]ตารางสำรวจอายุลูกหนี้ฯ!I39</f>
        <v>0</v>
      </c>
      <c r="H12" s="9">
        <f>[3]ตารางสำรวจอายุลูกหนี้ฯ!J39</f>
        <v>0</v>
      </c>
      <c r="I12" s="9">
        <f>[3]ตารางสำรวจอายุลูกหนี้ฯ!K39</f>
        <v>0</v>
      </c>
      <c r="J12" s="9">
        <f>[3]ตารางสำรวจอายุลูกหนี้ฯ!L39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0</v>
      </c>
      <c r="D13" s="9">
        <f>[3]ตารางสำรวจอายุลูกหนี้ฯ!E50</f>
        <v>0</v>
      </c>
      <c r="E13" s="9">
        <f>[3]ตารางสำรวจอายุลูกหนี้ฯ!G50</f>
        <v>0</v>
      </c>
      <c r="F13" s="9">
        <f>[3]ตารางสำรวจอายุลูกหนี้ฯ!H50</f>
        <v>0</v>
      </c>
      <c r="G13" s="9">
        <f>[3]ตารางสำรวจอายุลูกหนี้ฯ!I50</f>
        <v>0</v>
      </c>
      <c r="H13" s="9">
        <f>[3]ตารางสำรวจอายุลูกหนี้ฯ!J50</f>
        <v>0</v>
      </c>
      <c r="I13" s="9">
        <f>[3]ตารางสำรวจอายุลูกหนี้ฯ!K50</f>
        <v>0</v>
      </c>
      <c r="J13" s="9">
        <f>[3]ตารางสำรวจอายุลูกหนี้ฯ!L50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565138</v>
      </c>
      <c r="D14" s="9">
        <f>[3]ตารางสำรวจอายุลูกหนี้ฯ!E53</f>
        <v>534974.5</v>
      </c>
      <c r="E14" s="9">
        <f>[3]ตารางสำรวจอายุลูกหนี้ฯ!G53</f>
        <v>30163.5</v>
      </c>
      <c r="F14" s="9">
        <f>[3]ตารางสำรวจอายุลูกหนี้ฯ!H53</f>
        <v>0</v>
      </c>
      <c r="G14" s="9">
        <f>[3]ตารางสำรวจอายุลูกหนี้ฯ!I53</f>
        <v>0</v>
      </c>
      <c r="H14" s="9">
        <f>[3]ตารางสำรวจอายุลูกหนี้ฯ!J53</f>
        <v>0</v>
      </c>
      <c r="I14" s="9">
        <f>[3]ตารางสำรวจอายุลูกหนี้ฯ!K53</f>
        <v>0</v>
      </c>
      <c r="J14" s="9">
        <f>[3]ตารางสำรวจอายุลูกหนี้ฯ!L53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[3]ตารางสำรวจอายุลูกหนี้ฯ!E56</f>
        <v>0</v>
      </c>
      <c r="E15" s="9">
        <f>[3]ตารางสำรวจอายุลูกหนี้ฯ!G56</f>
        <v>0</v>
      </c>
      <c r="F15" s="9">
        <f>[3]ตารางสำรวจอายุลูกหนี้ฯ!H56</f>
        <v>0</v>
      </c>
      <c r="G15" s="9">
        <f>[3]ตารางสำรวจอายุลูกหนี้ฯ!I56</f>
        <v>0</v>
      </c>
      <c r="H15" s="9">
        <f>[3]ตารางสำรวจอายุลูกหนี้ฯ!J56</f>
        <v>0</v>
      </c>
      <c r="I15" s="9">
        <f>[3]ตารางสำรวจอายุลูกหนี้ฯ!K56</f>
        <v>0</v>
      </c>
      <c r="J15" s="9">
        <f>[3]ตารางสำรวจอายุลูกหนี้ฯ!L56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14004</v>
      </c>
      <c r="D16" s="9">
        <f>[3]ตารางสำรวจอายุลูกหนี้ฯ!E59</f>
        <v>14004</v>
      </c>
      <c r="E16" s="9">
        <f>[3]ตารางสำรวจอายุลูกหนี้ฯ!G59</f>
        <v>0</v>
      </c>
      <c r="F16" s="9">
        <f>[3]ตารางสำรวจอายุลูกหนี้ฯ!H59</f>
        <v>0</v>
      </c>
      <c r="G16" s="9">
        <f>[3]ตารางสำรวจอายุลูกหนี้ฯ!I59</f>
        <v>0</v>
      </c>
      <c r="H16" s="9">
        <f>[3]ตารางสำรวจอายุลูกหนี้ฯ!J59</f>
        <v>0</v>
      </c>
      <c r="I16" s="9">
        <f>[3]ตารางสำรวจอายุลูกหนี้ฯ!K59</f>
        <v>0</v>
      </c>
      <c r="J16" s="9">
        <f>[3]ตารางสำรวจอายุลูกหนี้ฯ!L59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 t="shared" si="0"/>
        <v>6845</v>
      </c>
      <c r="D17" s="9">
        <f>[3]ตารางสำรวจอายุลูกหนี้ฯ!E64</f>
        <v>6845</v>
      </c>
      <c r="E17" s="9">
        <f>[3]ตารางสำรวจอายุลูกหนี้ฯ!G64</f>
        <v>0</v>
      </c>
      <c r="F17" s="9">
        <f>[3]ตารางสำรวจอายุลูกหนี้ฯ!H64</f>
        <v>0</v>
      </c>
      <c r="G17" s="9">
        <f>[3]ตารางสำรวจอายุลูกหนี้ฯ!I64</f>
        <v>0</v>
      </c>
      <c r="H17" s="9">
        <f>[3]ตารางสำรวจอายุลูกหนี้ฯ!J64</f>
        <v>0</v>
      </c>
      <c r="I17" s="9">
        <f>[3]ตารางสำรวจอายุลูกหนี้ฯ!K64</f>
        <v>0</v>
      </c>
      <c r="J17" s="9">
        <f>[3]ตารางสำรวจอายุลูกหนี้ฯ!L64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[3]ตารางสำรวจอายุลูกหนี้ฯ!E65</f>
        <v>0</v>
      </c>
      <c r="E18" s="12">
        <f>[3]ตารางสำรวจอายุลูกหนี้ฯ!G65</f>
        <v>0</v>
      </c>
      <c r="F18" s="12">
        <f>[3]ตารางสำรวจอายุลูกหนี้ฯ!H65</f>
        <v>0</v>
      </c>
      <c r="G18" s="12">
        <f>[3]ตารางสำรวจอายุลูกหนี้ฯ!I65</f>
        <v>0</v>
      </c>
      <c r="H18" s="12">
        <f>[3]ตารางสำรวจอายุลูกหนี้ฯ!J65</f>
        <v>0</v>
      </c>
      <c r="I18" s="12">
        <f>[3]ตารางสำรวจอายุลูกหนี้ฯ!K65</f>
        <v>0</v>
      </c>
      <c r="J18" s="12">
        <f>[3]ตารางสำรวจอายุลูกหนี้ฯ!L65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[3]ตารางสำรวจอายุลูกหนี้ฯ!E66</f>
        <v>0</v>
      </c>
      <c r="E19" s="12">
        <f>[3]ตารางสำรวจอายุลูกหนี้ฯ!G66</f>
        <v>0</v>
      </c>
      <c r="F19" s="12">
        <f>[3]ตารางสำรวจอายุลูกหนี้ฯ!H66</f>
        <v>0</v>
      </c>
      <c r="G19" s="12">
        <f>[3]ตารางสำรวจอายุลูกหนี้ฯ!I66</f>
        <v>0</v>
      </c>
      <c r="H19" s="12">
        <f>[3]ตารางสำรวจอายุลูกหนี้ฯ!J66</f>
        <v>0</v>
      </c>
      <c r="I19" s="12">
        <f>[3]ตารางสำรวจอายุลูกหนี้ฯ!K66</f>
        <v>0</v>
      </c>
      <c r="J19" s="12">
        <f>[3]ตารางสำรวจอายุลูกหนี้ฯ!L66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[3]ตารางสำรวจอายุลูกหนี้ฯ!E67</f>
        <v>0</v>
      </c>
      <c r="E20" s="12">
        <f>[3]ตารางสำรวจอายุลูกหนี้ฯ!G67</f>
        <v>0</v>
      </c>
      <c r="F20" s="12">
        <f>[3]ตารางสำรวจอายุลูกหนี้ฯ!H67</f>
        <v>0</v>
      </c>
      <c r="G20" s="12">
        <f>[3]ตารางสำรวจอายุลูกหนี้ฯ!I67</f>
        <v>0</v>
      </c>
      <c r="H20" s="12">
        <f>[3]ตารางสำรวจอายุลูกหนี้ฯ!J67</f>
        <v>0</v>
      </c>
      <c r="I20" s="12">
        <f>[3]ตารางสำรวจอายุลูกหนี้ฯ!K67</f>
        <v>0</v>
      </c>
      <c r="J20" s="12">
        <f>[3]ตารางสำรวจอายุลูกหนี้ฯ!L67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594769</v>
      </c>
      <c r="D21" s="14">
        <f>[3]ตารางสำรวจอายุลูกหนี้ฯ!E68</f>
        <v>564605.5</v>
      </c>
      <c r="E21" s="14">
        <f>[3]ตารางสำรวจอายุลูกหนี้ฯ!G68</f>
        <v>30163.5</v>
      </c>
      <c r="F21" s="14">
        <f>[3]ตารางสำรวจอายุลูกหนี้ฯ!H68</f>
        <v>0</v>
      </c>
      <c r="G21" s="14">
        <f>[3]ตารางสำรวจอายุลูกหนี้ฯ!I68</f>
        <v>0</v>
      </c>
      <c r="H21" s="14">
        <f>[3]ตารางสำรวจอายุลูกหนี้ฯ!J68</f>
        <v>0</v>
      </c>
      <c r="I21" s="14">
        <f>[3]ตารางสำรวจอายุลูกหนี้ฯ!K68</f>
        <v>0</v>
      </c>
      <c r="J21" s="14">
        <f>[3]ตารางสำรวจอายุลูกหนี้ฯ!L68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9"/>
      <c r="H24" s="73"/>
      <c r="I24" s="73"/>
      <c r="J24" s="73"/>
    </row>
    <row r="25" spans="1:10" ht="24" x14ac:dyDescent="0.55000000000000004">
      <c r="G25" s="16"/>
      <c r="H25" s="73"/>
      <c r="I25" s="73"/>
      <c r="J25" s="73"/>
    </row>
    <row r="26" spans="1:10" ht="24" x14ac:dyDescent="0.55000000000000004">
      <c r="H26" s="73"/>
      <c r="I26" s="73"/>
      <c r="J26" s="73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BED-21EB-493D-9593-01353B39B1BC}">
  <dimension ref="A1:J25"/>
  <sheetViews>
    <sheetView zoomScale="80" zoomScaleNormal="80" workbookViewId="0">
      <selection activeCell="C22" sqref="C22"/>
    </sheetView>
  </sheetViews>
  <sheetFormatPr defaultColWidth="9" defaultRowHeight="20.25" x14ac:dyDescent="0.3"/>
  <cols>
    <col min="1" max="1" width="6.140625" style="1" customWidth="1"/>
    <col min="2" max="2" width="51.42578125" style="2" customWidth="1"/>
    <col min="3" max="3" width="23.42578125" style="2" customWidth="1"/>
    <col min="4" max="5" width="19.28515625" style="2" customWidth="1"/>
    <col min="6" max="7" width="19.5703125" style="2" customWidth="1"/>
    <col min="8" max="8" width="17.5703125" style="2" customWidth="1"/>
    <col min="9" max="9" width="18.5703125" style="2" customWidth="1"/>
    <col min="10" max="10" width="18.42578125" style="2" customWidth="1"/>
    <col min="11" max="255" width="9" style="2"/>
    <col min="256" max="256" width="6.140625" style="2" customWidth="1"/>
    <col min="257" max="257" width="45.140625" style="2" customWidth="1"/>
    <col min="258" max="258" width="23.42578125" style="2" customWidth="1"/>
    <col min="259" max="259" width="19.5703125" style="2" customWidth="1"/>
    <col min="260" max="261" width="19.28515625" style="2" customWidth="1"/>
    <col min="262" max="263" width="19.5703125" style="2" customWidth="1"/>
    <col min="264" max="264" width="17.5703125" style="2" customWidth="1"/>
    <col min="265" max="265" width="18.5703125" style="2" customWidth="1"/>
    <col min="266" max="266" width="18.42578125" style="2" customWidth="1"/>
    <col min="267" max="511" width="9" style="2"/>
    <col min="512" max="512" width="6.140625" style="2" customWidth="1"/>
    <col min="513" max="513" width="45.140625" style="2" customWidth="1"/>
    <col min="514" max="514" width="23.42578125" style="2" customWidth="1"/>
    <col min="515" max="515" width="19.5703125" style="2" customWidth="1"/>
    <col min="516" max="517" width="19.28515625" style="2" customWidth="1"/>
    <col min="518" max="519" width="19.5703125" style="2" customWidth="1"/>
    <col min="520" max="520" width="17.5703125" style="2" customWidth="1"/>
    <col min="521" max="521" width="18.5703125" style="2" customWidth="1"/>
    <col min="522" max="522" width="18.42578125" style="2" customWidth="1"/>
    <col min="523" max="767" width="9" style="2"/>
    <col min="768" max="768" width="6.140625" style="2" customWidth="1"/>
    <col min="769" max="769" width="45.140625" style="2" customWidth="1"/>
    <col min="770" max="770" width="23.42578125" style="2" customWidth="1"/>
    <col min="771" max="771" width="19.5703125" style="2" customWidth="1"/>
    <col min="772" max="773" width="19.28515625" style="2" customWidth="1"/>
    <col min="774" max="775" width="19.5703125" style="2" customWidth="1"/>
    <col min="776" max="776" width="17.5703125" style="2" customWidth="1"/>
    <col min="777" max="777" width="18.5703125" style="2" customWidth="1"/>
    <col min="778" max="778" width="18.42578125" style="2" customWidth="1"/>
    <col min="779" max="1023" width="9" style="2"/>
    <col min="1024" max="1024" width="6.140625" style="2" customWidth="1"/>
    <col min="1025" max="1025" width="45.140625" style="2" customWidth="1"/>
    <col min="1026" max="1026" width="23.42578125" style="2" customWidth="1"/>
    <col min="1027" max="1027" width="19.5703125" style="2" customWidth="1"/>
    <col min="1028" max="1029" width="19.28515625" style="2" customWidth="1"/>
    <col min="1030" max="1031" width="19.5703125" style="2" customWidth="1"/>
    <col min="1032" max="1032" width="17.5703125" style="2" customWidth="1"/>
    <col min="1033" max="1033" width="18.5703125" style="2" customWidth="1"/>
    <col min="1034" max="1034" width="18.42578125" style="2" customWidth="1"/>
    <col min="1035" max="1279" width="9" style="2"/>
    <col min="1280" max="1280" width="6.140625" style="2" customWidth="1"/>
    <col min="1281" max="1281" width="45.140625" style="2" customWidth="1"/>
    <col min="1282" max="1282" width="23.42578125" style="2" customWidth="1"/>
    <col min="1283" max="1283" width="19.5703125" style="2" customWidth="1"/>
    <col min="1284" max="1285" width="19.28515625" style="2" customWidth="1"/>
    <col min="1286" max="1287" width="19.5703125" style="2" customWidth="1"/>
    <col min="1288" max="1288" width="17.5703125" style="2" customWidth="1"/>
    <col min="1289" max="1289" width="18.5703125" style="2" customWidth="1"/>
    <col min="1290" max="1290" width="18.42578125" style="2" customWidth="1"/>
    <col min="1291" max="1535" width="9" style="2"/>
    <col min="1536" max="1536" width="6.140625" style="2" customWidth="1"/>
    <col min="1537" max="1537" width="45.140625" style="2" customWidth="1"/>
    <col min="1538" max="1538" width="23.42578125" style="2" customWidth="1"/>
    <col min="1539" max="1539" width="19.5703125" style="2" customWidth="1"/>
    <col min="1540" max="1541" width="19.28515625" style="2" customWidth="1"/>
    <col min="1542" max="1543" width="19.5703125" style="2" customWidth="1"/>
    <col min="1544" max="1544" width="17.5703125" style="2" customWidth="1"/>
    <col min="1545" max="1545" width="18.5703125" style="2" customWidth="1"/>
    <col min="1546" max="1546" width="18.42578125" style="2" customWidth="1"/>
    <col min="1547" max="1791" width="9" style="2"/>
    <col min="1792" max="1792" width="6.140625" style="2" customWidth="1"/>
    <col min="1793" max="1793" width="45.140625" style="2" customWidth="1"/>
    <col min="1794" max="1794" width="23.42578125" style="2" customWidth="1"/>
    <col min="1795" max="1795" width="19.5703125" style="2" customWidth="1"/>
    <col min="1796" max="1797" width="19.28515625" style="2" customWidth="1"/>
    <col min="1798" max="1799" width="19.5703125" style="2" customWidth="1"/>
    <col min="1800" max="1800" width="17.5703125" style="2" customWidth="1"/>
    <col min="1801" max="1801" width="18.5703125" style="2" customWidth="1"/>
    <col min="1802" max="1802" width="18.42578125" style="2" customWidth="1"/>
    <col min="1803" max="2047" width="9" style="2"/>
    <col min="2048" max="2048" width="6.140625" style="2" customWidth="1"/>
    <col min="2049" max="2049" width="45.140625" style="2" customWidth="1"/>
    <col min="2050" max="2050" width="23.42578125" style="2" customWidth="1"/>
    <col min="2051" max="2051" width="19.5703125" style="2" customWidth="1"/>
    <col min="2052" max="2053" width="19.28515625" style="2" customWidth="1"/>
    <col min="2054" max="2055" width="19.5703125" style="2" customWidth="1"/>
    <col min="2056" max="2056" width="17.5703125" style="2" customWidth="1"/>
    <col min="2057" max="2057" width="18.5703125" style="2" customWidth="1"/>
    <col min="2058" max="2058" width="18.42578125" style="2" customWidth="1"/>
    <col min="2059" max="2303" width="9" style="2"/>
    <col min="2304" max="2304" width="6.140625" style="2" customWidth="1"/>
    <col min="2305" max="2305" width="45.140625" style="2" customWidth="1"/>
    <col min="2306" max="2306" width="23.42578125" style="2" customWidth="1"/>
    <col min="2307" max="2307" width="19.5703125" style="2" customWidth="1"/>
    <col min="2308" max="2309" width="19.28515625" style="2" customWidth="1"/>
    <col min="2310" max="2311" width="19.5703125" style="2" customWidth="1"/>
    <col min="2312" max="2312" width="17.5703125" style="2" customWidth="1"/>
    <col min="2313" max="2313" width="18.5703125" style="2" customWidth="1"/>
    <col min="2314" max="2314" width="18.42578125" style="2" customWidth="1"/>
    <col min="2315" max="2559" width="9" style="2"/>
    <col min="2560" max="2560" width="6.140625" style="2" customWidth="1"/>
    <col min="2561" max="2561" width="45.140625" style="2" customWidth="1"/>
    <col min="2562" max="2562" width="23.42578125" style="2" customWidth="1"/>
    <col min="2563" max="2563" width="19.5703125" style="2" customWidth="1"/>
    <col min="2564" max="2565" width="19.28515625" style="2" customWidth="1"/>
    <col min="2566" max="2567" width="19.5703125" style="2" customWidth="1"/>
    <col min="2568" max="2568" width="17.5703125" style="2" customWidth="1"/>
    <col min="2569" max="2569" width="18.5703125" style="2" customWidth="1"/>
    <col min="2570" max="2570" width="18.42578125" style="2" customWidth="1"/>
    <col min="2571" max="2815" width="9" style="2"/>
    <col min="2816" max="2816" width="6.140625" style="2" customWidth="1"/>
    <col min="2817" max="2817" width="45.140625" style="2" customWidth="1"/>
    <col min="2818" max="2818" width="23.42578125" style="2" customWidth="1"/>
    <col min="2819" max="2819" width="19.5703125" style="2" customWidth="1"/>
    <col min="2820" max="2821" width="19.28515625" style="2" customWidth="1"/>
    <col min="2822" max="2823" width="19.5703125" style="2" customWidth="1"/>
    <col min="2824" max="2824" width="17.5703125" style="2" customWidth="1"/>
    <col min="2825" max="2825" width="18.5703125" style="2" customWidth="1"/>
    <col min="2826" max="2826" width="18.42578125" style="2" customWidth="1"/>
    <col min="2827" max="3071" width="9" style="2"/>
    <col min="3072" max="3072" width="6.140625" style="2" customWidth="1"/>
    <col min="3073" max="3073" width="45.140625" style="2" customWidth="1"/>
    <col min="3074" max="3074" width="23.42578125" style="2" customWidth="1"/>
    <col min="3075" max="3075" width="19.5703125" style="2" customWidth="1"/>
    <col min="3076" max="3077" width="19.28515625" style="2" customWidth="1"/>
    <col min="3078" max="3079" width="19.5703125" style="2" customWidth="1"/>
    <col min="3080" max="3080" width="17.5703125" style="2" customWidth="1"/>
    <col min="3081" max="3081" width="18.5703125" style="2" customWidth="1"/>
    <col min="3082" max="3082" width="18.42578125" style="2" customWidth="1"/>
    <col min="3083" max="3327" width="9" style="2"/>
    <col min="3328" max="3328" width="6.140625" style="2" customWidth="1"/>
    <col min="3329" max="3329" width="45.140625" style="2" customWidth="1"/>
    <col min="3330" max="3330" width="23.42578125" style="2" customWidth="1"/>
    <col min="3331" max="3331" width="19.5703125" style="2" customWidth="1"/>
    <col min="3332" max="3333" width="19.28515625" style="2" customWidth="1"/>
    <col min="3334" max="3335" width="19.5703125" style="2" customWidth="1"/>
    <col min="3336" max="3336" width="17.5703125" style="2" customWidth="1"/>
    <col min="3337" max="3337" width="18.5703125" style="2" customWidth="1"/>
    <col min="3338" max="3338" width="18.42578125" style="2" customWidth="1"/>
    <col min="3339" max="3583" width="9" style="2"/>
    <col min="3584" max="3584" width="6.140625" style="2" customWidth="1"/>
    <col min="3585" max="3585" width="45.140625" style="2" customWidth="1"/>
    <col min="3586" max="3586" width="23.42578125" style="2" customWidth="1"/>
    <col min="3587" max="3587" width="19.5703125" style="2" customWidth="1"/>
    <col min="3588" max="3589" width="19.28515625" style="2" customWidth="1"/>
    <col min="3590" max="3591" width="19.5703125" style="2" customWidth="1"/>
    <col min="3592" max="3592" width="17.5703125" style="2" customWidth="1"/>
    <col min="3593" max="3593" width="18.5703125" style="2" customWidth="1"/>
    <col min="3594" max="3594" width="18.42578125" style="2" customWidth="1"/>
    <col min="3595" max="3839" width="9" style="2"/>
    <col min="3840" max="3840" width="6.140625" style="2" customWidth="1"/>
    <col min="3841" max="3841" width="45.140625" style="2" customWidth="1"/>
    <col min="3842" max="3842" width="23.42578125" style="2" customWidth="1"/>
    <col min="3843" max="3843" width="19.5703125" style="2" customWidth="1"/>
    <col min="3844" max="3845" width="19.28515625" style="2" customWidth="1"/>
    <col min="3846" max="3847" width="19.5703125" style="2" customWidth="1"/>
    <col min="3848" max="3848" width="17.5703125" style="2" customWidth="1"/>
    <col min="3849" max="3849" width="18.5703125" style="2" customWidth="1"/>
    <col min="3850" max="3850" width="18.42578125" style="2" customWidth="1"/>
    <col min="3851" max="4095" width="9" style="2"/>
    <col min="4096" max="4096" width="6.140625" style="2" customWidth="1"/>
    <col min="4097" max="4097" width="45.140625" style="2" customWidth="1"/>
    <col min="4098" max="4098" width="23.42578125" style="2" customWidth="1"/>
    <col min="4099" max="4099" width="19.5703125" style="2" customWidth="1"/>
    <col min="4100" max="4101" width="19.28515625" style="2" customWidth="1"/>
    <col min="4102" max="4103" width="19.5703125" style="2" customWidth="1"/>
    <col min="4104" max="4104" width="17.5703125" style="2" customWidth="1"/>
    <col min="4105" max="4105" width="18.5703125" style="2" customWidth="1"/>
    <col min="4106" max="4106" width="18.42578125" style="2" customWidth="1"/>
    <col min="4107" max="4351" width="9" style="2"/>
    <col min="4352" max="4352" width="6.140625" style="2" customWidth="1"/>
    <col min="4353" max="4353" width="45.140625" style="2" customWidth="1"/>
    <col min="4354" max="4354" width="23.42578125" style="2" customWidth="1"/>
    <col min="4355" max="4355" width="19.5703125" style="2" customWidth="1"/>
    <col min="4356" max="4357" width="19.28515625" style="2" customWidth="1"/>
    <col min="4358" max="4359" width="19.5703125" style="2" customWidth="1"/>
    <col min="4360" max="4360" width="17.5703125" style="2" customWidth="1"/>
    <col min="4361" max="4361" width="18.5703125" style="2" customWidth="1"/>
    <col min="4362" max="4362" width="18.42578125" style="2" customWidth="1"/>
    <col min="4363" max="4607" width="9" style="2"/>
    <col min="4608" max="4608" width="6.140625" style="2" customWidth="1"/>
    <col min="4609" max="4609" width="45.140625" style="2" customWidth="1"/>
    <col min="4610" max="4610" width="23.42578125" style="2" customWidth="1"/>
    <col min="4611" max="4611" width="19.5703125" style="2" customWidth="1"/>
    <col min="4612" max="4613" width="19.28515625" style="2" customWidth="1"/>
    <col min="4614" max="4615" width="19.5703125" style="2" customWidth="1"/>
    <col min="4616" max="4616" width="17.5703125" style="2" customWidth="1"/>
    <col min="4617" max="4617" width="18.5703125" style="2" customWidth="1"/>
    <col min="4618" max="4618" width="18.42578125" style="2" customWidth="1"/>
    <col min="4619" max="4863" width="9" style="2"/>
    <col min="4864" max="4864" width="6.140625" style="2" customWidth="1"/>
    <col min="4865" max="4865" width="45.140625" style="2" customWidth="1"/>
    <col min="4866" max="4866" width="23.42578125" style="2" customWidth="1"/>
    <col min="4867" max="4867" width="19.5703125" style="2" customWidth="1"/>
    <col min="4868" max="4869" width="19.28515625" style="2" customWidth="1"/>
    <col min="4870" max="4871" width="19.5703125" style="2" customWidth="1"/>
    <col min="4872" max="4872" width="17.5703125" style="2" customWidth="1"/>
    <col min="4873" max="4873" width="18.5703125" style="2" customWidth="1"/>
    <col min="4874" max="4874" width="18.42578125" style="2" customWidth="1"/>
    <col min="4875" max="5119" width="9" style="2"/>
    <col min="5120" max="5120" width="6.140625" style="2" customWidth="1"/>
    <col min="5121" max="5121" width="45.140625" style="2" customWidth="1"/>
    <col min="5122" max="5122" width="23.42578125" style="2" customWidth="1"/>
    <col min="5123" max="5123" width="19.5703125" style="2" customWidth="1"/>
    <col min="5124" max="5125" width="19.28515625" style="2" customWidth="1"/>
    <col min="5126" max="5127" width="19.5703125" style="2" customWidth="1"/>
    <col min="5128" max="5128" width="17.5703125" style="2" customWidth="1"/>
    <col min="5129" max="5129" width="18.5703125" style="2" customWidth="1"/>
    <col min="5130" max="5130" width="18.42578125" style="2" customWidth="1"/>
    <col min="5131" max="5375" width="9" style="2"/>
    <col min="5376" max="5376" width="6.140625" style="2" customWidth="1"/>
    <col min="5377" max="5377" width="45.140625" style="2" customWidth="1"/>
    <col min="5378" max="5378" width="23.42578125" style="2" customWidth="1"/>
    <col min="5379" max="5379" width="19.5703125" style="2" customWidth="1"/>
    <col min="5380" max="5381" width="19.28515625" style="2" customWidth="1"/>
    <col min="5382" max="5383" width="19.5703125" style="2" customWidth="1"/>
    <col min="5384" max="5384" width="17.5703125" style="2" customWidth="1"/>
    <col min="5385" max="5385" width="18.5703125" style="2" customWidth="1"/>
    <col min="5386" max="5386" width="18.42578125" style="2" customWidth="1"/>
    <col min="5387" max="5631" width="9" style="2"/>
    <col min="5632" max="5632" width="6.140625" style="2" customWidth="1"/>
    <col min="5633" max="5633" width="45.140625" style="2" customWidth="1"/>
    <col min="5634" max="5634" width="23.42578125" style="2" customWidth="1"/>
    <col min="5635" max="5635" width="19.5703125" style="2" customWidth="1"/>
    <col min="5636" max="5637" width="19.28515625" style="2" customWidth="1"/>
    <col min="5638" max="5639" width="19.5703125" style="2" customWidth="1"/>
    <col min="5640" max="5640" width="17.5703125" style="2" customWidth="1"/>
    <col min="5641" max="5641" width="18.5703125" style="2" customWidth="1"/>
    <col min="5642" max="5642" width="18.42578125" style="2" customWidth="1"/>
    <col min="5643" max="5887" width="9" style="2"/>
    <col min="5888" max="5888" width="6.140625" style="2" customWidth="1"/>
    <col min="5889" max="5889" width="45.140625" style="2" customWidth="1"/>
    <col min="5890" max="5890" width="23.42578125" style="2" customWidth="1"/>
    <col min="5891" max="5891" width="19.5703125" style="2" customWidth="1"/>
    <col min="5892" max="5893" width="19.28515625" style="2" customWidth="1"/>
    <col min="5894" max="5895" width="19.5703125" style="2" customWidth="1"/>
    <col min="5896" max="5896" width="17.5703125" style="2" customWidth="1"/>
    <col min="5897" max="5897" width="18.5703125" style="2" customWidth="1"/>
    <col min="5898" max="5898" width="18.42578125" style="2" customWidth="1"/>
    <col min="5899" max="6143" width="9" style="2"/>
    <col min="6144" max="6144" width="6.140625" style="2" customWidth="1"/>
    <col min="6145" max="6145" width="45.140625" style="2" customWidth="1"/>
    <col min="6146" max="6146" width="23.42578125" style="2" customWidth="1"/>
    <col min="6147" max="6147" width="19.5703125" style="2" customWidth="1"/>
    <col min="6148" max="6149" width="19.28515625" style="2" customWidth="1"/>
    <col min="6150" max="6151" width="19.5703125" style="2" customWidth="1"/>
    <col min="6152" max="6152" width="17.5703125" style="2" customWidth="1"/>
    <col min="6153" max="6153" width="18.5703125" style="2" customWidth="1"/>
    <col min="6154" max="6154" width="18.42578125" style="2" customWidth="1"/>
    <col min="6155" max="6399" width="9" style="2"/>
    <col min="6400" max="6400" width="6.140625" style="2" customWidth="1"/>
    <col min="6401" max="6401" width="45.140625" style="2" customWidth="1"/>
    <col min="6402" max="6402" width="23.42578125" style="2" customWidth="1"/>
    <col min="6403" max="6403" width="19.5703125" style="2" customWidth="1"/>
    <col min="6404" max="6405" width="19.28515625" style="2" customWidth="1"/>
    <col min="6406" max="6407" width="19.5703125" style="2" customWidth="1"/>
    <col min="6408" max="6408" width="17.5703125" style="2" customWidth="1"/>
    <col min="6409" max="6409" width="18.5703125" style="2" customWidth="1"/>
    <col min="6410" max="6410" width="18.42578125" style="2" customWidth="1"/>
    <col min="6411" max="6655" width="9" style="2"/>
    <col min="6656" max="6656" width="6.140625" style="2" customWidth="1"/>
    <col min="6657" max="6657" width="45.140625" style="2" customWidth="1"/>
    <col min="6658" max="6658" width="23.42578125" style="2" customWidth="1"/>
    <col min="6659" max="6659" width="19.5703125" style="2" customWidth="1"/>
    <col min="6660" max="6661" width="19.28515625" style="2" customWidth="1"/>
    <col min="6662" max="6663" width="19.5703125" style="2" customWidth="1"/>
    <col min="6664" max="6664" width="17.5703125" style="2" customWidth="1"/>
    <col min="6665" max="6665" width="18.5703125" style="2" customWidth="1"/>
    <col min="6666" max="6666" width="18.42578125" style="2" customWidth="1"/>
    <col min="6667" max="6911" width="9" style="2"/>
    <col min="6912" max="6912" width="6.140625" style="2" customWidth="1"/>
    <col min="6913" max="6913" width="45.140625" style="2" customWidth="1"/>
    <col min="6914" max="6914" width="23.42578125" style="2" customWidth="1"/>
    <col min="6915" max="6915" width="19.5703125" style="2" customWidth="1"/>
    <col min="6916" max="6917" width="19.28515625" style="2" customWidth="1"/>
    <col min="6918" max="6919" width="19.5703125" style="2" customWidth="1"/>
    <col min="6920" max="6920" width="17.5703125" style="2" customWidth="1"/>
    <col min="6921" max="6921" width="18.5703125" style="2" customWidth="1"/>
    <col min="6922" max="6922" width="18.42578125" style="2" customWidth="1"/>
    <col min="6923" max="7167" width="9" style="2"/>
    <col min="7168" max="7168" width="6.140625" style="2" customWidth="1"/>
    <col min="7169" max="7169" width="45.140625" style="2" customWidth="1"/>
    <col min="7170" max="7170" width="23.42578125" style="2" customWidth="1"/>
    <col min="7171" max="7171" width="19.5703125" style="2" customWidth="1"/>
    <col min="7172" max="7173" width="19.28515625" style="2" customWidth="1"/>
    <col min="7174" max="7175" width="19.5703125" style="2" customWidth="1"/>
    <col min="7176" max="7176" width="17.5703125" style="2" customWidth="1"/>
    <col min="7177" max="7177" width="18.5703125" style="2" customWidth="1"/>
    <col min="7178" max="7178" width="18.42578125" style="2" customWidth="1"/>
    <col min="7179" max="7423" width="9" style="2"/>
    <col min="7424" max="7424" width="6.140625" style="2" customWidth="1"/>
    <col min="7425" max="7425" width="45.140625" style="2" customWidth="1"/>
    <col min="7426" max="7426" width="23.42578125" style="2" customWidth="1"/>
    <col min="7427" max="7427" width="19.5703125" style="2" customWidth="1"/>
    <col min="7428" max="7429" width="19.28515625" style="2" customWidth="1"/>
    <col min="7430" max="7431" width="19.5703125" style="2" customWidth="1"/>
    <col min="7432" max="7432" width="17.5703125" style="2" customWidth="1"/>
    <col min="7433" max="7433" width="18.5703125" style="2" customWidth="1"/>
    <col min="7434" max="7434" width="18.42578125" style="2" customWidth="1"/>
    <col min="7435" max="7679" width="9" style="2"/>
    <col min="7680" max="7680" width="6.140625" style="2" customWidth="1"/>
    <col min="7681" max="7681" width="45.140625" style="2" customWidth="1"/>
    <col min="7682" max="7682" width="23.42578125" style="2" customWidth="1"/>
    <col min="7683" max="7683" width="19.5703125" style="2" customWidth="1"/>
    <col min="7684" max="7685" width="19.28515625" style="2" customWidth="1"/>
    <col min="7686" max="7687" width="19.5703125" style="2" customWidth="1"/>
    <col min="7688" max="7688" width="17.5703125" style="2" customWidth="1"/>
    <col min="7689" max="7689" width="18.5703125" style="2" customWidth="1"/>
    <col min="7690" max="7690" width="18.42578125" style="2" customWidth="1"/>
    <col min="7691" max="7935" width="9" style="2"/>
    <col min="7936" max="7936" width="6.140625" style="2" customWidth="1"/>
    <col min="7937" max="7937" width="45.140625" style="2" customWidth="1"/>
    <col min="7938" max="7938" width="23.42578125" style="2" customWidth="1"/>
    <col min="7939" max="7939" width="19.5703125" style="2" customWidth="1"/>
    <col min="7940" max="7941" width="19.28515625" style="2" customWidth="1"/>
    <col min="7942" max="7943" width="19.5703125" style="2" customWidth="1"/>
    <col min="7944" max="7944" width="17.5703125" style="2" customWidth="1"/>
    <col min="7945" max="7945" width="18.5703125" style="2" customWidth="1"/>
    <col min="7946" max="7946" width="18.42578125" style="2" customWidth="1"/>
    <col min="7947" max="8191" width="9" style="2"/>
    <col min="8192" max="8192" width="6.140625" style="2" customWidth="1"/>
    <col min="8193" max="8193" width="45.140625" style="2" customWidth="1"/>
    <col min="8194" max="8194" width="23.42578125" style="2" customWidth="1"/>
    <col min="8195" max="8195" width="19.5703125" style="2" customWidth="1"/>
    <col min="8196" max="8197" width="19.28515625" style="2" customWidth="1"/>
    <col min="8198" max="8199" width="19.5703125" style="2" customWidth="1"/>
    <col min="8200" max="8200" width="17.5703125" style="2" customWidth="1"/>
    <col min="8201" max="8201" width="18.5703125" style="2" customWidth="1"/>
    <col min="8202" max="8202" width="18.42578125" style="2" customWidth="1"/>
    <col min="8203" max="8447" width="9" style="2"/>
    <col min="8448" max="8448" width="6.140625" style="2" customWidth="1"/>
    <col min="8449" max="8449" width="45.140625" style="2" customWidth="1"/>
    <col min="8450" max="8450" width="23.42578125" style="2" customWidth="1"/>
    <col min="8451" max="8451" width="19.5703125" style="2" customWidth="1"/>
    <col min="8452" max="8453" width="19.28515625" style="2" customWidth="1"/>
    <col min="8454" max="8455" width="19.5703125" style="2" customWidth="1"/>
    <col min="8456" max="8456" width="17.5703125" style="2" customWidth="1"/>
    <col min="8457" max="8457" width="18.5703125" style="2" customWidth="1"/>
    <col min="8458" max="8458" width="18.42578125" style="2" customWidth="1"/>
    <col min="8459" max="8703" width="9" style="2"/>
    <col min="8704" max="8704" width="6.140625" style="2" customWidth="1"/>
    <col min="8705" max="8705" width="45.140625" style="2" customWidth="1"/>
    <col min="8706" max="8706" width="23.42578125" style="2" customWidth="1"/>
    <col min="8707" max="8707" width="19.5703125" style="2" customWidth="1"/>
    <col min="8708" max="8709" width="19.28515625" style="2" customWidth="1"/>
    <col min="8710" max="8711" width="19.5703125" style="2" customWidth="1"/>
    <col min="8712" max="8712" width="17.5703125" style="2" customWidth="1"/>
    <col min="8713" max="8713" width="18.5703125" style="2" customWidth="1"/>
    <col min="8714" max="8714" width="18.42578125" style="2" customWidth="1"/>
    <col min="8715" max="8959" width="9" style="2"/>
    <col min="8960" max="8960" width="6.140625" style="2" customWidth="1"/>
    <col min="8961" max="8961" width="45.140625" style="2" customWidth="1"/>
    <col min="8962" max="8962" width="23.42578125" style="2" customWidth="1"/>
    <col min="8963" max="8963" width="19.5703125" style="2" customWidth="1"/>
    <col min="8964" max="8965" width="19.28515625" style="2" customWidth="1"/>
    <col min="8966" max="8967" width="19.5703125" style="2" customWidth="1"/>
    <col min="8968" max="8968" width="17.5703125" style="2" customWidth="1"/>
    <col min="8969" max="8969" width="18.5703125" style="2" customWidth="1"/>
    <col min="8970" max="8970" width="18.42578125" style="2" customWidth="1"/>
    <col min="8971" max="9215" width="9" style="2"/>
    <col min="9216" max="9216" width="6.140625" style="2" customWidth="1"/>
    <col min="9217" max="9217" width="45.140625" style="2" customWidth="1"/>
    <col min="9218" max="9218" width="23.42578125" style="2" customWidth="1"/>
    <col min="9219" max="9219" width="19.5703125" style="2" customWidth="1"/>
    <col min="9220" max="9221" width="19.28515625" style="2" customWidth="1"/>
    <col min="9222" max="9223" width="19.5703125" style="2" customWidth="1"/>
    <col min="9224" max="9224" width="17.5703125" style="2" customWidth="1"/>
    <col min="9225" max="9225" width="18.5703125" style="2" customWidth="1"/>
    <col min="9226" max="9226" width="18.42578125" style="2" customWidth="1"/>
    <col min="9227" max="9471" width="9" style="2"/>
    <col min="9472" max="9472" width="6.140625" style="2" customWidth="1"/>
    <col min="9473" max="9473" width="45.140625" style="2" customWidth="1"/>
    <col min="9474" max="9474" width="23.42578125" style="2" customWidth="1"/>
    <col min="9475" max="9475" width="19.5703125" style="2" customWidth="1"/>
    <col min="9476" max="9477" width="19.28515625" style="2" customWidth="1"/>
    <col min="9478" max="9479" width="19.5703125" style="2" customWidth="1"/>
    <col min="9480" max="9480" width="17.5703125" style="2" customWidth="1"/>
    <col min="9481" max="9481" width="18.5703125" style="2" customWidth="1"/>
    <col min="9482" max="9482" width="18.42578125" style="2" customWidth="1"/>
    <col min="9483" max="9727" width="9" style="2"/>
    <col min="9728" max="9728" width="6.140625" style="2" customWidth="1"/>
    <col min="9729" max="9729" width="45.140625" style="2" customWidth="1"/>
    <col min="9730" max="9730" width="23.42578125" style="2" customWidth="1"/>
    <col min="9731" max="9731" width="19.5703125" style="2" customWidth="1"/>
    <col min="9732" max="9733" width="19.28515625" style="2" customWidth="1"/>
    <col min="9734" max="9735" width="19.5703125" style="2" customWidth="1"/>
    <col min="9736" max="9736" width="17.5703125" style="2" customWidth="1"/>
    <col min="9737" max="9737" width="18.5703125" style="2" customWidth="1"/>
    <col min="9738" max="9738" width="18.42578125" style="2" customWidth="1"/>
    <col min="9739" max="9983" width="9" style="2"/>
    <col min="9984" max="9984" width="6.140625" style="2" customWidth="1"/>
    <col min="9985" max="9985" width="45.140625" style="2" customWidth="1"/>
    <col min="9986" max="9986" width="23.42578125" style="2" customWidth="1"/>
    <col min="9987" max="9987" width="19.5703125" style="2" customWidth="1"/>
    <col min="9988" max="9989" width="19.28515625" style="2" customWidth="1"/>
    <col min="9990" max="9991" width="19.5703125" style="2" customWidth="1"/>
    <col min="9992" max="9992" width="17.5703125" style="2" customWidth="1"/>
    <col min="9993" max="9993" width="18.5703125" style="2" customWidth="1"/>
    <col min="9994" max="9994" width="18.42578125" style="2" customWidth="1"/>
    <col min="9995" max="10239" width="9" style="2"/>
    <col min="10240" max="10240" width="6.140625" style="2" customWidth="1"/>
    <col min="10241" max="10241" width="45.140625" style="2" customWidth="1"/>
    <col min="10242" max="10242" width="23.42578125" style="2" customWidth="1"/>
    <col min="10243" max="10243" width="19.5703125" style="2" customWidth="1"/>
    <col min="10244" max="10245" width="19.28515625" style="2" customWidth="1"/>
    <col min="10246" max="10247" width="19.5703125" style="2" customWidth="1"/>
    <col min="10248" max="10248" width="17.5703125" style="2" customWidth="1"/>
    <col min="10249" max="10249" width="18.5703125" style="2" customWidth="1"/>
    <col min="10250" max="10250" width="18.42578125" style="2" customWidth="1"/>
    <col min="10251" max="10495" width="9" style="2"/>
    <col min="10496" max="10496" width="6.140625" style="2" customWidth="1"/>
    <col min="10497" max="10497" width="45.140625" style="2" customWidth="1"/>
    <col min="10498" max="10498" width="23.42578125" style="2" customWidth="1"/>
    <col min="10499" max="10499" width="19.5703125" style="2" customWidth="1"/>
    <col min="10500" max="10501" width="19.28515625" style="2" customWidth="1"/>
    <col min="10502" max="10503" width="19.5703125" style="2" customWidth="1"/>
    <col min="10504" max="10504" width="17.5703125" style="2" customWidth="1"/>
    <col min="10505" max="10505" width="18.5703125" style="2" customWidth="1"/>
    <col min="10506" max="10506" width="18.42578125" style="2" customWidth="1"/>
    <col min="10507" max="10751" width="9" style="2"/>
    <col min="10752" max="10752" width="6.140625" style="2" customWidth="1"/>
    <col min="10753" max="10753" width="45.140625" style="2" customWidth="1"/>
    <col min="10754" max="10754" width="23.42578125" style="2" customWidth="1"/>
    <col min="10755" max="10755" width="19.5703125" style="2" customWidth="1"/>
    <col min="10756" max="10757" width="19.28515625" style="2" customWidth="1"/>
    <col min="10758" max="10759" width="19.5703125" style="2" customWidth="1"/>
    <col min="10760" max="10760" width="17.5703125" style="2" customWidth="1"/>
    <col min="10761" max="10761" width="18.5703125" style="2" customWidth="1"/>
    <col min="10762" max="10762" width="18.42578125" style="2" customWidth="1"/>
    <col min="10763" max="11007" width="9" style="2"/>
    <col min="11008" max="11008" width="6.140625" style="2" customWidth="1"/>
    <col min="11009" max="11009" width="45.140625" style="2" customWidth="1"/>
    <col min="11010" max="11010" width="23.42578125" style="2" customWidth="1"/>
    <col min="11011" max="11011" width="19.5703125" style="2" customWidth="1"/>
    <col min="11012" max="11013" width="19.28515625" style="2" customWidth="1"/>
    <col min="11014" max="11015" width="19.5703125" style="2" customWidth="1"/>
    <col min="11016" max="11016" width="17.5703125" style="2" customWidth="1"/>
    <col min="11017" max="11017" width="18.5703125" style="2" customWidth="1"/>
    <col min="11018" max="11018" width="18.42578125" style="2" customWidth="1"/>
    <col min="11019" max="11263" width="9" style="2"/>
    <col min="11264" max="11264" width="6.140625" style="2" customWidth="1"/>
    <col min="11265" max="11265" width="45.140625" style="2" customWidth="1"/>
    <col min="11266" max="11266" width="23.42578125" style="2" customWidth="1"/>
    <col min="11267" max="11267" width="19.5703125" style="2" customWidth="1"/>
    <col min="11268" max="11269" width="19.28515625" style="2" customWidth="1"/>
    <col min="11270" max="11271" width="19.5703125" style="2" customWidth="1"/>
    <col min="11272" max="11272" width="17.5703125" style="2" customWidth="1"/>
    <col min="11273" max="11273" width="18.5703125" style="2" customWidth="1"/>
    <col min="11274" max="11274" width="18.42578125" style="2" customWidth="1"/>
    <col min="11275" max="11519" width="9" style="2"/>
    <col min="11520" max="11520" width="6.140625" style="2" customWidth="1"/>
    <col min="11521" max="11521" width="45.140625" style="2" customWidth="1"/>
    <col min="11522" max="11522" width="23.42578125" style="2" customWidth="1"/>
    <col min="11523" max="11523" width="19.5703125" style="2" customWidth="1"/>
    <col min="11524" max="11525" width="19.28515625" style="2" customWidth="1"/>
    <col min="11526" max="11527" width="19.5703125" style="2" customWidth="1"/>
    <col min="11528" max="11528" width="17.5703125" style="2" customWidth="1"/>
    <col min="11529" max="11529" width="18.5703125" style="2" customWidth="1"/>
    <col min="11530" max="11530" width="18.42578125" style="2" customWidth="1"/>
    <col min="11531" max="11775" width="9" style="2"/>
    <col min="11776" max="11776" width="6.140625" style="2" customWidth="1"/>
    <col min="11777" max="11777" width="45.140625" style="2" customWidth="1"/>
    <col min="11778" max="11778" width="23.42578125" style="2" customWidth="1"/>
    <col min="11779" max="11779" width="19.5703125" style="2" customWidth="1"/>
    <col min="11780" max="11781" width="19.28515625" style="2" customWidth="1"/>
    <col min="11782" max="11783" width="19.5703125" style="2" customWidth="1"/>
    <col min="11784" max="11784" width="17.5703125" style="2" customWidth="1"/>
    <col min="11785" max="11785" width="18.5703125" style="2" customWidth="1"/>
    <col min="11786" max="11786" width="18.42578125" style="2" customWidth="1"/>
    <col min="11787" max="12031" width="9" style="2"/>
    <col min="12032" max="12032" width="6.140625" style="2" customWidth="1"/>
    <col min="12033" max="12033" width="45.140625" style="2" customWidth="1"/>
    <col min="12034" max="12034" width="23.42578125" style="2" customWidth="1"/>
    <col min="12035" max="12035" width="19.5703125" style="2" customWidth="1"/>
    <col min="12036" max="12037" width="19.28515625" style="2" customWidth="1"/>
    <col min="12038" max="12039" width="19.5703125" style="2" customWidth="1"/>
    <col min="12040" max="12040" width="17.5703125" style="2" customWidth="1"/>
    <col min="12041" max="12041" width="18.5703125" style="2" customWidth="1"/>
    <col min="12042" max="12042" width="18.42578125" style="2" customWidth="1"/>
    <col min="12043" max="12287" width="9" style="2"/>
    <col min="12288" max="12288" width="6.140625" style="2" customWidth="1"/>
    <col min="12289" max="12289" width="45.140625" style="2" customWidth="1"/>
    <col min="12290" max="12290" width="23.42578125" style="2" customWidth="1"/>
    <col min="12291" max="12291" width="19.5703125" style="2" customWidth="1"/>
    <col min="12292" max="12293" width="19.28515625" style="2" customWidth="1"/>
    <col min="12294" max="12295" width="19.5703125" style="2" customWidth="1"/>
    <col min="12296" max="12296" width="17.5703125" style="2" customWidth="1"/>
    <col min="12297" max="12297" width="18.5703125" style="2" customWidth="1"/>
    <col min="12298" max="12298" width="18.42578125" style="2" customWidth="1"/>
    <col min="12299" max="12543" width="9" style="2"/>
    <col min="12544" max="12544" width="6.140625" style="2" customWidth="1"/>
    <col min="12545" max="12545" width="45.140625" style="2" customWidth="1"/>
    <col min="12546" max="12546" width="23.42578125" style="2" customWidth="1"/>
    <col min="12547" max="12547" width="19.5703125" style="2" customWidth="1"/>
    <col min="12548" max="12549" width="19.28515625" style="2" customWidth="1"/>
    <col min="12550" max="12551" width="19.5703125" style="2" customWidth="1"/>
    <col min="12552" max="12552" width="17.5703125" style="2" customWidth="1"/>
    <col min="12553" max="12553" width="18.5703125" style="2" customWidth="1"/>
    <col min="12554" max="12554" width="18.42578125" style="2" customWidth="1"/>
    <col min="12555" max="12799" width="9" style="2"/>
    <col min="12800" max="12800" width="6.140625" style="2" customWidth="1"/>
    <col min="12801" max="12801" width="45.140625" style="2" customWidth="1"/>
    <col min="12802" max="12802" width="23.42578125" style="2" customWidth="1"/>
    <col min="12803" max="12803" width="19.5703125" style="2" customWidth="1"/>
    <col min="12804" max="12805" width="19.28515625" style="2" customWidth="1"/>
    <col min="12806" max="12807" width="19.5703125" style="2" customWidth="1"/>
    <col min="12808" max="12808" width="17.5703125" style="2" customWidth="1"/>
    <col min="12809" max="12809" width="18.5703125" style="2" customWidth="1"/>
    <col min="12810" max="12810" width="18.42578125" style="2" customWidth="1"/>
    <col min="12811" max="13055" width="9" style="2"/>
    <col min="13056" max="13056" width="6.140625" style="2" customWidth="1"/>
    <col min="13057" max="13057" width="45.140625" style="2" customWidth="1"/>
    <col min="13058" max="13058" width="23.42578125" style="2" customWidth="1"/>
    <col min="13059" max="13059" width="19.5703125" style="2" customWidth="1"/>
    <col min="13060" max="13061" width="19.28515625" style="2" customWidth="1"/>
    <col min="13062" max="13063" width="19.5703125" style="2" customWidth="1"/>
    <col min="13064" max="13064" width="17.5703125" style="2" customWidth="1"/>
    <col min="13065" max="13065" width="18.5703125" style="2" customWidth="1"/>
    <col min="13066" max="13066" width="18.42578125" style="2" customWidth="1"/>
    <col min="13067" max="13311" width="9" style="2"/>
    <col min="13312" max="13312" width="6.140625" style="2" customWidth="1"/>
    <col min="13313" max="13313" width="45.140625" style="2" customWidth="1"/>
    <col min="13314" max="13314" width="23.42578125" style="2" customWidth="1"/>
    <col min="13315" max="13315" width="19.5703125" style="2" customWidth="1"/>
    <col min="13316" max="13317" width="19.28515625" style="2" customWidth="1"/>
    <col min="13318" max="13319" width="19.5703125" style="2" customWidth="1"/>
    <col min="13320" max="13320" width="17.5703125" style="2" customWidth="1"/>
    <col min="13321" max="13321" width="18.5703125" style="2" customWidth="1"/>
    <col min="13322" max="13322" width="18.42578125" style="2" customWidth="1"/>
    <col min="13323" max="13567" width="9" style="2"/>
    <col min="13568" max="13568" width="6.140625" style="2" customWidth="1"/>
    <col min="13569" max="13569" width="45.140625" style="2" customWidth="1"/>
    <col min="13570" max="13570" width="23.42578125" style="2" customWidth="1"/>
    <col min="13571" max="13571" width="19.5703125" style="2" customWidth="1"/>
    <col min="13572" max="13573" width="19.28515625" style="2" customWidth="1"/>
    <col min="13574" max="13575" width="19.5703125" style="2" customWidth="1"/>
    <col min="13576" max="13576" width="17.5703125" style="2" customWidth="1"/>
    <col min="13577" max="13577" width="18.5703125" style="2" customWidth="1"/>
    <col min="13578" max="13578" width="18.42578125" style="2" customWidth="1"/>
    <col min="13579" max="13823" width="9" style="2"/>
    <col min="13824" max="13824" width="6.140625" style="2" customWidth="1"/>
    <col min="13825" max="13825" width="45.140625" style="2" customWidth="1"/>
    <col min="13826" max="13826" width="23.42578125" style="2" customWidth="1"/>
    <col min="13827" max="13827" width="19.5703125" style="2" customWidth="1"/>
    <col min="13828" max="13829" width="19.28515625" style="2" customWidth="1"/>
    <col min="13830" max="13831" width="19.5703125" style="2" customWidth="1"/>
    <col min="13832" max="13832" width="17.5703125" style="2" customWidth="1"/>
    <col min="13833" max="13833" width="18.5703125" style="2" customWidth="1"/>
    <col min="13834" max="13834" width="18.42578125" style="2" customWidth="1"/>
    <col min="13835" max="14079" width="9" style="2"/>
    <col min="14080" max="14080" width="6.140625" style="2" customWidth="1"/>
    <col min="14081" max="14081" width="45.140625" style="2" customWidth="1"/>
    <col min="14082" max="14082" width="23.42578125" style="2" customWidth="1"/>
    <col min="14083" max="14083" width="19.5703125" style="2" customWidth="1"/>
    <col min="14084" max="14085" width="19.28515625" style="2" customWidth="1"/>
    <col min="14086" max="14087" width="19.5703125" style="2" customWidth="1"/>
    <col min="14088" max="14088" width="17.5703125" style="2" customWidth="1"/>
    <col min="14089" max="14089" width="18.5703125" style="2" customWidth="1"/>
    <col min="14090" max="14090" width="18.42578125" style="2" customWidth="1"/>
    <col min="14091" max="14335" width="9" style="2"/>
    <col min="14336" max="14336" width="6.140625" style="2" customWidth="1"/>
    <col min="14337" max="14337" width="45.140625" style="2" customWidth="1"/>
    <col min="14338" max="14338" width="23.42578125" style="2" customWidth="1"/>
    <col min="14339" max="14339" width="19.5703125" style="2" customWidth="1"/>
    <col min="14340" max="14341" width="19.28515625" style="2" customWidth="1"/>
    <col min="14342" max="14343" width="19.5703125" style="2" customWidth="1"/>
    <col min="14344" max="14344" width="17.5703125" style="2" customWidth="1"/>
    <col min="14345" max="14345" width="18.5703125" style="2" customWidth="1"/>
    <col min="14346" max="14346" width="18.42578125" style="2" customWidth="1"/>
    <col min="14347" max="14591" width="9" style="2"/>
    <col min="14592" max="14592" width="6.140625" style="2" customWidth="1"/>
    <col min="14593" max="14593" width="45.140625" style="2" customWidth="1"/>
    <col min="14594" max="14594" width="23.42578125" style="2" customWidth="1"/>
    <col min="14595" max="14595" width="19.5703125" style="2" customWidth="1"/>
    <col min="14596" max="14597" width="19.28515625" style="2" customWidth="1"/>
    <col min="14598" max="14599" width="19.5703125" style="2" customWidth="1"/>
    <col min="14600" max="14600" width="17.5703125" style="2" customWidth="1"/>
    <col min="14601" max="14601" width="18.5703125" style="2" customWidth="1"/>
    <col min="14602" max="14602" width="18.42578125" style="2" customWidth="1"/>
    <col min="14603" max="14847" width="9" style="2"/>
    <col min="14848" max="14848" width="6.140625" style="2" customWidth="1"/>
    <col min="14849" max="14849" width="45.140625" style="2" customWidth="1"/>
    <col min="14850" max="14850" width="23.42578125" style="2" customWidth="1"/>
    <col min="14851" max="14851" width="19.5703125" style="2" customWidth="1"/>
    <col min="14852" max="14853" width="19.28515625" style="2" customWidth="1"/>
    <col min="14854" max="14855" width="19.5703125" style="2" customWidth="1"/>
    <col min="14856" max="14856" width="17.5703125" style="2" customWidth="1"/>
    <col min="14857" max="14857" width="18.5703125" style="2" customWidth="1"/>
    <col min="14858" max="14858" width="18.42578125" style="2" customWidth="1"/>
    <col min="14859" max="15103" width="9" style="2"/>
    <col min="15104" max="15104" width="6.140625" style="2" customWidth="1"/>
    <col min="15105" max="15105" width="45.140625" style="2" customWidth="1"/>
    <col min="15106" max="15106" width="23.42578125" style="2" customWidth="1"/>
    <col min="15107" max="15107" width="19.5703125" style="2" customWidth="1"/>
    <col min="15108" max="15109" width="19.28515625" style="2" customWidth="1"/>
    <col min="15110" max="15111" width="19.5703125" style="2" customWidth="1"/>
    <col min="15112" max="15112" width="17.5703125" style="2" customWidth="1"/>
    <col min="15113" max="15113" width="18.5703125" style="2" customWidth="1"/>
    <col min="15114" max="15114" width="18.42578125" style="2" customWidth="1"/>
    <col min="15115" max="15359" width="9" style="2"/>
    <col min="15360" max="15360" width="6.140625" style="2" customWidth="1"/>
    <col min="15361" max="15361" width="45.140625" style="2" customWidth="1"/>
    <col min="15362" max="15362" width="23.42578125" style="2" customWidth="1"/>
    <col min="15363" max="15363" width="19.5703125" style="2" customWidth="1"/>
    <col min="15364" max="15365" width="19.28515625" style="2" customWidth="1"/>
    <col min="15366" max="15367" width="19.5703125" style="2" customWidth="1"/>
    <col min="15368" max="15368" width="17.5703125" style="2" customWidth="1"/>
    <col min="15369" max="15369" width="18.5703125" style="2" customWidth="1"/>
    <col min="15370" max="15370" width="18.42578125" style="2" customWidth="1"/>
    <col min="15371" max="15615" width="9" style="2"/>
    <col min="15616" max="15616" width="6.140625" style="2" customWidth="1"/>
    <col min="15617" max="15617" width="45.140625" style="2" customWidth="1"/>
    <col min="15618" max="15618" width="23.42578125" style="2" customWidth="1"/>
    <col min="15619" max="15619" width="19.5703125" style="2" customWidth="1"/>
    <col min="15620" max="15621" width="19.28515625" style="2" customWidth="1"/>
    <col min="15622" max="15623" width="19.5703125" style="2" customWidth="1"/>
    <col min="15624" max="15624" width="17.5703125" style="2" customWidth="1"/>
    <col min="15625" max="15625" width="18.5703125" style="2" customWidth="1"/>
    <col min="15626" max="15626" width="18.42578125" style="2" customWidth="1"/>
    <col min="15627" max="15871" width="9" style="2"/>
    <col min="15872" max="15872" width="6.140625" style="2" customWidth="1"/>
    <col min="15873" max="15873" width="45.140625" style="2" customWidth="1"/>
    <col min="15874" max="15874" width="23.42578125" style="2" customWidth="1"/>
    <col min="15875" max="15875" width="19.5703125" style="2" customWidth="1"/>
    <col min="15876" max="15877" width="19.28515625" style="2" customWidth="1"/>
    <col min="15878" max="15879" width="19.5703125" style="2" customWidth="1"/>
    <col min="15880" max="15880" width="17.5703125" style="2" customWidth="1"/>
    <col min="15881" max="15881" width="18.5703125" style="2" customWidth="1"/>
    <col min="15882" max="15882" width="18.42578125" style="2" customWidth="1"/>
    <col min="15883" max="16127" width="9" style="2"/>
    <col min="16128" max="16128" width="6.140625" style="2" customWidth="1"/>
    <col min="16129" max="16129" width="45.140625" style="2" customWidth="1"/>
    <col min="16130" max="16130" width="23.42578125" style="2" customWidth="1"/>
    <col min="16131" max="16131" width="19.5703125" style="2" customWidth="1"/>
    <col min="16132" max="16133" width="19.28515625" style="2" customWidth="1"/>
    <col min="16134" max="16135" width="19.5703125" style="2" customWidth="1"/>
    <col min="16136" max="16136" width="17.5703125" style="2" customWidth="1"/>
    <col min="16137" max="16137" width="18.5703125" style="2" customWidth="1"/>
    <col min="16138" max="16138" width="18.42578125" style="2" customWidth="1"/>
    <col min="16139" max="16384" width="9" style="2"/>
  </cols>
  <sheetData>
    <row r="1" spans="1:10" ht="23.25" x14ac:dyDescent="0.35">
      <c r="A1" s="20"/>
      <c r="B1" s="21"/>
      <c r="C1" s="21"/>
      <c r="D1" s="21"/>
      <c r="E1" s="21"/>
      <c r="F1" s="21"/>
      <c r="G1" s="21"/>
      <c r="H1" s="21"/>
      <c r="I1" s="74"/>
      <c r="J1" s="74"/>
    </row>
    <row r="2" spans="1:10" ht="23.25" x14ac:dyDescent="0.3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3.25" x14ac:dyDescent="0.35">
      <c r="A3" s="75" t="s">
        <v>38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23.25" x14ac:dyDescent="0.35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23.25" x14ac:dyDescent="0.3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ht="27" customHeight="1" x14ac:dyDescent="0.3">
      <c r="A6" s="76" t="s">
        <v>4</v>
      </c>
      <c r="B6" s="76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46.5" x14ac:dyDescent="0.3">
      <c r="A7" s="76"/>
      <c r="B7" s="76"/>
      <c r="C7" s="72"/>
      <c r="D7" s="22" t="s">
        <v>7</v>
      </c>
      <c r="E7" s="22" t="s">
        <v>8</v>
      </c>
      <c r="F7" s="22" t="s">
        <v>9</v>
      </c>
      <c r="G7" s="22" t="s">
        <v>10</v>
      </c>
      <c r="H7" s="22" t="s">
        <v>11</v>
      </c>
      <c r="I7" s="22" t="s">
        <v>12</v>
      </c>
      <c r="J7" s="22" t="s">
        <v>13</v>
      </c>
    </row>
    <row r="8" spans="1:10" s="6" customFormat="1" ht="30" x14ac:dyDescent="0.2">
      <c r="A8" s="76"/>
      <c r="B8" s="76"/>
      <c r="C8" s="5" t="s">
        <v>34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18</v>
      </c>
      <c r="I8" s="22" t="s">
        <v>19</v>
      </c>
      <c r="J8" s="22" t="s">
        <v>20</v>
      </c>
    </row>
    <row r="9" spans="1:10" ht="23.25" x14ac:dyDescent="0.35">
      <c r="A9" s="23">
        <v>1</v>
      </c>
      <c r="B9" s="24" t="s">
        <v>21</v>
      </c>
      <c r="C9" s="29">
        <f t="shared" ref="C9:C21" si="0">SUM(D9:J9)</f>
        <v>0</v>
      </c>
      <c r="D9" s="29">
        <f>[4]ตารางสำรวจอายุลูกหนี้ฯ!E11</f>
        <v>0</v>
      </c>
      <c r="E9" s="29">
        <f>[4]ตารางสำรวจอายุลูกหนี้ฯ!G11</f>
        <v>0</v>
      </c>
      <c r="F9" s="29">
        <f>[4]ตารางสำรวจอายุลูกหนี้ฯ!H11</f>
        <v>0</v>
      </c>
      <c r="G9" s="29">
        <f>[4]ตารางสำรวจอายุลูกหนี้ฯ!I11</f>
        <v>0</v>
      </c>
      <c r="H9" s="29">
        <f>[4]ตารางสำรวจอายุลูกหนี้ฯ!J11</f>
        <v>0</v>
      </c>
      <c r="I9" s="29">
        <f>[4]ตารางสำรวจอายุลูกหนี้ฯ!K11</f>
        <v>0</v>
      </c>
      <c r="J9" s="29">
        <f>[4]ตารางสำรวจอายุลูกหนี้ฯ!L11</f>
        <v>0</v>
      </c>
    </row>
    <row r="10" spans="1:10" ht="23.25" x14ac:dyDescent="0.35">
      <c r="A10" s="23">
        <v>2</v>
      </c>
      <c r="B10" s="24" t="s">
        <v>22</v>
      </c>
      <c r="C10" s="29">
        <f t="shared" si="0"/>
        <v>1451037</v>
      </c>
      <c r="D10" s="29">
        <f>[4]ตารางสำรวจอายุลูกหนี้ฯ!E23</f>
        <v>1424423</v>
      </c>
      <c r="E10" s="29">
        <f>[4]ตารางสำรวจอายุลูกหนี้ฯ!G23</f>
        <v>18214</v>
      </c>
      <c r="F10" s="29">
        <f>[4]ตารางสำรวจอายุลูกหนี้ฯ!I23</f>
        <v>8400</v>
      </c>
      <c r="G10" s="29">
        <f>[4]ตารางสำรวจอายุลูกหนี้ฯ!K23</f>
        <v>0</v>
      </c>
      <c r="H10" s="29">
        <f>[4]ตารางสำรวจอายุลูกหนี้ฯ!M23</f>
        <v>0</v>
      </c>
      <c r="I10" s="29">
        <f>[4]ตารางสำรวจอายุลูกหนี้ฯ!O23</f>
        <v>0</v>
      </c>
      <c r="J10" s="29">
        <f>[4]ตารางสำรวจอายุลูกหนี้ฯ!Q23</f>
        <v>0</v>
      </c>
    </row>
    <row r="11" spans="1:10" ht="23.25" x14ac:dyDescent="0.35">
      <c r="A11" s="23">
        <v>3</v>
      </c>
      <c r="B11" s="24" t="s">
        <v>23</v>
      </c>
      <c r="C11" s="29">
        <f t="shared" si="0"/>
        <v>1144045</v>
      </c>
      <c r="D11" s="29">
        <f>[4]ตารางสำรวจอายุลูกหนี้ฯ!E34</f>
        <v>1105494</v>
      </c>
      <c r="E11" s="29">
        <f>[4]ตารางสำรวจอายุลูกหนี้ฯ!G34</f>
        <v>38551</v>
      </c>
      <c r="F11" s="29">
        <f>[4]ตารางสำรวจอายุลูกหนี้ฯ!H34</f>
        <v>0</v>
      </c>
      <c r="G11" s="29">
        <f>[4]ตารางสำรวจอายุลูกหนี้ฯ!I34</f>
        <v>0</v>
      </c>
      <c r="H11" s="29">
        <f>[4]ตารางสำรวจอายุลูกหนี้ฯ!J34</f>
        <v>0</v>
      </c>
      <c r="I11" s="29">
        <f>[4]ตารางสำรวจอายุลูกหนี้ฯ!K34</f>
        <v>0</v>
      </c>
      <c r="J11" s="29">
        <f>[4]ตารางสำรวจอายุลูกหนี้ฯ!L34</f>
        <v>0</v>
      </c>
    </row>
    <row r="12" spans="1:10" ht="23.25" x14ac:dyDescent="0.35">
      <c r="A12" s="23">
        <v>4</v>
      </c>
      <c r="B12" s="24" t="s">
        <v>24</v>
      </c>
      <c r="C12" s="29">
        <f t="shared" si="0"/>
        <v>1086600</v>
      </c>
      <c r="D12" s="29">
        <f>[4]ตารางสำรวจอายุลูกหนี้ฯ!E39</f>
        <v>1086600</v>
      </c>
      <c r="E12" s="29">
        <f>[4]ตารางสำรวจอายุลูกหนี้ฯ!G39</f>
        <v>0</v>
      </c>
      <c r="F12" s="29">
        <f>[4]ตารางสำรวจอายุลูกหนี้ฯ!H39</f>
        <v>0</v>
      </c>
      <c r="G12" s="29">
        <f>[4]ตารางสำรวจอายุลูกหนี้ฯ!I39</f>
        <v>0</v>
      </c>
      <c r="H12" s="29">
        <f>[4]ตารางสำรวจอายุลูกหนี้ฯ!J39</f>
        <v>0</v>
      </c>
      <c r="I12" s="29">
        <f>[4]ตารางสำรวจอายุลูกหนี้ฯ!K39</f>
        <v>0</v>
      </c>
      <c r="J12" s="29">
        <f>[4]ตารางสำรวจอายุลูกหนี้ฯ!L39</f>
        <v>0</v>
      </c>
    </row>
    <row r="13" spans="1:10" ht="23.25" x14ac:dyDescent="0.35">
      <c r="A13" s="23">
        <v>5</v>
      </c>
      <c r="B13" s="24" t="s">
        <v>25</v>
      </c>
      <c r="C13" s="29">
        <f t="shared" si="0"/>
        <v>32792</v>
      </c>
      <c r="D13" s="29">
        <f>[4]ตารางสำรวจอายุลูกหนี้ฯ!E50</f>
        <v>2634</v>
      </c>
      <c r="E13" s="29">
        <f>[4]ตารางสำรวจอายุลูกหนี้ฯ!G50</f>
        <v>23669</v>
      </c>
      <c r="F13" s="29">
        <f>[4]ตารางสำรวจอายุลูกหนี้ฯ!I50</f>
        <v>6489</v>
      </c>
      <c r="G13" s="29">
        <f>[4]ตารางสำรวจอายุลูกหนี้ฯ!K50</f>
        <v>0</v>
      </c>
      <c r="H13" s="29">
        <f>[4]ตารางสำรวจอายุลูกหนี้ฯ!M50</f>
        <v>0</v>
      </c>
      <c r="I13" s="29">
        <f>[4]ตารางสำรวจอายุลูกหนี้ฯ!O50</f>
        <v>0</v>
      </c>
      <c r="J13" s="29">
        <f>[4]ตารางสำรวจอายุลูกหนี้ฯ!L50</f>
        <v>0</v>
      </c>
    </row>
    <row r="14" spans="1:10" ht="23.25" x14ac:dyDescent="0.35">
      <c r="A14" s="23">
        <v>6</v>
      </c>
      <c r="B14" s="24" t="s">
        <v>26</v>
      </c>
      <c r="C14" s="29">
        <f t="shared" si="0"/>
        <v>1451692</v>
      </c>
      <c r="D14" s="29">
        <f>[4]ตารางสำรวจอายุลูกหนี้ฯ!E53</f>
        <v>1451692</v>
      </c>
      <c r="E14" s="29">
        <f>[4]ตารางสำรวจอายุลูกหนี้ฯ!G53</f>
        <v>0</v>
      </c>
      <c r="F14" s="29">
        <f>[4]ตารางสำรวจอายุลูกหนี้ฯ!H53</f>
        <v>0</v>
      </c>
      <c r="G14" s="29">
        <f>[4]ตารางสำรวจอายุลูกหนี้ฯ!I53</f>
        <v>0</v>
      </c>
      <c r="H14" s="29">
        <f>[4]ตารางสำรวจอายุลูกหนี้ฯ!J53</f>
        <v>0</v>
      </c>
      <c r="I14" s="29">
        <f>[4]ตารางสำรวจอายุลูกหนี้ฯ!K53</f>
        <v>0</v>
      </c>
      <c r="J14" s="29">
        <f>[4]ตารางสำรวจอายุลูกหนี้ฯ!Q50</f>
        <v>0</v>
      </c>
    </row>
    <row r="15" spans="1:10" ht="23.25" x14ac:dyDescent="0.35">
      <c r="A15" s="23">
        <v>7</v>
      </c>
      <c r="B15" s="24" t="s">
        <v>27</v>
      </c>
      <c r="C15" s="29">
        <f t="shared" si="0"/>
        <v>15511</v>
      </c>
      <c r="D15" s="29">
        <f>[4]ตารางสำรวจอายุลูกหนี้ฯ!E56</f>
        <v>10482</v>
      </c>
      <c r="E15" s="29">
        <f>[4]ตารางสำรวจอายุลูกหนี้ฯ!G56</f>
        <v>3345</v>
      </c>
      <c r="F15" s="29">
        <f>[4]ตารางสำรวจอายุลูกหนี้ฯ!I56</f>
        <v>1684</v>
      </c>
      <c r="G15" s="29">
        <f>[4]ตารางสำรวจอายุลูกหนี้ฯ!K56</f>
        <v>0</v>
      </c>
      <c r="H15" s="29">
        <f>[4]ตารางสำรวจอายุลูกหนี้ฯ!M56</f>
        <v>0</v>
      </c>
      <c r="I15" s="29">
        <f>[4]ตารางสำรวจอายุลูกหนี้ฯ!O56</f>
        <v>0</v>
      </c>
      <c r="J15" s="29">
        <f>[4]ตารางสำรวจอายุลูกหนี้ฯ!L56</f>
        <v>0</v>
      </c>
    </row>
    <row r="16" spans="1:10" ht="27" x14ac:dyDescent="0.6">
      <c r="A16" s="23">
        <v>8</v>
      </c>
      <c r="B16" s="24" t="s">
        <v>28</v>
      </c>
      <c r="C16" s="29">
        <f t="shared" si="0"/>
        <v>97487</v>
      </c>
      <c r="D16" s="29">
        <f>[4]ตารางสำรวจอายุลูกหนี้ฯ!E59</f>
        <v>97487</v>
      </c>
      <c r="E16" s="29">
        <f>[4]ตารางสำรวจอายุลูกหนี้ฯ!G59</f>
        <v>0</v>
      </c>
      <c r="F16" s="29">
        <f>[4]ตารางสำรวจอายุลูกหนี้ฯ!H59</f>
        <v>0</v>
      </c>
      <c r="G16" s="29">
        <f>[4]ตารางสำรวจอายุลูกหนี้ฯ!I59</f>
        <v>0</v>
      </c>
      <c r="H16" s="29">
        <f>[4]ตารางสำรวจอายุลูกหนี้ฯ!J59</f>
        <v>0</v>
      </c>
      <c r="I16" s="29">
        <f>[4]ตารางสำรวจอายุลูกหนี้ฯ!K59</f>
        <v>0</v>
      </c>
      <c r="J16" s="29">
        <f>[4]ตารางสำรวจอายุลูกหนี้ฯ!Q56</f>
        <v>0</v>
      </c>
    </row>
    <row r="17" spans="1:10" ht="27" x14ac:dyDescent="0.6">
      <c r="A17" s="23">
        <v>9</v>
      </c>
      <c r="B17" s="24" t="s">
        <v>29</v>
      </c>
      <c r="C17" s="29">
        <f t="shared" si="0"/>
        <v>187593</v>
      </c>
      <c r="D17" s="29">
        <f>[4]ตารางสำรวจอายุลูกหนี้ฯ!E64</f>
        <v>187593</v>
      </c>
      <c r="E17" s="29">
        <f>[4]ตารางสำรวจอายุลูกหนี้ฯ!G64</f>
        <v>0</v>
      </c>
      <c r="F17" s="29">
        <f>[4]ตารางสำรวจอายุลูกหนี้ฯ!H64</f>
        <v>0</v>
      </c>
      <c r="G17" s="29">
        <f>[4]ตารางสำรวจอายุลูกหนี้ฯ!I64</f>
        <v>0</v>
      </c>
      <c r="H17" s="29">
        <f>[4]ตารางสำรวจอายุลูกหนี้ฯ!J64</f>
        <v>0</v>
      </c>
      <c r="I17" s="29">
        <f>[4]ตารางสำรวจอายุลูกหนี้ฯ!K64</f>
        <v>0</v>
      </c>
      <c r="J17" s="29">
        <f>[4]ตารางสำรวจอายุลูกหนี้ฯ!L64</f>
        <v>0</v>
      </c>
    </row>
    <row r="18" spans="1:10" ht="27" x14ac:dyDescent="0.6">
      <c r="A18" s="25">
        <v>10</v>
      </c>
      <c r="B18" s="26" t="s">
        <v>30</v>
      </c>
      <c r="C18" s="30">
        <f t="shared" si="0"/>
        <v>0</v>
      </c>
      <c r="D18" s="30">
        <f>[4]ตารางสำรวจอายุลูกหนี้ฯ!E65</f>
        <v>0</v>
      </c>
      <c r="E18" s="30">
        <f>[4]ตารางสำรวจอายุลูกหนี้ฯ!G65</f>
        <v>0</v>
      </c>
      <c r="F18" s="30">
        <f>[4]ตารางสำรวจอายุลูกหนี้ฯ!H65</f>
        <v>0</v>
      </c>
      <c r="G18" s="30">
        <f>[4]ตารางสำรวจอายุลูกหนี้ฯ!I65</f>
        <v>0</v>
      </c>
      <c r="H18" s="30">
        <f>[4]ตารางสำรวจอายุลูกหนี้ฯ!J65</f>
        <v>0</v>
      </c>
      <c r="I18" s="30">
        <f>[4]ตารางสำรวจอายุลูกหนี้ฯ!K65</f>
        <v>0</v>
      </c>
      <c r="J18" s="30">
        <f>[4]ตารางสำรวจอายุลูกหนี้ฯ!L65</f>
        <v>0</v>
      </c>
    </row>
    <row r="19" spans="1:10" ht="27" x14ac:dyDescent="0.6">
      <c r="A19" s="25">
        <v>11</v>
      </c>
      <c r="B19" s="26" t="s">
        <v>31</v>
      </c>
      <c r="C19" s="30">
        <f t="shared" si="0"/>
        <v>0</v>
      </c>
      <c r="D19" s="30">
        <f>[4]ตารางสำรวจอายุลูกหนี้ฯ!E66</f>
        <v>0</v>
      </c>
      <c r="E19" s="30">
        <f>[4]ตารางสำรวจอายุลูกหนี้ฯ!G66</f>
        <v>0</v>
      </c>
      <c r="F19" s="30">
        <f>[4]ตารางสำรวจอายุลูกหนี้ฯ!H66</f>
        <v>0</v>
      </c>
      <c r="G19" s="30">
        <f>[4]ตารางสำรวจอายุลูกหนี้ฯ!I66</f>
        <v>0</v>
      </c>
      <c r="H19" s="30">
        <f>[4]ตารางสำรวจอายุลูกหนี้ฯ!J66</f>
        <v>0</v>
      </c>
      <c r="I19" s="30">
        <f>[4]ตารางสำรวจอายุลูกหนี้ฯ!K66</f>
        <v>0</v>
      </c>
      <c r="J19" s="30">
        <f>[4]ตารางสำรวจอายุลูกหนี้ฯ!L66</f>
        <v>0</v>
      </c>
    </row>
    <row r="20" spans="1:10" ht="27" x14ac:dyDescent="0.6">
      <c r="A20" s="25">
        <v>12</v>
      </c>
      <c r="B20" s="26" t="s">
        <v>32</v>
      </c>
      <c r="C20" s="30">
        <f t="shared" si="0"/>
        <v>4607666</v>
      </c>
      <c r="D20" s="30">
        <f>[4]ตารางสำรวจอายุลูกหนี้ฯ!E67</f>
        <v>3408044</v>
      </c>
      <c r="E20" s="30">
        <f>[4]ตารางสำรวจอายุลูกหนี้ฯ!G67</f>
        <v>305663</v>
      </c>
      <c r="F20" s="30">
        <f>[4]ตารางสำรวจอายุลูกหนี้ฯ!I67</f>
        <v>350602</v>
      </c>
      <c r="G20" s="30">
        <f>[4]ตารางสำรวจอายุลูกหนี้ฯ!K67</f>
        <v>457610</v>
      </c>
      <c r="H20" s="30">
        <f>[4]ตารางสำรวจอายุลูกหนี้ฯ!M67</f>
        <v>82267</v>
      </c>
      <c r="I20" s="30">
        <f>[4]ตารางสำรวจอายุลูกหนี้ฯ!O67</f>
        <v>3480</v>
      </c>
      <c r="J20" s="30">
        <f>[4]ตารางสำรวจอายุลูกหนี้ฯ!L67</f>
        <v>0</v>
      </c>
    </row>
    <row r="21" spans="1:10" ht="27.75" thickBot="1" x14ac:dyDescent="0.65">
      <c r="A21" s="27">
        <v>13</v>
      </c>
      <c r="B21" s="28" t="s">
        <v>33</v>
      </c>
      <c r="C21" s="31">
        <f t="shared" si="0"/>
        <v>10074423</v>
      </c>
      <c r="D21" s="31">
        <f>[4]ตารางสำรวจอายุลูกหนี้ฯ!E68</f>
        <v>8774449</v>
      </c>
      <c r="E21" s="31">
        <f>[4]ตารางสำรวจอายุลูกหนี้ฯ!G68</f>
        <v>389442</v>
      </c>
      <c r="F21" s="31">
        <f>[4]ตารางสำรวจอายุลูกหนี้ฯ!I68</f>
        <v>367175</v>
      </c>
      <c r="G21" s="31">
        <f>[4]ตารางสำรวจอายุลูกหนี้ฯ!K68</f>
        <v>457610</v>
      </c>
      <c r="H21" s="31">
        <f>[4]ตารางสำรวจอายุลูกหนี้ฯ!M68</f>
        <v>82267</v>
      </c>
      <c r="I21" s="31">
        <f>[4]ตารางสำรวจอายุลูกหนี้ฯ!O68</f>
        <v>3480</v>
      </c>
      <c r="J21" s="31">
        <f>[4]ตารางสำรวจอายุลูกหนี้ฯ!L68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5338-EED1-4C04-9809-897041ED3F80}">
  <dimension ref="A1:J25"/>
  <sheetViews>
    <sheetView topLeftCell="A5" workbookViewId="0">
      <selection activeCell="K19" sqref="K19"/>
    </sheetView>
  </sheetViews>
  <sheetFormatPr defaultColWidth="9" defaultRowHeight="20.25" x14ac:dyDescent="0.3"/>
  <cols>
    <col min="1" max="1" width="6.140625" style="1" customWidth="1"/>
    <col min="2" max="2" width="44.42578125" style="2" customWidth="1"/>
    <col min="3" max="3" width="21.140625" style="2" customWidth="1"/>
    <col min="4" max="4" width="14.140625" style="2" customWidth="1"/>
    <col min="5" max="5" width="13" style="2" customWidth="1"/>
    <col min="6" max="6" width="10.42578125" style="2" customWidth="1"/>
    <col min="7" max="7" width="12.28515625" style="2" customWidth="1"/>
    <col min="8" max="10" width="10.42578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54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31200</v>
      </c>
      <c r="D9" s="9">
        <f>[5]ตารางสำรวจอายุลูกหนี้ฯ!E11</f>
        <v>31200</v>
      </c>
      <c r="E9" s="9">
        <f>[5]ตารางสำรวจอายุลูกหนี้ฯ!G11</f>
        <v>0</v>
      </c>
      <c r="F9" s="9">
        <f>[5]ตารางสำรวจอายุลูกหนี้ฯ!H11</f>
        <v>0</v>
      </c>
      <c r="G9" s="9">
        <f>[5]ตารางสำรวจอายุลูกหนี้ฯ!I11</f>
        <v>0</v>
      </c>
      <c r="H9" s="9">
        <f>[5]ตารางสำรวจอายุลูกหนี้ฯ!J11</f>
        <v>0</v>
      </c>
      <c r="I9" s="9">
        <f>[5]ตารางสำรวจอายุลูกหนี้ฯ!K11</f>
        <v>0</v>
      </c>
      <c r="J9" s="9">
        <f>[5]ตารางสำรวจอายุลูกหนี้ฯ!L11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642199</v>
      </c>
      <c r="D10" s="9">
        <f>[5]ตารางสำรวจอายุลูกหนี้ฯ!E23</f>
        <v>642199</v>
      </c>
      <c r="E10" s="9">
        <f>[5]ตารางสำรวจอายุลูกหนี้ฯ!G23</f>
        <v>0</v>
      </c>
      <c r="F10" s="9">
        <f>[5]ตารางสำรวจอายุลูกหนี้ฯ!H23</f>
        <v>0</v>
      </c>
      <c r="G10" s="9">
        <f>[5]ตารางสำรวจอายุลูกหนี้ฯ!I23</f>
        <v>0</v>
      </c>
      <c r="H10" s="9">
        <f>[5]ตารางสำรวจอายุลูกหนี้ฯ!J23</f>
        <v>0</v>
      </c>
      <c r="I10" s="9">
        <f>[5]ตารางสำรวจอายุลูกหนี้ฯ!K23</f>
        <v>0</v>
      </c>
      <c r="J10" s="9">
        <f>[5]ตารางสำรวจอายุลูกหนี้ฯ!L23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478597.85000000003</v>
      </c>
      <c r="D11" s="9">
        <f>[5]ตารางสำรวจอายุลูกหนี้ฯ!E34</f>
        <v>39929.15</v>
      </c>
      <c r="E11" s="9">
        <f>[5]ตารางสำรวจอายุลูกหนี้ฯ!G34</f>
        <v>435280.7</v>
      </c>
      <c r="F11" s="9">
        <f>[5]ตารางสำรวจอายุลูกหนี้ฯ!H34</f>
        <v>0</v>
      </c>
      <c r="G11" s="9">
        <f>[5]ตารางสำรวจอายุลูกหนี้ฯ!I34</f>
        <v>3388</v>
      </c>
      <c r="H11" s="9">
        <f>[5]ตารางสำรวจอายุลูกหนี้ฯ!J34</f>
        <v>0</v>
      </c>
      <c r="I11" s="9">
        <f>[5]ตารางสำรวจอายุลูกหนี้ฯ!K34</f>
        <v>0</v>
      </c>
      <c r="J11" s="9">
        <f>[5]ตารางสำรวจอายุลูกหนี้ฯ!L34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1347977.9900000002</v>
      </c>
      <c r="D12" s="9">
        <f>[5]ตารางสำรวจอายุลูกหนี้ฯ!E39</f>
        <v>1058980.8700000001</v>
      </c>
      <c r="E12" s="9">
        <f>[5]ตารางสำรวจอายุลูกหนี้ฯ!G39</f>
        <v>288997.12</v>
      </c>
      <c r="F12" s="9">
        <f>[5]ตารางสำรวจอายุลูกหนี้ฯ!H39</f>
        <v>0</v>
      </c>
      <c r="G12" s="9">
        <f>[5]ตารางสำรวจอายุลูกหนี้ฯ!I39</f>
        <v>0</v>
      </c>
      <c r="H12" s="9">
        <f>[5]ตารางสำรวจอายุลูกหนี้ฯ!J39</f>
        <v>0</v>
      </c>
      <c r="I12" s="9">
        <f>[5]ตารางสำรวจอายุลูกหนี้ฯ!K39</f>
        <v>0</v>
      </c>
      <c r="J12" s="9">
        <f>[5]ตารางสำรวจอายุลูกหนี้ฯ!L39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4181</v>
      </c>
      <c r="D13" s="9">
        <f>[5]ตารางสำรวจอายุลูกหนี้ฯ!E50</f>
        <v>4181</v>
      </c>
      <c r="E13" s="9">
        <f>[5]ตารางสำรวจอายุลูกหนี้ฯ!G50</f>
        <v>0</v>
      </c>
      <c r="F13" s="9">
        <f>[5]ตารางสำรวจอายุลูกหนี้ฯ!H50</f>
        <v>0</v>
      </c>
      <c r="G13" s="9">
        <f>[5]ตารางสำรวจอายุลูกหนี้ฯ!I50</f>
        <v>0</v>
      </c>
      <c r="H13" s="9">
        <f>[5]ตารางสำรวจอายุลูกหนี้ฯ!J50</f>
        <v>0</v>
      </c>
      <c r="I13" s="9">
        <f>[5]ตารางสำรวจอายุลูกหนี้ฯ!K50</f>
        <v>0</v>
      </c>
      <c r="J13" s="9">
        <f>[5]ตารางสำรวจอายุลูกหนี้ฯ!L50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1316658</v>
      </c>
      <c r="D14" s="9">
        <f>[5]ตารางสำรวจอายุลูกหนี้ฯ!E53</f>
        <v>1130235</v>
      </c>
      <c r="E14" s="9">
        <f>[5]ตารางสำรวจอายุลูกหนี้ฯ!G53</f>
        <v>168286</v>
      </c>
      <c r="F14" s="9">
        <f>[5]ตารางสำรวจอายุลูกหนี้ฯ!H53</f>
        <v>0</v>
      </c>
      <c r="G14" s="9">
        <f>[5]ตารางสำรวจอายุลูกหนี้ฯ!I53</f>
        <v>18137</v>
      </c>
      <c r="H14" s="9">
        <f>[5]ตารางสำรวจอายุลูกหนี้ฯ!J53</f>
        <v>0</v>
      </c>
      <c r="I14" s="9">
        <f>[5]ตารางสำรวจอายุลูกหนี้ฯ!K53</f>
        <v>0</v>
      </c>
      <c r="J14" s="9">
        <f>[5]ตารางสำรวจอายุลูกหนี้ฯ!L53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[5]ตารางสำรวจอายุลูกหนี้ฯ!E56</f>
        <v>0</v>
      </c>
      <c r="E15" s="9">
        <f>[5]ตารางสำรวจอายุลูกหนี้ฯ!G56</f>
        <v>0</v>
      </c>
      <c r="F15" s="9">
        <f>[5]ตารางสำรวจอายุลูกหนี้ฯ!H56</f>
        <v>0</v>
      </c>
      <c r="G15" s="9">
        <f>[5]ตารางสำรวจอายุลูกหนี้ฯ!I56</f>
        <v>0</v>
      </c>
      <c r="H15" s="9">
        <f>[5]ตารางสำรวจอายุลูกหนี้ฯ!J56</f>
        <v>0</v>
      </c>
      <c r="I15" s="9">
        <f>[5]ตารางสำรวจอายุลูกหนี้ฯ!K56</f>
        <v>0</v>
      </c>
      <c r="J15" s="9">
        <f>[5]ตารางสำรวจอายุลูกหนี้ฯ!L56</f>
        <v>0</v>
      </c>
    </row>
    <row r="16" spans="1:10" x14ac:dyDescent="0.3">
      <c r="A16" s="7">
        <v>8</v>
      </c>
      <c r="B16" s="8" t="s">
        <v>28</v>
      </c>
      <c r="C16" s="9">
        <f t="shared" si="0"/>
        <v>41571</v>
      </c>
      <c r="D16" s="9">
        <f>[5]ตารางสำรวจอายุลูกหนี้ฯ!E59</f>
        <v>18853</v>
      </c>
      <c r="E16" s="9">
        <f>[5]ตารางสำรวจอายุลูกหนี้ฯ!G59</f>
        <v>15596</v>
      </c>
      <c r="F16" s="9">
        <f>[5]ตารางสำรวจอายุลูกหนี้ฯ!H59</f>
        <v>0</v>
      </c>
      <c r="G16" s="9">
        <f>[5]ตารางสำรวจอายุลูกหนี้ฯ!I59</f>
        <v>1656</v>
      </c>
      <c r="H16" s="9">
        <f>[5]ตารางสำรวจอายุลูกหนี้ฯ!J59</f>
        <v>0</v>
      </c>
      <c r="I16" s="9">
        <f>[5]ตารางสำรวจอายุลูกหนี้ฯ!K59</f>
        <v>5466</v>
      </c>
      <c r="J16" s="9">
        <f>[5]ตารางสำรวจอายุลูกหนี้ฯ!L59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 t="shared" si="0"/>
        <v>146446</v>
      </c>
      <c r="D17" s="9">
        <f>[5]ตารางสำรวจอายุลูกหนี้ฯ!E64</f>
        <v>107977</v>
      </c>
      <c r="E17" s="9">
        <f>[5]ตารางสำรวจอายุลูกหนี้ฯ!G64</f>
        <v>38469</v>
      </c>
      <c r="F17" s="9">
        <f>[5]ตารางสำรวจอายุลูกหนี้ฯ!H64</f>
        <v>0</v>
      </c>
      <c r="G17" s="9">
        <f>[5]ตารางสำรวจอายุลูกหนี้ฯ!I64</f>
        <v>0</v>
      </c>
      <c r="H17" s="9">
        <f>[5]ตารางสำรวจอายุลูกหนี้ฯ!J64</f>
        <v>0</v>
      </c>
      <c r="I17" s="9">
        <f>[5]ตารางสำรวจอายุลูกหนี้ฯ!K64</f>
        <v>0</v>
      </c>
      <c r="J17" s="9">
        <f>[5]ตารางสำรวจอายุลูกหนี้ฯ!L64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[5]ตารางสำรวจอายุลูกหนี้ฯ!E65</f>
        <v>0</v>
      </c>
      <c r="E18" s="12">
        <f>[5]ตารางสำรวจอายุลูกหนี้ฯ!G65</f>
        <v>0</v>
      </c>
      <c r="F18" s="12">
        <f>[5]ตารางสำรวจอายุลูกหนี้ฯ!H65</f>
        <v>0</v>
      </c>
      <c r="G18" s="12">
        <f>[5]ตารางสำรวจอายุลูกหนี้ฯ!I65</f>
        <v>0</v>
      </c>
      <c r="H18" s="12">
        <f>[5]ตารางสำรวจอายุลูกหนี้ฯ!J65</f>
        <v>0</v>
      </c>
      <c r="I18" s="12">
        <f>[5]ตารางสำรวจอายุลูกหนี้ฯ!K65</f>
        <v>0</v>
      </c>
      <c r="J18" s="12">
        <f>[5]ตารางสำรวจอายุลูกหนี้ฯ!L65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[5]ตารางสำรวจอายุลูกหนี้ฯ!E66</f>
        <v>0</v>
      </c>
      <c r="E19" s="12">
        <f>[5]ตารางสำรวจอายุลูกหนี้ฯ!G66</f>
        <v>0</v>
      </c>
      <c r="F19" s="12">
        <f>[5]ตารางสำรวจอายุลูกหนี้ฯ!H66</f>
        <v>0</v>
      </c>
      <c r="G19" s="12">
        <f>[5]ตารางสำรวจอายุลูกหนี้ฯ!I66</f>
        <v>0</v>
      </c>
      <c r="H19" s="12">
        <f>[5]ตารางสำรวจอายุลูกหนี้ฯ!J66</f>
        <v>0</v>
      </c>
      <c r="I19" s="12">
        <f>[5]ตารางสำรวจอายุลูกหนี้ฯ!K66</f>
        <v>0</v>
      </c>
      <c r="J19" s="12">
        <f>[5]ตารางสำรวจอายุลูกหนี้ฯ!L66</f>
        <v>0</v>
      </c>
    </row>
    <row r="20" spans="1:10" x14ac:dyDescent="0.3">
      <c r="A20" s="10">
        <v>12</v>
      </c>
      <c r="B20" s="11" t="s">
        <v>32</v>
      </c>
      <c r="C20" s="12">
        <f t="shared" si="0"/>
        <v>0</v>
      </c>
      <c r="D20" s="12">
        <f>[5]ตารางสำรวจอายุลูกหนี้ฯ!E67</f>
        <v>0</v>
      </c>
      <c r="E20" s="12">
        <f>[5]ตารางสำรวจอายุลูกหนี้ฯ!G67</f>
        <v>0</v>
      </c>
      <c r="F20" s="12">
        <f>[5]ตารางสำรวจอายุลูกหนี้ฯ!H67</f>
        <v>0</v>
      </c>
      <c r="G20" s="12">
        <f>[5]ตารางสำรวจอายุลูกหนี้ฯ!I67</f>
        <v>0</v>
      </c>
      <c r="H20" s="12">
        <f>[5]ตารางสำรวจอายุลูกหนี้ฯ!J67</f>
        <v>0</v>
      </c>
      <c r="I20" s="12">
        <f>[5]ตารางสำรวจอายุลูกหนี้ฯ!K67</f>
        <v>0</v>
      </c>
      <c r="J20" s="12">
        <f>[5]ตารางสำรวจอายุลูกหนี้ฯ!L67</f>
        <v>0</v>
      </c>
    </row>
    <row r="21" spans="1:10" ht="21" thickBot="1" x14ac:dyDescent="0.35">
      <c r="A21" s="17">
        <v>13</v>
      </c>
      <c r="B21" s="18" t="s">
        <v>33</v>
      </c>
      <c r="C21" s="14">
        <f t="shared" si="0"/>
        <v>4008830.84</v>
      </c>
      <c r="D21" s="14">
        <f>[5]ตารางสำรวจอายุลูกหนี้ฯ!E68</f>
        <v>3033555.02</v>
      </c>
      <c r="E21" s="14">
        <f>[5]ตารางสำรวจอายุลูกหนี้ฯ!G68</f>
        <v>946628.82000000007</v>
      </c>
      <c r="F21" s="14">
        <f>[5]ตารางสำรวจอายุลูกหนี้ฯ!H68</f>
        <v>0</v>
      </c>
      <c r="G21" s="14">
        <f>[5]ตารางสำรวจอายุลูกหนี้ฯ!I68</f>
        <v>23181</v>
      </c>
      <c r="H21" s="14">
        <f>[5]ตารางสำรวจอายุลูกหนี้ฯ!J68</f>
        <v>0</v>
      </c>
      <c r="I21" s="14">
        <f>[5]ตารางสำรวจอายุลูกหนี้ฯ!K68</f>
        <v>5466</v>
      </c>
      <c r="J21" s="14">
        <f>[5]ตารางสำรวจอายุลูกหนี้ฯ!L68</f>
        <v>0</v>
      </c>
    </row>
    <row r="22" spans="1:10" ht="21" thickTop="1" x14ac:dyDescent="0.3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18D0-7651-4250-9834-D084A3A12D10}">
  <dimension ref="A1:K25"/>
  <sheetViews>
    <sheetView topLeftCell="A7" workbookViewId="0">
      <selection activeCell="D24" sqref="D2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15" customWidth="1"/>
    <col min="4" max="4" width="14.5703125" style="15" customWidth="1"/>
    <col min="5" max="6" width="12.28515625" style="15" customWidth="1"/>
    <col min="7" max="7" width="11.7109375" style="15" customWidth="1"/>
    <col min="8" max="9" width="10.42578125" style="15" customWidth="1"/>
    <col min="10" max="10" width="11.5703125" style="15" customWidth="1"/>
    <col min="11" max="11" width="9.85546875" style="2" bestFit="1" customWidth="1"/>
    <col min="12" max="16384" width="9" style="2"/>
  </cols>
  <sheetData>
    <row r="1" spans="1:11" x14ac:dyDescent="0.3">
      <c r="I1" s="78"/>
      <c r="J1" s="78"/>
    </row>
    <row r="2" spans="1:11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x14ac:dyDescent="0.3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1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1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1" s="3" customFormat="1" ht="36" x14ac:dyDescent="0.3">
      <c r="A7" s="72"/>
      <c r="B7" s="72"/>
      <c r="C7" s="72"/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 t="s">
        <v>12</v>
      </c>
      <c r="J7" s="32" t="s">
        <v>13</v>
      </c>
    </row>
    <row r="8" spans="1:11" s="6" customFormat="1" ht="30" x14ac:dyDescent="0.2">
      <c r="A8" s="72"/>
      <c r="B8" s="72"/>
      <c r="C8" s="5" t="s">
        <v>34</v>
      </c>
      <c r="D8" s="33" t="s">
        <v>14</v>
      </c>
      <c r="E8" s="33" t="s">
        <v>15</v>
      </c>
      <c r="F8" s="33" t="s">
        <v>16</v>
      </c>
      <c r="G8" s="33" t="s">
        <v>17</v>
      </c>
      <c r="H8" s="33" t="s">
        <v>18</v>
      </c>
      <c r="I8" s="33" t="s">
        <v>19</v>
      </c>
      <c r="J8" s="33" t="s">
        <v>20</v>
      </c>
    </row>
    <row r="9" spans="1:11" x14ac:dyDescent="0.3">
      <c r="A9" s="7">
        <v>1</v>
      </c>
      <c r="B9" s="8" t="s">
        <v>21</v>
      </c>
      <c r="C9" s="9">
        <f t="shared" ref="C9:C21" si="0">SUM(D9:J9)</f>
        <v>0</v>
      </c>
      <c r="D9" s="9">
        <f>[6]ตารางสำรวจอายุลูกหนี้ฯ!E11</f>
        <v>0</v>
      </c>
      <c r="E9" s="9">
        <f>[6]ตารางสำรวจอายุลูกหนี้ฯ!G11</f>
        <v>0</v>
      </c>
      <c r="F9" s="9">
        <f>[6]ตารางสำรวจอายุลูกหนี้ฯ!I11</f>
        <v>0</v>
      </c>
      <c r="G9" s="9">
        <f>[6]ตารางสำรวจอายุลูกหนี้ฯ!I11</f>
        <v>0</v>
      </c>
      <c r="H9" s="9">
        <f>[6]ตารางสำรวจอายุลูกหนี้ฯ!M11</f>
        <v>0</v>
      </c>
      <c r="I9" s="9">
        <f>[6]ตารางสำรวจอายุลูกหนี้ฯ!O11</f>
        <v>0</v>
      </c>
      <c r="J9" s="9">
        <f>[6]ตารางสำรวจอายุลูกหนี้ฯ!L11</f>
        <v>0</v>
      </c>
    </row>
    <row r="10" spans="1:11" x14ac:dyDescent="0.3">
      <c r="A10" s="7">
        <v>2</v>
      </c>
      <c r="B10" s="8" t="s">
        <v>22</v>
      </c>
      <c r="C10" s="9">
        <f t="shared" si="0"/>
        <v>227296</v>
      </c>
      <c r="D10" s="9">
        <f>[6]ตารางสำรวจอายุลูกหนี้ฯ!E23</f>
        <v>213238</v>
      </c>
      <c r="E10" s="9">
        <f>[6]ตารางสำรวจอายุลูกหนี้ฯ!G23</f>
        <v>14058</v>
      </c>
      <c r="F10" s="9">
        <f>[6]ตารางสำรวจอายุลูกหนี้ฯ!I23</f>
        <v>0</v>
      </c>
      <c r="G10" s="9">
        <f>[6]ตารางสำรวจอายุลูกหนี้ฯ!I23</f>
        <v>0</v>
      </c>
      <c r="H10" s="9">
        <f>[6]ตารางสำรวจอายุลูกหนี้ฯ!M23</f>
        <v>0</v>
      </c>
      <c r="I10" s="9">
        <f>[6]ตารางสำรวจอายุลูกหนี้ฯ!O23</f>
        <v>0</v>
      </c>
      <c r="J10" s="9">
        <f>[6]ตารางสำรวจอายุลูกหนี้ฯ!L23</f>
        <v>0</v>
      </c>
    </row>
    <row r="11" spans="1:11" x14ac:dyDescent="0.3">
      <c r="A11" s="7">
        <v>3</v>
      </c>
      <c r="B11" s="8" t="s">
        <v>23</v>
      </c>
      <c r="C11" s="9">
        <f t="shared" si="0"/>
        <v>706537.57000000007</v>
      </c>
      <c r="D11" s="9">
        <f>[6]ตารางสำรวจอายุลูกหนี้ฯ!E34</f>
        <v>650343.57000000007</v>
      </c>
      <c r="E11" s="9">
        <f>[6]ตารางสำรวจอายุลูกหนี้ฯ!G34</f>
        <v>28144</v>
      </c>
      <c r="F11" s="9">
        <f>[6]ตารางสำรวจอายุลูกหนี้ฯ!I34</f>
        <v>16560</v>
      </c>
      <c r="G11" s="9">
        <f>[6]ตารางสำรวจอายุลูกหนี้ฯ!K34</f>
        <v>11490</v>
      </c>
      <c r="H11" s="9">
        <f>[6]ตารางสำรวจอายุลูกหนี้ฯ!M34</f>
        <v>0</v>
      </c>
      <c r="I11" s="9">
        <f>[6]ตารางสำรวจอายุลูกหนี้ฯ!O34</f>
        <v>0</v>
      </c>
      <c r="J11" s="9">
        <f>[6]ตารางสำรวจอายุลูกหนี้ฯ!L34</f>
        <v>0</v>
      </c>
      <c r="K11" s="34"/>
    </row>
    <row r="12" spans="1:11" ht="24" x14ac:dyDescent="0.55000000000000004">
      <c r="A12" s="7">
        <v>4</v>
      </c>
      <c r="B12" s="8" t="s">
        <v>24</v>
      </c>
      <c r="C12" s="9">
        <f t="shared" si="0"/>
        <v>71317</v>
      </c>
      <c r="D12" s="9">
        <f>[6]ตารางสำรวจอายุลูกหนี้ฯ!E39</f>
        <v>71317</v>
      </c>
      <c r="E12" s="9">
        <f>[6]ตารางสำรวจอายุลูกหนี้ฯ!G39</f>
        <v>0</v>
      </c>
      <c r="F12" s="9">
        <f>[6]ตารางสำรวจอายุลูกหนี้ฯ!I39</f>
        <v>0</v>
      </c>
      <c r="G12" s="9">
        <f>[6]ตารางสำรวจอายุลูกหนี้ฯ!K39</f>
        <v>0</v>
      </c>
      <c r="H12" s="9">
        <f>[6]ตารางสำรวจอายุลูกหนี้ฯ!M39</f>
        <v>0</v>
      </c>
      <c r="I12" s="9">
        <f>[6]ตารางสำรวจอายุลูกหนี้ฯ!O39</f>
        <v>0</v>
      </c>
      <c r="J12" s="9">
        <f>[6]ตารางสำรวจอายุลูกหนี้ฯ!L39</f>
        <v>0</v>
      </c>
    </row>
    <row r="13" spans="1:11" ht="24" x14ac:dyDescent="0.55000000000000004">
      <c r="A13" s="7">
        <v>5</v>
      </c>
      <c r="B13" s="8" t="s">
        <v>25</v>
      </c>
      <c r="C13" s="9">
        <f t="shared" si="0"/>
        <v>0</v>
      </c>
      <c r="D13" s="9">
        <f>[6]ตารางสำรวจอายุลูกหนี้ฯ!E50</f>
        <v>0</v>
      </c>
      <c r="E13" s="9">
        <f>[6]ตารางสำรวจอายุลูกหนี้ฯ!G50</f>
        <v>0</v>
      </c>
      <c r="F13" s="9">
        <f>[6]ตารางสำรวจอายุลูกหนี้ฯ!I50</f>
        <v>0</v>
      </c>
      <c r="G13" s="9">
        <f>[6]ตารางสำรวจอายุลูกหนี้ฯ!K50</f>
        <v>0</v>
      </c>
      <c r="H13" s="9">
        <f>[6]ตารางสำรวจอายุลูกหนี้ฯ!M50</f>
        <v>0</v>
      </c>
      <c r="I13" s="9">
        <f>[6]ตารางสำรวจอายุลูกหนี้ฯ!O50</f>
        <v>0</v>
      </c>
      <c r="J13" s="9">
        <f>[6]ตารางสำรวจอายุลูกหนี้ฯ!L50</f>
        <v>0</v>
      </c>
    </row>
    <row r="14" spans="1:11" ht="24" x14ac:dyDescent="0.55000000000000004">
      <c r="A14" s="7">
        <v>6</v>
      </c>
      <c r="B14" s="8" t="s">
        <v>26</v>
      </c>
      <c r="C14" s="9">
        <f t="shared" si="0"/>
        <v>262409</v>
      </c>
      <c r="D14" s="9">
        <f>[6]ตารางสำรวจอายุลูกหนี้ฯ!E53</f>
        <v>207717</v>
      </c>
      <c r="E14" s="9">
        <f>[6]ตารางสำรวจอายุลูกหนี้ฯ!G53</f>
        <v>27846</v>
      </c>
      <c r="F14" s="9">
        <f>[6]ตารางสำรวจอายุลูกหนี้ฯ!I53</f>
        <v>26846</v>
      </c>
      <c r="G14" s="9">
        <f>[6]ตารางสำรวจอายุลูกหนี้ฯ!K53</f>
        <v>0</v>
      </c>
      <c r="H14" s="9">
        <f>[6]ตารางสำรวจอายุลูกหนี้ฯ!M53</f>
        <v>0</v>
      </c>
      <c r="I14" s="9">
        <f>[6]ตารางสำรวจอายุลูกหนี้ฯ!O53</f>
        <v>0</v>
      </c>
      <c r="J14" s="9">
        <f>[6]ตารางสำรวจอายุลูกหนี้ฯ!L53</f>
        <v>0</v>
      </c>
    </row>
    <row r="15" spans="1:11" ht="24" x14ac:dyDescent="0.55000000000000004">
      <c r="A15" s="7">
        <v>7</v>
      </c>
      <c r="B15" s="8" t="s">
        <v>27</v>
      </c>
      <c r="C15" s="9">
        <f t="shared" si="0"/>
        <v>16101</v>
      </c>
      <c r="D15" s="9">
        <f>[6]ตารางสำรวจอายุลูกหนี้ฯ!E56</f>
        <v>16101</v>
      </c>
      <c r="E15" s="9">
        <f>[6]ตารางสำรวจอายุลูกหนี้ฯ!G56</f>
        <v>0</v>
      </c>
      <c r="F15" s="9">
        <f>[6]ตารางสำรวจอายุลูกหนี้ฯ!I56</f>
        <v>0</v>
      </c>
      <c r="G15" s="9">
        <f>[6]ตารางสำรวจอายุลูกหนี้ฯ!K56</f>
        <v>0</v>
      </c>
      <c r="H15" s="9">
        <f>[6]ตารางสำรวจอายุลูกหนี้ฯ!M56</f>
        <v>0</v>
      </c>
      <c r="I15" s="9">
        <f>[6]ตารางสำรวจอายุลูกหนี้ฯ!O56</f>
        <v>0</v>
      </c>
      <c r="J15" s="9">
        <f>[6]ตารางสำรวจอายุลูกหนี้ฯ!L56</f>
        <v>0</v>
      </c>
    </row>
    <row r="16" spans="1:11" ht="24" x14ac:dyDescent="0.55000000000000004">
      <c r="A16" s="7">
        <v>8</v>
      </c>
      <c r="B16" s="8" t="s">
        <v>28</v>
      </c>
      <c r="C16" s="9">
        <f t="shared" si="0"/>
        <v>90153</v>
      </c>
      <c r="D16" s="9">
        <f>[6]ตารางสำรวจอายุลูกหนี้ฯ!E59</f>
        <v>57690</v>
      </c>
      <c r="E16" s="9">
        <f>[6]ตารางสำรวจอายุลูกหนี้ฯ!G59</f>
        <v>27694</v>
      </c>
      <c r="F16" s="9">
        <f>[6]ตารางสำรวจอายุลูกหนี้ฯ!I59</f>
        <v>4769</v>
      </c>
      <c r="G16" s="9">
        <f>[6]ตารางสำรวจอายุลูกหนี้ฯ!K59</f>
        <v>0</v>
      </c>
      <c r="H16" s="9">
        <f>[6]ตารางสำรวจอายุลูกหนี้ฯ!M59</f>
        <v>0</v>
      </c>
      <c r="I16" s="9">
        <f>[6]ตารางสำรวจอายุลูกหนี้ฯ!O59</f>
        <v>0</v>
      </c>
      <c r="J16" s="9">
        <f>[6]ตารางสำรวจอายุลูกหนี้ฯ!L59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25456</v>
      </c>
      <c r="D17" s="9">
        <f>[6]ตารางสำรวจอายุลูกหนี้ฯ!E64</f>
        <v>25456</v>
      </c>
      <c r="E17" s="9">
        <f>[6]ตารางสำรวจอายุลูกหนี้ฯ!G64</f>
        <v>0</v>
      </c>
      <c r="F17" s="9">
        <f>[6]ตารางสำรวจอายุลูกหนี้ฯ!I64</f>
        <v>0</v>
      </c>
      <c r="G17" s="9">
        <f>[6]ตารางสำรวจอายุลูกหนี้ฯ!K64</f>
        <v>0</v>
      </c>
      <c r="H17" s="9">
        <f>[6]ตารางสำรวจอายุลูกหนี้ฯ!M64</f>
        <v>0</v>
      </c>
      <c r="I17" s="9">
        <f>[6]ตารางสำรวจอายุลูกหนี้ฯ!O64</f>
        <v>0</v>
      </c>
      <c r="J17" s="9">
        <f>[6]ตารางสำรวจอายุลูกหนี้ฯ!L64</f>
        <v>0</v>
      </c>
    </row>
    <row r="18" spans="1:10" ht="24" x14ac:dyDescent="0.55000000000000004">
      <c r="A18" s="10">
        <v>10</v>
      </c>
      <c r="B18" s="11" t="s">
        <v>30</v>
      </c>
      <c r="C18" s="12">
        <f t="shared" si="0"/>
        <v>0</v>
      </c>
      <c r="D18" s="12">
        <f>[6]ตารางสำรวจอายุลูกหนี้ฯ!E65</f>
        <v>0</v>
      </c>
      <c r="E18" s="12">
        <f>[6]ตารางสำรวจอายุลูกหนี้ฯ!G65</f>
        <v>0</v>
      </c>
      <c r="F18" s="12">
        <f>[6]ตารางสำรวจอายุลูกหนี้ฯ!I65</f>
        <v>0</v>
      </c>
      <c r="G18" s="12">
        <f>[6]ตารางสำรวจอายุลูกหนี้ฯ!K65</f>
        <v>0</v>
      </c>
      <c r="H18" s="12">
        <f>[6]ตารางสำรวจอายุลูกหนี้ฯ!M65</f>
        <v>0</v>
      </c>
      <c r="I18" s="12">
        <f>[6]ตารางสำรวจอายุลูกหนี้ฯ!O65</f>
        <v>0</v>
      </c>
      <c r="J18" s="12">
        <f>[6]ตารางสำรวจอายุลูกหนี้ฯ!L65</f>
        <v>0</v>
      </c>
    </row>
    <row r="19" spans="1:10" ht="24" x14ac:dyDescent="0.55000000000000004">
      <c r="A19" s="10">
        <v>11</v>
      </c>
      <c r="B19" s="11" t="s">
        <v>31</v>
      </c>
      <c r="C19" s="12">
        <f t="shared" si="0"/>
        <v>0</v>
      </c>
      <c r="D19" s="12">
        <f>[6]ตารางสำรวจอายุลูกหนี้ฯ!E66</f>
        <v>0</v>
      </c>
      <c r="E19" s="12">
        <f>[6]ตารางสำรวจอายุลูกหนี้ฯ!G66</f>
        <v>0</v>
      </c>
      <c r="F19" s="12">
        <f>[6]ตารางสำรวจอายุลูกหนี้ฯ!I66</f>
        <v>0</v>
      </c>
      <c r="G19" s="12">
        <f>[6]ตารางสำรวจอายุลูกหนี้ฯ!K66</f>
        <v>0</v>
      </c>
      <c r="H19" s="12">
        <f>[6]ตารางสำรวจอายุลูกหนี้ฯ!M66</f>
        <v>0</v>
      </c>
      <c r="I19" s="12">
        <f>[6]ตารางสำรวจอายุลูกหนี้ฯ!O66</f>
        <v>0</v>
      </c>
      <c r="J19" s="12">
        <f>[6]ตารางสำรวจอายุลูกหนี้ฯ!L66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[6]ตารางสำรวจอายุลูกหนี้ฯ!E67</f>
        <v>0</v>
      </c>
      <c r="E20" s="12">
        <f>[6]ตารางสำรวจอายุลูกหนี้ฯ!G67</f>
        <v>0</v>
      </c>
      <c r="F20" s="12">
        <f>[6]ตารางสำรวจอายุลูกหนี้ฯ!I67</f>
        <v>0</v>
      </c>
      <c r="G20" s="12">
        <f>[6]ตารางสำรวจอายุลูกหนี้ฯ!K67</f>
        <v>0</v>
      </c>
      <c r="H20" s="12">
        <f>[6]ตารางสำรวจอายุลูกหนี้ฯ!M67</f>
        <v>0</v>
      </c>
      <c r="I20" s="12">
        <f>[6]ตารางสำรวจอายุลูกหนี้ฯ!O67</f>
        <v>0</v>
      </c>
      <c r="J20" s="12">
        <f>[6]ตารางสำรวจอายุลูกหนี้ฯ!L67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1399269.57</v>
      </c>
      <c r="D21" s="14">
        <f>[6]ตารางสำรวจอายุลูกหนี้ฯ!E68</f>
        <v>1241862.57</v>
      </c>
      <c r="E21" s="14">
        <f>[6]ตารางสำรวจอายุลูกหนี้ฯ!G68</f>
        <v>97742</v>
      </c>
      <c r="F21" s="14">
        <f>[6]ตารางสำรวจอายุลูกหนี้ฯ!I68</f>
        <v>48175</v>
      </c>
      <c r="G21" s="14">
        <f>[6]ตารางสำรวจอายุลูกหนี้ฯ!K68</f>
        <v>11490</v>
      </c>
      <c r="H21" s="14">
        <f>[6]ตารางสำรวจอายุลูกหนี้ฯ!J68</f>
        <v>0</v>
      </c>
      <c r="I21" s="14">
        <f>[6]ตารางสำรวจอายุลูกหนี้ฯ!O68</f>
        <v>0</v>
      </c>
      <c r="J21" s="14">
        <f>[6]ตารางสำรวจอายุลูกหนี้ฯ!L68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35"/>
      <c r="H24" s="77"/>
      <c r="I24" s="77"/>
      <c r="J24" s="77"/>
    </row>
    <row r="25" spans="1:10" ht="24" x14ac:dyDescent="0.55000000000000004">
      <c r="G25" s="35"/>
      <c r="H25" s="77"/>
      <c r="I25" s="77"/>
      <c r="J25" s="7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03CD-6F1B-4D9F-93B6-26AF34CFDAA8}">
  <dimension ref="A1:J27"/>
  <sheetViews>
    <sheetView topLeftCell="A7" workbookViewId="0">
      <selection activeCell="K15" sqref="K15"/>
    </sheetView>
  </sheetViews>
  <sheetFormatPr defaultColWidth="9" defaultRowHeight="20.25" x14ac:dyDescent="0.3"/>
  <cols>
    <col min="1" max="1" width="6.140625" style="1" customWidth="1"/>
    <col min="2" max="2" width="45" style="2" customWidth="1"/>
    <col min="3" max="3" width="21.140625" style="2" customWidth="1"/>
    <col min="4" max="10" width="13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0</v>
      </c>
      <c r="D9" s="9">
        <f>[7]ตารางสำรวจอายุลูกหนี้ฯ!E11</f>
        <v>0</v>
      </c>
      <c r="E9" s="9">
        <f>[7]ตารางสำรวจอายุลูกหนี้ฯ!G11</f>
        <v>0</v>
      </c>
      <c r="F9" s="9">
        <f>[7]ตารางสำรวจอายุลูกหนี้ฯ!I11</f>
        <v>0</v>
      </c>
      <c r="G9" s="9">
        <f>[7]ตารางสำรวจอายุลูกหนี้ฯ!K11</f>
        <v>0</v>
      </c>
      <c r="H9" s="9">
        <f>[7]ตารางสำรวจอายุลูกหนี้ฯ!M11</f>
        <v>0</v>
      </c>
      <c r="I9" s="9">
        <f>[7]ตารางสำรวจอายุลูกหนี้ฯ!O11</f>
        <v>0</v>
      </c>
      <c r="J9" s="9">
        <f>[7]ตารางสำรวจอายุลูกหนี้ฯ!L11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si="0"/>
        <v>463111.65</v>
      </c>
      <c r="D10" s="9">
        <f>[7]ตารางสำรวจอายุลูกหนี้ฯ!E23</f>
        <v>78920.55</v>
      </c>
      <c r="E10" s="9">
        <f>[7]ตารางสำรวจอายุลูกหนี้ฯ!G23</f>
        <v>52638.5</v>
      </c>
      <c r="F10" s="9">
        <f>[7]ตารางสำรวจอายุลูกหนี้ฯ!I23</f>
        <v>211228</v>
      </c>
      <c r="G10" s="9">
        <f>[7]ตารางสำรวจอายุลูกหนี้ฯ!K23</f>
        <v>120014.6</v>
      </c>
      <c r="H10" s="9">
        <f>[7]ตารางสำรวจอายุลูกหนี้ฯ!M23</f>
        <v>310</v>
      </c>
      <c r="I10" s="9">
        <f>[7]ตารางสำรวจอายุลูกหนี้ฯ!O23</f>
        <v>0</v>
      </c>
      <c r="J10" s="9">
        <f>[7]ตารางสำรวจอายุลูกหนี้ฯ!L23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78095.5</v>
      </c>
      <c r="D11" s="9">
        <f>[7]ตารางสำรวจอายุลูกหนี้ฯ!E34</f>
        <v>13362.5</v>
      </c>
      <c r="E11" s="9">
        <f>[7]ตารางสำรวจอายุลูกหนี้ฯ!G34</f>
        <v>36921</v>
      </c>
      <c r="F11" s="9">
        <f>[7]ตารางสำรวจอายุลูกหนี้ฯ!I34</f>
        <v>6781.5</v>
      </c>
      <c r="G11" s="9">
        <f>[7]ตารางสำรวจอายุลูกหนี้ฯ!K34</f>
        <v>7183.5</v>
      </c>
      <c r="H11" s="9">
        <f>[7]ตารางสำรวจอายุลูกหนี้ฯ!M34</f>
        <v>13847</v>
      </c>
      <c r="I11" s="9">
        <f>[7]ตารางสำรวจอายุลูกหนี้ฯ!O34</f>
        <v>0</v>
      </c>
      <c r="J11" s="9">
        <f>[7]ตารางสำรวจอายุลูกหนี้ฯ!L34</f>
        <v>0</v>
      </c>
    </row>
    <row r="12" spans="1:10" x14ac:dyDescent="0.3">
      <c r="A12" s="7">
        <v>4</v>
      </c>
      <c r="B12" s="8" t="s">
        <v>24</v>
      </c>
      <c r="C12" s="9">
        <f t="shared" si="0"/>
        <v>326885.5</v>
      </c>
      <c r="D12" s="9">
        <f>[7]ตารางสำรวจอายุลูกหนี้ฯ!E39</f>
        <v>36206</v>
      </c>
      <c r="E12" s="9">
        <f>[7]ตารางสำรวจอายุลูกหนี้ฯ!G39</f>
        <v>144734</v>
      </c>
      <c r="F12" s="9">
        <f>[7]ตารางสำรวจอายุลูกหนี้ฯ!I39</f>
        <v>94874.5</v>
      </c>
      <c r="G12" s="9">
        <f>[7]ตารางสำรวจอายุลูกหนี้ฯ!K39</f>
        <v>51071</v>
      </c>
      <c r="H12" s="9">
        <f>[7]ตารางสำรวจอายุลูกหนี้ฯ!M39</f>
        <v>0</v>
      </c>
      <c r="I12" s="9">
        <f>[7]ตารางสำรวจอายุลูกหนี้ฯ!O39</f>
        <v>0</v>
      </c>
      <c r="J12" s="9">
        <f>[7]ตารางสำรวจอายุลูกหนี้ฯ!L39</f>
        <v>0</v>
      </c>
    </row>
    <row r="13" spans="1:10" x14ac:dyDescent="0.3">
      <c r="A13" s="7">
        <v>5</v>
      </c>
      <c r="B13" s="8" t="s">
        <v>25</v>
      </c>
      <c r="C13" s="9">
        <f t="shared" si="0"/>
        <v>0</v>
      </c>
      <c r="D13" s="9">
        <f>[7]ตารางสำรวจอายุลูกหนี้ฯ!E50</f>
        <v>0</v>
      </c>
      <c r="E13" s="9">
        <f>[7]ตารางสำรวจอายุลูกหนี้ฯ!G50</f>
        <v>0</v>
      </c>
      <c r="F13" s="9">
        <f>[7]ตารางสำรวจอายุลูกหนี้ฯ!I50</f>
        <v>0</v>
      </c>
      <c r="G13" s="9">
        <f>[7]ตารางสำรวจอายุลูกหนี้ฯ!K50</f>
        <v>0</v>
      </c>
      <c r="H13" s="9">
        <f>[7]ตารางสำรวจอายุลูกหนี้ฯ!M50</f>
        <v>0</v>
      </c>
      <c r="I13" s="9">
        <f>[7]ตารางสำรวจอายุลูกหนี้ฯ!O50</f>
        <v>0</v>
      </c>
      <c r="J13" s="9">
        <f>[7]ตารางสำรวจอายุลูกหนี้ฯ!L50</f>
        <v>0</v>
      </c>
    </row>
    <row r="14" spans="1:10" x14ac:dyDescent="0.3">
      <c r="A14" s="7">
        <v>6</v>
      </c>
      <c r="B14" s="8" t="s">
        <v>26</v>
      </c>
      <c r="C14" s="9">
        <f t="shared" si="0"/>
        <v>76904</v>
      </c>
      <c r="D14" s="9">
        <f>[7]ตารางสำรวจอายุลูกหนี้ฯ!E53</f>
        <v>72707</v>
      </c>
      <c r="E14" s="9">
        <f>[7]ตารางสำรวจอายุลูกหนี้ฯ!G53</f>
        <v>4197</v>
      </c>
      <c r="F14" s="9">
        <f>[7]ตารางสำรวจอายุลูกหนี้ฯ!I53</f>
        <v>0</v>
      </c>
      <c r="G14" s="9">
        <f>[7]ตารางสำรวจอายุลูกหนี้ฯ!K53</f>
        <v>0</v>
      </c>
      <c r="H14" s="9">
        <f>[7]ตารางสำรวจอายุลูกหนี้ฯ!M53</f>
        <v>0</v>
      </c>
      <c r="I14" s="9">
        <f>[7]ตารางสำรวจอายุลูกหนี้ฯ!O53</f>
        <v>0</v>
      </c>
      <c r="J14" s="9">
        <f>[7]ตารางสำรวจอายุลูกหนี้ฯ!L53</f>
        <v>0</v>
      </c>
    </row>
    <row r="15" spans="1:10" x14ac:dyDescent="0.3">
      <c r="A15" s="7">
        <v>7</v>
      </c>
      <c r="B15" s="8" t="s">
        <v>27</v>
      </c>
      <c r="C15" s="9">
        <f t="shared" si="0"/>
        <v>0</v>
      </c>
      <c r="D15" s="9">
        <f>[7]ตารางสำรวจอายุลูกหนี้ฯ!E56</f>
        <v>0</v>
      </c>
      <c r="E15" s="9">
        <f>[7]ตารางสำรวจอายุลูกหนี้ฯ!G56</f>
        <v>0</v>
      </c>
      <c r="F15" s="9">
        <f>[7]ตารางสำรวจอายุลูกหนี้ฯ!I56</f>
        <v>0</v>
      </c>
      <c r="G15" s="9">
        <f>[7]ตารางสำรวจอายุลูกหนี้ฯ!K56</f>
        <v>0</v>
      </c>
      <c r="H15" s="9">
        <f>[7]ตารางสำรวจอายุลูกหนี้ฯ!M56</f>
        <v>0</v>
      </c>
      <c r="I15" s="9">
        <f>[7]ตารางสำรวจอายุลูกหนี้ฯ!O56</f>
        <v>0</v>
      </c>
      <c r="J15" s="9">
        <f>[7]ตารางสำรวจอายุลูกหนี้ฯ!L56</f>
        <v>0</v>
      </c>
    </row>
    <row r="16" spans="1:10" ht="24" x14ac:dyDescent="0.55000000000000004">
      <c r="A16" s="7">
        <v>8</v>
      </c>
      <c r="B16" s="8" t="s">
        <v>28</v>
      </c>
      <c r="C16" s="9">
        <f t="shared" si="0"/>
        <v>56117</v>
      </c>
      <c r="D16" s="9">
        <f>[7]ตารางสำรวจอายุลูกหนี้ฯ!E59</f>
        <v>15666</v>
      </c>
      <c r="E16" s="9">
        <f>[7]ตารางสำรวจอายุลูกหนี้ฯ!G59</f>
        <v>2066</v>
      </c>
      <c r="F16" s="9">
        <f>[7]ตารางสำรวจอายุลูกหนี้ฯ!I59</f>
        <v>30584</v>
      </c>
      <c r="G16" s="9">
        <f>[7]ตารางสำรวจอายุลูกหนี้ฯ!K59</f>
        <v>7801</v>
      </c>
      <c r="H16" s="9">
        <f>[7]ตารางสำรวจอายุลูกหนี้ฯ!M59</f>
        <v>0</v>
      </c>
      <c r="I16" s="9">
        <f>[7]ตารางสำรวจอายุลูกหนี้ฯ!O59</f>
        <v>0</v>
      </c>
      <c r="J16" s="9">
        <f>[7]ตารางสำรวจอายุลูกหนี้ฯ!L59</f>
        <v>0</v>
      </c>
    </row>
    <row r="17" spans="1:10" ht="24" x14ac:dyDescent="0.55000000000000004">
      <c r="A17" s="7">
        <v>9</v>
      </c>
      <c r="B17" s="8" t="s">
        <v>29</v>
      </c>
      <c r="C17" s="9">
        <f t="shared" si="0"/>
        <v>39237</v>
      </c>
      <c r="D17" s="9">
        <f>[7]ตารางสำรวจอายุลูกหนี้ฯ!E64</f>
        <v>15664</v>
      </c>
      <c r="E17" s="9">
        <f>[7]ตารางสำรวจอายุลูกหนี้ฯ!G64</f>
        <v>6211</v>
      </c>
      <c r="F17" s="9">
        <f>[7]ตารางสำรวจอายุลูกหนี้ฯ!I64</f>
        <v>11045</v>
      </c>
      <c r="G17" s="9">
        <f>[7]ตารางสำรวจอายุลูกหนี้ฯ!K64</f>
        <v>6317</v>
      </c>
      <c r="H17" s="9">
        <f>[7]ตารางสำรวจอายุลูกหนี้ฯ!M64</f>
        <v>0</v>
      </c>
      <c r="I17" s="9">
        <f>[7]ตารางสำรวจอายุลูกหนี้ฯ!O64</f>
        <v>0</v>
      </c>
      <c r="J17" s="9">
        <f>[7]ตารางสำรวจอายุลูกหนี้ฯ!L64</f>
        <v>0</v>
      </c>
    </row>
    <row r="18" spans="1:10" ht="24" x14ac:dyDescent="0.55000000000000004">
      <c r="A18" s="10">
        <v>10</v>
      </c>
      <c r="B18" s="11" t="s">
        <v>30</v>
      </c>
      <c r="C18" s="12">
        <f t="shared" si="0"/>
        <v>0</v>
      </c>
      <c r="D18" s="12">
        <f>[7]ตารางสำรวจอายุลูกหนี้ฯ!E65</f>
        <v>0</v>
      </c>
      <c r="E18" s="12">
        <f>[7]ตารางสำรวจอายุลูกหนี้ฯ!G65</f>
        <v>0</v>
      </c>
      <c r="F18" s="12">
        <f>[7]ตารางสำรวจอายุลูกหนี้ฯ!I65</f>
        <v>0</v>
      </c>
      <c r="G18" s="12">
        <f>[7]ตารางสำรวจอายุลูกหนี้ฯ!K65</f>
        <v>0</v>
      </c>
      <c r="H18" s="12">
        <f>[7]ตารางสำรวจอายุลูกหนี้ฯ!M65</f>
        <v>0</v>
      </c>
      <c r="I18" s="12">
        <f>[7]ตารางสำรวจอายุลูกหนี้ฯ!O65</f>
        <v>0</v>
      </c>
      <c r="J18" s="12">
        <f>[7]ตารางสำรวจอายุลูกหนี้ฯ!L65</f>
        <v>0</v>
      </c>
    </row>
    <row r="19" spans="1:10" ht="24" x14ac:dyDescent="0.55000000000000004">
      <c r="A19" s="10">
        <v>11</v>
      </c>
      <c r="B19" s="11" t="s">
        <v>31</v>
      </c>
      <c r="C19" s="12">
        <f t="shared" si="0"/>
        <v>0</v>
      </c>
      <c r="D19" s="12">
        <f>[7]ตารางสำรวจอายุลูกหนี้ฯ!E66</f>
        <v>0</v>
      </c>
      <c r="E19" s="12">
        <f>[7]ตารางสำรวจอายุลูกหนี้ฯ!G66</f>
        <v>0</v>
      </c>
      <c r="F19" s="12">
        <f>[7]ตารางสำรวจอายุลูกหนี้ฯ!I66</f>
        <v>0</v>
      </c>
      <c r="G19" s="12">
        <f>[7]ตารางสำรวจอายุลูกหนี้ฯ!K66</f>
        <v>0</v>
      </c>
      <c r="H19" s="12">
        <f>[7]ตารางสำรวจอายุลูกหนี้ฯ!M66</f>
        <v>0</v>
      </c>
      <c r="I19" s="12">
        <f>[7]ตารางสำรวจอายุลูกหนี้ฯ!O66</f>
        <v>0</v>
      </c>
      <c r="J19" s="12">
        <f>[7]ตารางสำรวจอายุลูกหนี้ฯ!L66</f>
        <v>0</v>
      </c>
    </row>
    <row r="20" spans="1:10" ht="24" x14ac:dyDescent="0.55000000000000004">
      <c r="A20" s="10">
        <v>12</v>
      </c>
      <c r="B20" s="11" t="s">
        <v>32</v>
      </c>
      <c r="C20" s="12">
        <f t="shared" si="0"/>
        <v>0</v>
      </c>
      <c r="D20" s="12">
        <f>[7]ตารางสำรวจอายุลูกหนี้ฯ!E67</f>
        <v>0</v>
      </c>
      <c r="E20" s="12">
        <f>[7]ตารางสำรวจอายุลูกหนี้ฯ!G67</f>
        <v>0</v>
      </c>
      <c r="F20" s="12">
        <f>[7]ตารางสำรวจอายุลูกหนี้ฯ!I67</f>
        <v>0</v>
      </c>
      <c r="G20" s="12">
        <f>[7]ตารางสำรวจอายุลูกหนี้ฯ!K67</f>
        <v>0</v>
      </c>
      <c r="H20" s="12">
        <f>[7]ตารางสำรวจอายุลูกหนี้ฯ!M67</f>
        <v>0</v>
      </c>
      <c r="I20" s="12">
        <f>[7]ตารางสำรวจอายุลูกหนี้ฯ!O67</f>
        <v>0</v>
      </c>
      <c r="J20" s="12">
        <f>[7]ตารางสำรวจอายุลูกหนี้ฯ!L67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 t="shared" si="0"/>
        <v>1040350.65</v>
      </c>
      <c r="D21" s="14">
        <f>[7]ตารางสำรวจอายุลูกหนี้ฯ!E68</f>
        <v>232526.05</v>
      </c>
      <c r="E21" s="14">
        <f>[7]ตารางสำรวจอายุลูกหนี้ฯ!G68</f>
        <v>246767.5</v>
      </c>
      <c r="F21" s="14">
        <f>[7]ตารางสำรวจอายุลูกหนี้ฯ!I68</f>
        <v>354513</v>
      </c>
      <c r="G21" s="14">
        <f>[7]ตารางสำรวจอายุลูกหนี้ฯ!K68</f>
        <v>192387.1</v>
      </c>
      <c r="H21" s="14">
        <f>[7]ตารางสำรวจอายุลูกหนี้ฯ!M68</f>
        <v>14157</v>
      </c>
      <c r="I21" s="14">
        <f>[7]ตารางสำรวจอายุลูกหนี้ฯ!O68</f>
        <v>0</v>
      </c>
      <c r="J21" s="14">
        <f>[7]ตารางสำรวจอายุลูกหนี้ฯ!L68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  <row r="26" spans="1:10" ht="24" x14ac:dyDescent="0.55000000000000004">
      <c r="H26" s="79"/>
      <c r="I26" s="79"/>
      <c r="J26" s="79"/>
    </row>
    <row r="27" spans="1:10" ht="24" x14ac:dyDescent="0.55000000000000004">
      <c r="H27" s="69"/>
      <c r="I27" s="69"/>
      <c r="J27" s="69"/>
    </row>
  </sheetData>
  <mergeCells count="13">
    <mergeCell ref="H24:J24"/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E05C-188D-459A-8A95-72EE96C96D46}">
  <dimension ref="A1:J25"/>
  <sheetViews>
    <sheetView topLeftCell="A4" workbookViewId="0">
      <selection activeCell="D23" sqref="D23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6" style="2" customWidth="1"/>
    <col min="5" max="5" width="13.5703125" style="2" customWidth="1"/>
    <col min="6" max="9" width="10.42578125" style="2" customWidth="1"/>
    <col min="10" max="10" width="11.42578125" style="2" customWidth="1"/>
    <col min="11" max="16384" width="9" style="2"/>
  </cols>
  <sheetData>
    <row r="1" spans="1:10" x14ac:dyDescent="0.3">
      <c r="I1" s="70"/>
      <c r="J1" s="70"/>
    </row>
    <row r="2" spans="1:10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A3" s="71" t="s">
        <v>42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0" s="3" customFormat="1" ht="36" x14ac:dyDescent="0.3">
      <c r="A7" s="72"/>
      <c r="B7" s="72"/>
      <c r="C7" s="72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2"/>
      <c r="B8" s="72"/>
      <c r="C8" s="5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>SUM(D9:J9)</f>
        <v>0</v>
      </c>
      <c r="D9" s="9">
        <f>[8]ตารางสำรวจอายุลูกหนี้ฯ!E11</f>
        <v>0</v>
      </c>
      <c r="E9" s="9">
        <f>[8]ตารางสำรวจอายุลูกหนี้ฯ!G11</f>
        <v>0</v>
      </c>
      <c r="F9" s="9">
        <f>[8]ตารางสำรวจอายุลูกหนี้ฯ!H11</f>
        <v>0</v>
      </c>
      <c r="G9" s="9">
        <f>[8]ตารางสำรวจอายุลูกหนี้ฯ!I11</f>
        <v>0</v>
      </c>
      <c r="H9" s="9">
        <f>[8]ตารางสำรวจอายุลูกหนี้ฯ!J11</f>
        <v>0</v>
      </c>
      <c r="I9" s="9">
        <f>[8]ตารางสำรวจอายุลูกหนี้ฯ!K11</f>
        <v>0</v>
      </c>
      <c r="J9" s="9">
        <f>[8]ตารางสำรวจอายุลูกหนี้ฯ!L11</f>
        <v>0</v>
      </c>
    </row>
    <row r="10" spans="1:10" x14ac:dyDescent="0.3">
      <c r="A10" s="7">
        <v>2</v>
      </c>
      <c r="B10" s="8" t="s">
        <v>22</v>
      </c>
      <c r="C10" s="9">
        <f t="shared" ref="C10:C20" si="0">SUM(D10:J10)</f>
        <v>123404</v>
      </c>
      <c r="D10" s="9">
        <f>[8]ตารางสำรวจอายุลูกหนี้ฯ!E24</f>
        <v>123404</v>
      </c>
      <c r="E10" s="9">
        <f>[8]ตารางสำรวจอายุลูกหนี้ฯ!G24</f>
        <v>0</v>
      </c>
      <c r="F10" s="9">
        <f>[8]ตารางสำรวจอายุลูกหนี้ฯ!H24</f>
        <v>0</v>
      </c>
      <c r="G10" s="9">
        <f>[8]ตารางสำรวจอายุลูกหนี้ฯ!I24</f>
        <v>0</v>
      </c>
      <c r="H10" s="9">
        <f>[8]ตารางสำรวจอายุลูกหนี้ฯ!J24</f>
        <v>0</v>
      </c>
      <c r="I10" s="9">
        <f>[8]ตารางสำรวจอายุลูกหนี้ฯ!K24</f>
        <v>0</v>
      </c>
      <c r="J10" s="9">
        <f>[8]ตารางสำรวจอายุลูกหนี้ฯ!L24</f>
        <v>0</v>
      </c>
    </row>
    <row r="11" spans="1:10" x14ac:dyDescent="0.3">
      <c r="A11" s="7">
        <v>3</v>
      </c>
      <c r="B11" s="8" t="s">
        <v>23</v>
      </c>
      <c r="C11" s="9">
        <f t="shared" si="0"/>
        <v>3341</v>
      </c>
      <c r="D11" s="9">
        <f>[8]ตารางสำรวจอายุลูกหนี้ฯ!E36</f>
        <v>3341</v>
      </c>
      <c r="E11" s="9">
        <f>[8]ตารางสำรวจอายุลูกหนี้ฯ!G36</f>
        <v>0</v>
      </c>
      <c r="F11" s="9">
        <f>[8]ตารางสำรวจอายุลูกหนี้ฯ!H36</f>
        <v>0</v>
      </c>
      <c r="G11" s="9">
        <f>[8]ตารางสำรวจอายุลูกหนี้ฯ!I36</f>
        <v>0</v>
      </c>
      <c r="H11" s="9">
        <f>[8]ตารางสำรวจอายุลูกหนี้ฯ!J36</f>
        <v>0</v>
      </c>
      <c r="I11" s="9">
        <f>[8]ตารางสำรวจอายุลูกหนี้ฯ!K36</f>
        <v>0</v>
      </c>
      <c r="J11" s="9">
        <f>[8]ตารางสำรวจอายุลูกหนี้ฯ!L36</f>
        <v>0</v>
      </c>
    </row>
    <row r="12" spans="1:10" x14ac:dyDescent="0.3">
      <c r="A12" s="7">
        <v>4</v>
      </c>
      <c r="B12" s="8" t="s">
        <v>24</v>
      </c>
      <c r="C12" s="9">
        <f t="shared" si="0"/>
        <v>0</v>
      </c>
      <c r="D12" s="9">
        <f>[8]ตารางสำรวจอายุลูกหนี้ฯ!E42</f>
        <v>0</v>
      </c>
      <c r="E12" s="9">
        <f>[8]ตารางสำรวจอายุลูกหนี้ฯ!G42</f>
        <v>0</v>
      </c>
      <c r="F12" s="9">
        <f>[8]ตารางสำรวจอายุลูกหนี้ฯ!H42</f>
        <v>0</v>
      </c>
      <c r="G12" s="9">
        <f>[8]ตารางสำรวจอายุลูกหนี้ฯ!I42</f>
        <v>0</v>
      </c>
      <c r="H12" s="9">
        <f>[8]ตารางสำรวจอายุลูกหนี้ฯ!J42</f>
        <v>0</v>
      </c>
      <c r="I12" s="9">
        <f>[8]ตารางสำรวจอายุลูกหนี้ฯ!K42</f>
        <v>0</v>
      </c>
      <c r="J12" s="9">
        <f>[8]ตารางสำรวจอายุลูกหนี้ฯ!L42</f>
        <v>0</v>
      </c>
    </row>
    <row r="13" spans="1:10" x14ac:dyDescent="0.3">
      <c r="A13" s="7">
        <v>5</v>
      </c>
      <c r="B13" s="8" t="s">
        <v>25</v>
      </c>
      <c r="C13" s="9">
        <f t="shared" si="0"/>
        <v>0</v>
      </c>
      <c r="D13" s="9"/>
      <c r="E13" s="9">
        <f>[8]ตารางสำรวจอายุลูกหนี้ฯ!G53</f>
        <v>0</v>
      </c>
      <c r="F13" s="9">
        <f>[8]ตารางสำรวจอายุลูกหนี้ฯ!H53</f>
        <v>0</v>
      </c>
      <c r="G13" s="9">
        <f>[8]ตารางสำรวจอายุลูกหนี้ฯ!I53</f>
        <v>0</v>
      </c>
      <c r="H13" s="9">
        <f>[8]ตารางสำรวจอายุลูกหนี้ฯ!J53</f>
        <v>0</v>
      </c>
      <c r="I13" s="9">
        <f>[8]ตารางสำรวจอายุลูกหนี้ฯ!K53</f>
        <v>0</v>
      </c>
      <c r="J13" s="9">
        <f>[8]ตารางสำรวจอายุลูกหนี้ฯ!L53</f>
        <v>0</v>
      </c>
    </row>
    <row r="14" spans="1:10" x14ac:dyDescent="0.3">
      <c r="A14" s="7">
        <v>6</v>
      </c>
      <c r="B14" s="8" t="s">
        <v>26</v>
      </c>
      <c r="C14" s="9">
        <f t="shared" si="0"/>
        <v>1616472</v>
      </c>
      <c r="D14" s="9">
        <f>[8]ตารางสำรวจอายุลูกหนี้ฯ!E56</f>
        <v>1535752</v>
      </c>
      <c r="E14" s="9">
        <f>[8]ตารางสำรวจอายุลูกหนี้ฯ!G56</f>
        <v>80720</v>
      </c>
      <c r="F14" s="9">
        <f>[8]ตารางสำรวจอายุลูกหนี้ฯ!H56</f>
        <v>0</v>
      </c>
      <c r="G14" s="9">
        <f>[8]ตารางสำรวจอายุลูกหนี้ฯ!I56</f>
        <v>0</v>
      </c>
      <c r="H14" s="9">
        <f>[8]ตารางสำรวจอายุลูกหนี้ฯ!J56</f>
        <v>0</v>
      </c>
      <c r="I14" s="9">
        <f>[8]ตารางสำรวจอายุลูกหนี้ฯ!K56</f>
        <v>0</v>
      </c>
      <c r="J14" s="9">
        <f>[8]ตารางสำรวจอายุลูกหนี้ฯ!L56</f>
        <v>0</v>
      </c>
    </row>
    <row r="15" spans="1:10" x14ac:dyDescent="0.3">
      <c r="A15" s="7">
        <v>7</v>
      </c>
      <c r="B15" s="8" t="s">
        <v>27</v>
      </c>
      <c r="C15" s="9">
        <f t="shared" si="0"/>
        <v>632560.69999999995</v>
      </c>
      <c r="D15" s="9">
        <v>444739</v>
      </c>
      <c r="E15" s="9">
        <v>187821.7</v>
      </c>
      <c r="F15" s="9">
        <f>[8]ตารางสำรวจอายุลูกหนี้ฯ!H59</f>
        <v>0</v>
      </c>
      <c r="G15" s="9">
        <f>[8]ตารางสำรวจอายุลูกหนี้ฯ!I59</f>
        <v>0</v>
      </c>
      <c r="H15" s="9">
        <f>[8]ตารางสำรวจอายุลูกหนี้ฯ!J59</f>
        <v>0</v>
      </c>
      <c r="I15" s="9">
        <f>[8]ตารางสำรวจอายุลูกหนี้ฯ!K59</f>
        <v>0</v>
      </c>
      <c r="J15" s="9">
        <f>[8]ตารางสำรวจอายุลูกหนี้ฯ!L59</f>
        <v>0</v>
      </c>
    </row>
    <row r="16" spans="1:10" x14ac:dyDescent="0.3">
      <c r="A16" s="7">
        <v>8</v>
      </c>
      <c r="B16" s="8" t="s">
        <v>28</v>
      </c>
      <c r="C16" s="9">
        <f t="shared" si="0"/>
        <v>0</v>
      </c>
      <c r="D16" s="9">
        <f>[8]ตารางสำรวจอายุลูกหนี้ฯ!E62</f>
        <v>0</v>
      </c>
      <c r="E16" s="9">
        <f>[8]ตารางสำรวจอายุลูกหนี้ฯ!G62</f>
        <v>0</v>
      </c>
      <c r="F16" s="9">
        <f>[8]ตารางสำรวจอายุลูกหนี้ฯ!H62</f>
        <v>0</v>
      </c>
      <c r="G16" s="9">
        <f>[8]ตารางสำรวจอายุลูกหนี้ฯ!I62</f>
        <v>0</v>
      </c>
      <c r="H16" s="9">
        <f>[8]ตารางสำรวจอายุลูกหนี้ฯ!J62</f>
        <v>0</v>
      </c>
      <c r="I16" s="9">
        <f>[8]ตารางสำรวจอายุลูกหนี้ฯ!K62</f>
        <v>0</v>
      </c>
      <c r="J16" s="9">
        <f>[8]ตารางสำรวจอายุลูกหนี้ฯ!L62</f>
        <v>0</v>
      </c>
    </row>
    <row r="17" spans="1:10" x14ac:dyDescent="0.3">
      <c r="A17" s="7">
        <v>9</v>
      </c>
      <c r="B17" s="8" t="s">
        <v>29</v>
      </c>
      <c r="C17" s="9">
        <f t="shared" si="0"/>
        <v>684698.55</v>
      </c>
      <c r="D17" s="9">
        <f>[8]ตารางสำรวจอายุลูกหนี้ฯ!E68</f>
        <v>684698.55</v>
      </c>
      <c r="E17" s="9">
        <f>[8]ตารางสำรวจอายุลูกหนี้ฯ!G68</f>
        <v>0</v>
      </c>
      <c r="F17" s="9">
        <f>[8]ตารางสำรวจอายุลูกหนี้ฯ!H68</f>
        <v>0</v>
      </c>
      <c r="G17" s="9">
        <f>[8]ตารางสำรวจอายุลูกหนี้ฯ!I68</f>
        <v>0</v>
      </c>
      <c r="H17" s="9">
        <f>[8]ตารางสำรวจอายุลูกหนี้ฯ!J68</f>
        <v>0</v>
      </c>
      <c r="I17" s="9">
        <f>[8]ตารางสำรวจอายุลูกหนี้ฯ!K68</f>
        <v>0</v>
      </c>
      <c r="J17" s="9">
        <f>[8]ตารางสำรวจอายุลูกหนี้ฯ!L68</f>
        <v>0</v>
      </c>
    </row>
    <row r="18" spans="1:10" x14ac:dyDescent="0.3">
      <c r="A18" s="10">
        <v>10</v>
      </c>
      <c r="B18" s="11" t="s">
        <v>30</v>
      </c>
      <c r="C18" s="9">
        <f t="shared" si="0"/>
        <v>0</v>
      </c>
      <c r="D18" s="12">
        <f>[8]ตารางสำรวจอายุลูกหนี้ฯ!E69</f>
        <v>0</v>
      </c>
      <c r="E18" s="12">
        <f>[8]ตารางสำรวจอายุลูกหนี้ฯ!G69</f>
        <v>0</v>
      </c>
      <c r="F18" s="12">
        <f>[8]ตารางสำรวจอายุลูกหนี้ฯ!H69</f>
        <v>0</v>
      </c>
      <c r="G18" s="12">
        <f>[8]ตารางสำรวจอายุลูกหนี้ฯ!I69</f>
        <v>0</v>
      </c>
      <c r="H18" s="12">
        <f>[8]ตารางสำรวจอายุลูกหนี้ฯ!J69</f>
        <v>0</v>
      </c>
      <c r="I18" s="12">
        <f>[8]ตารางสำรวจอายุลูกหนี้ฯ!K69</f>
        <v>0</v>
      </c>
      <c r="J18" s="12">
        <f>[8]ตารางสำรวจอายุลูกหนี้ฯ!L69</f>
        <v>0</v>
      </c>
    </row>
    <row r="19" spans="1:10" x14ac:dyDescent="0.3">
      <c r="A19" s="10">
        <v>11</v>
      </c>
      <c r="B19" s="11" t="s">
        <v>31</v>
      </c>
      <c r="C19" s="9">
        <f t="shared" si="0"/>
        <v>0</v>
      </c>
      <c r="D19" s="12">
        <f>[8]ตารางสำรวจอายุลูกหนี้ฯ!E70</f>
        <v>0</v>
      </c>
      <c r="E19" s="12">
        <f>[8]ตารางสำรวจอายุลูกหนี้ฯ!G70</f>
        <v>0</v>
      </c>
      <c r="F19" s="12">
        <f>[8]ตารางสำรวจอายุลูกหนี้ฯ!H70</f>
        <v>0</v>
      </c>
      <c r="G19" s="12">
        <f>[8]ตารางสำรวจอายุลูกหนี้ฯ!I70</f>
        <v>0</v>
      </c>
      <c r="H19" s="12">
        <f>[8]ตารางสำรวจอายุลูกหนี้ฯ!J70</f>
        <v>0</v>
      </c>
      <c r="I19" s="12">
        <f>[8]ตารางสำรวจอายุลูกหนี้ฯ!K70</f>
        <v>0</v>
      </c>
      <c r="J19" s="12">
        <f>[8]ตารางสำรวจอายุลูกหนี้ฯ!L70</f>
        <v>0</v>
      </c>
    </row>
    <row r="20" spans="1:10" ht="24" x14ac:dyDescent="0.55000000000000004">
      <c r="A20" s="10">
        <v>12</v>
      </c>
      <c r="B20" s="11" t="s">
        <v>32</v>
      </c>
      <c r="C20" s="9">
        <f t="shared" si="0"/>
        <v>0</v>
      </c>
      <c r="D20" s="12">
        <f>[8]ตารางสำรวจอายุลูกหนี้ฯ!E71</f>
        <v>0</v>
      </c>
      <c r="E20" s="12">
        <f>[8]ตารางสำรวจอายุลูกหนี้ฯ!G71</f>
        <v>0</v>
      </c>
      <c r="F20" s="12">
        <f>[8]ตารางสำรวจอายุลูกหนี้ฯ!H71</f>
        <v>0</v>
      </c>
      <c r="G20" s="12">
        <f>[8]ตารางสำรวจอายุลูกหนี้ฯ!I71</f>
        <v>0</v>
      </c>
      <c r="H20" s="12">
        <f>[8]ตารางสำรวจอายุลูกหนี้ฯ!J71</f>
        <v>0</v>
      </c>
      <c r="I20" s="12">
        <f>[8]ตารางสำรวจอายุลูกหนี้ฯ!K71</f>
        <v>0</v>
      </c>
      <c r="J20" s="12">
        <f>[8]ตารางสำรวจอายุลูกหนี้ฯ!L71</f>
        <v>0</v>
      </c>
    </row>
    <row r="21" spans="1:10" ht="24.75" thickBot="1" x14ac:dyDescent="0.6">
      <c r="A21" s="17">
        <v>13</v>
      </c>
      <c r="B21" s="18" t="s">
        <v>33</v>
      </c>
      <c r="C21" s="14">
        <f>SUM(D21:J21)</f>
        <v>3060476.25</v>
      </c>
      <c r="D21" s="14">
        <f>[8]ตารางสำรวจอายุลูกหนี้ฯ!E72</f>
        <v>2791934.55</v>
      </c>
      <c r="E21" s="14">
        <f>[8]ตารางสำรวจอายุลูกหนี้ฯ!G72</f>
        <v>268541.7</v>
      </c>
      <c r="F21" s="14">
        <f>[8]ตารางสำรวจอายุลูกหนี้ฯ!H72</f>
        <v>0</v>
      </c>
      <c r="G21" s="14">
        <f>[8]ตารางสำรวจอายุลูกหนี้ฯ!I72</f>
        <v>0</v>
      </c>
      <c r="H21" s="14">
        <f>[8]ตารางสำรวจอายุลูกหนี้ฯ!J72</f>
        <v>0</v>
      </c>
      <c r="I21" s="14">
        <f>[8]ตารางสำรวจอายุลูกหนี้ฯ!K72</f>
        <v>0</v>
      </c>
      <c r="J21" s="14">
        <f>[8]ตารางสำรวจอายุลูกหนี้ฯ!L72</f>
        <v>0</v>
      </c>
    </row>
    <row r="22" spans="1:10" ht="24.75" thickTop="1" x14ac:dyDescent="0.55000000000000004"/>
    <row r="24" spans="1:10" ht="24" x14ac:dyDescent="0.55000000000000004">
      <c r="G24" s="16"/>
      <c r="H24" s="69"/>
      <c r="I24" s="69"/>
      <c r="J24" s="69"/>
    </row>
    <row r="25" spans="1:10" ht="24" x14ac:dyDescent="0.55000000000000004">
      <c r="G25" s="16"/>
      <c r="H25" s="69"/>
      <c r="I25" s="69"/>
      <c r="J25" s="69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5C47-ACBE-47A0-8257-1880CE2F9278}">
  <dimension ref="A1:K25"/>
  <sheetViews>
    <sheetView topLeftCell="A2" workbookViewId="0">
      <selection activeCell="G22" sqref="G22"/>
    </sheetView>
  </sheetViews>
  <sheetFormatPr defaultColWidth="15.28515625" defaultRowHeight="20.25" x14ac:dyDescent="0.3"/>
  <cols>
    <col min="1" max="1" width="5" style="1" customWidth="1"/>
    <col min="2" max="2" width="45.28515625" style="2" customWidth="1"/>
    <col min="3" max="3" width="20.85546875" style="15" customWidth="1"/>
    <col min="4" max="10" width="15.28515625" style="15"/>
    <col min="11" max="16384" width="15.28515625" style="2"/>
  </cols>
  <sheetData>
    <row r="1" spans="1:11" x14ac:dyDescent="0.3">
      <c r="I1" s="78"/>
      <c r="J1" s="78"/>
    </row>
    <row r="2" spans="1:11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x14ac:dyDescent="0.3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</row>
    <row r="5" spans="1:11" x14ac:dyDescent="0.3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</row>
    <row r="6" spans="1:11" s="3" customFormat="1" ht="24" customHeight="1" x14ac:dyDescent="0.3">
      <c r="A6" s="72" t="s">
        <v>4</v>
      </c>
      <c r="B6" s="72" t="s">
        <v>5</v>
      </c>
      <c r="C6" s="72" t="s">
        <v>37</v>
      </c>
      <c r="D6" s="72" t="s">
        <v>6</v>
      </c>
      <c r="E6" s="72"/>
      <c r="F6" s="72"/>
      <c r="G6" s="72"/>
      <c r="H6" s="72"/>
      <c r="I6" s="72"/>
      <c r="J6" s="72"/>
    </row>
    <row r="7" spans="1:11" s="3" customFormat="1" ht="36" x14ac:dyDescent="0.3">
      <c r="A7" s="72"/>
      <c r="B7" s="72"/>
      <c r="C7" s="72"/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 t="s">
        <v>12</v>
      </c>
      <c r="J7" s="32" t="s">
        <v>13</v>
      </c>
    </row>
    <row r="8" spans="1:11" s="6" customFormat="1" ht="30" x14ac:dyDescent="0.2">
      <c r="A8" s="72"/>
      <c r="B8" s="72"/>
      <c r="C8" s="5" t="s">
        <v>34</v>
      </c>
      <c r="D8" s="33" t="s">
        <v>14</v>
      </c>
      <c r="E8" s="33" t="s">
        <v>15</v>
      </c>
      <c r="F8" s="33" t="s">
        <v>16</v>
      </c>
      <c r="G8" s="33" t="s">
        <v>17</v>
      </c>
      <c r="H8" s="33" t="s">
        <v>18</v>
      </c>
      <c r="I8" s="33" t="s">
        <v>19</v>
      </c>
      <c r="J8" s="33" t="s">
        <v>20</v>
      </c>
    </row>
    <row r="9" spans="1:11" x14ac:dyDescent="0.3">
      <c r="A9" s="7">
        <v>1</v>
      </c>
      <c r="B9" s="8" t="s">
        <v>21</v>
      </c>
      <c r="C9" s="9">
        <f t="shared" ref="C9:C20" si="0">SUM(D9:J9)</f>
        <v>0</v>
      </c>
      <c r="D9" s="9">
        <f>[9]ตารางสำรวจอายุลูกหนี้ฯ!E11</f>
        <v>0</v>
      </c>
      <c r="E9" s="9">
        <f>[9]ตารางสำรวจอายุลูกหนี้ฯ!G11</f>
        <v>0</v>
      </c>
      <c r="F9" s="9">
        <f>[9]ตารางสำรวจอายุลูกหนี้ฯ!I11</f>
        <v>0</v>
      </c>
      <c r="G9" s="9">
        <f>[9]ตารางสำรวจอายุลูกหนี้ฯ!I11</f>
        <v>0</v>
      </c>
      <c r="H9" s="9">
        <f>[9]ตารางสำรวจอายุลูกหนี้ฯ!M11</f>
        <v>0</v>
      </c>
      <c r="I9" s="9">
        <f>[9]ตารางสำรวจอายุลูกหนี้ฯ!O11</f>
        <v>0</v>
      </c>
      <c r="J9" s="9">
        <f>[9]ตารางสำรวจอายุลูกหนี้ฯ!L11</f>
        <v>0</v>
      </c>
    </row>
    <row r="10" spans="1:11" x14ac:dyDescent="0.3">
      <c r="A10" s="7">
        <v>2</v>
      </c>
      <c r="B10" s="8" t="s">
        <v>22</v>
      </c>
      <c r="C10" s="9">
        <f>SUM(D10:J10)</f>
        <v>1301260.7040900001</v>
      </c>
      <c r="D10" s="9">
        <f>[9]ตารางสำรวจอายุลูกหนี้ฯ!E23</f>
        <v>1067357.2040900001</v>
      </c>
      <c r="E10" s="9">
        <f>[9]ตารางสำรวจอายุลูกหนี้ฯ!G23</f>
        <v>93039</v>
      </c>
      <c r="F10" s="9">
        <f>[9]ตารางสำรวจอายุลูกหนี้ฯ!I23</f>
        <v>70432.25</v>
      </c>
      <c r="G10" s="9">
        <f>[9]ตารางสำรวจอายุลูกหนี้ฯ!I23</f>
        <v>70432.25</v>
      </c>
      <c r="H10" s="9">
        <f>[9]ตารางสำรวจอายุลูกหนี้ฯ!M23</f>
        <v>0</v>
      </c>
      <c r="I10" s="9">
        <f>[9]ตารางสำรวจอายุลูกหนี้ฯ!O23</f>
        <v>0</v>
      </c>
      <c r="J10" s="9">
        <f>[9]ตารางสำรวจอายุลูกหนี้ฯ!L23</f>
        <v>0</v>
      </c>
    </row>
    <row r="11" spans="1:11" x14ac:dyDescent="0.3">
      <c r="A11" s="7">
        <v>3</v>
      </c>
      <c r="B11" s="8" t="s">
        <v>23</v>
      </c>
      <c r="C11" s="9">
        <f>SUM(D11:J11)</f>
        <v>468456.42000000004</v>
      </c>
      <c r="D11" s="9">
        <f>[9]ตารางสำรวจอายุลูกหนี้ฯ!E34</f>
        <v>357527.19</v>
      </c>
      <c r="E11" s="9">
        <f>[9]ตารางสำรวจอายุลูกหนี้ฯ!G34</f>
        <v>104725.23000000001</v>
      </c>
      <c r="F11" s="9">
        <f>[9]ตารางสำรวจอายุลูกหนี้ฯ!I34</f>
        <v>6204</v>
      </c>
      <c r="G11" s="9">
        <f>[9]ตารางสำรวจอายุลูกหนี้ฯ!K34</f>
        <v>0</v>
      </c>
      <c r="H11" s="9">
        <f>[9]ตารางสำรวจอายุลูกหนี้ฯ!M34</f>
        <v>0</v>
      </c>
      <c r="I11" s="9">
        <f>[9]ตารางสำรวจอายุลูกหนี้ฯ!O34</f>
        <v>0</v>
      </c>
      <c r="J11" s="9">
        <f>[9]ตารางสำรวจอายุลูกหนี้ฯ!L34</f>
        <v>0</v>
      </c>
      <c r="K11" s="34"/>
    </row>
    <row r="12" spans="1:11" x14ac:dyDescent="0.3">
      <c r="A12" s="7">
        <v>4</v>
      </c>
      <c r="B12" s="8" t="s">
        <v>24</v>
      </c>
      <c r="C12" s="9">
        <f>SUM(D12:J12)</f>
        <v>225973.25</v>
      </c>
      <c r="D12" s="9">
        <f>[9]ตารางสำรวจอายุลูกหนี้ฯ!E39</f>
        <v>225973.25</v>
      </c>
      <c r="E12" s="9">
        <f>[9]ตารางสำรวจอายุลูกหนี้ฯ!G39</f>
        <v>0</v>
      </c>
      <c r="F12" s="9">
        <f>[9]ตารางสำรวจอายุลูกหนี้ฯ!I39</f>
        <v>0</v>
      </c>
      <c r="G12" s="9">
        <f>[9]ตารางสำรวจอายุลูกหนี้ฯ!K39</f>
        <v>0</v>
      </c>
      <c r="H12" s="9">
        <f>[9]ตารางสำรวจอายุลูกหนี้ฯ!M39</f>
        <v>0</v>
      </c>
      <c r="I12" s="9">
        <f>[9]ตารางสำรวจอายุลูกหนี้ฯ!O39</f>
        <v>0</v>
      </c>
      <c r="J12" s="9">
        <f>[9]ตารางสำรวจอายุลูกหนี้ฯ!L39</f>
        <v>0</v>
      </c>
    </row>
    <row r="13" spans="1:11" x14ac:dyDescent="0.3">
      <c r="A13" s="7">
        <v>5</v>
      </c>
      <c r="B13" s="8" t="s">
        <v>25</v>
      </c>
      <c r="C13" s="9">
        <f t="shared" si="0"/>
        <v>0</v>
      </c>
      <c r="D13" s="9">
        <f>[9]ตารางสำรวจอายุลูกหนี้ฯ!E50</f>
        <v>0</v>
      </c>
      <c r="E13" s="9">
        <f>[9]ตารางสำรวจอายุลูกหนี้ฯ!G50</f>
        <v>0</v>
      </c>
      <c r="F13" s="9">
        <f>[9]ตารางสำรวจอายุลูกหนี้ฯ!I50</f>
        <v>0</v>
      </c>
      <c r="G13" s="9">
        <f>[9]ตารางสำรวจอายุลูกหนี้ฯ!K50</f>
        <v>0</v>
      </c>
      <c r="H13" s="9">
        <f>[9]ตารางสำรวจอายุลูกหนี้ฯ!M50</f>
        <v>0</v>
      </c>
      <c r="I13" s="9">
        <f>[9]ตารางสำรวจอายุลูกหนี้ฯ!O50</f>
        <v>0</v>
      </c>
      <c r="J13" s="9">
        <f>[9]ตารางสำรวจอายุลูกหนี้ฯ!L50</f>
        <v>0</v>
      </c>
    </row>
    <row r="14" spans="1:11" x14ac:dyDescent="0.3">
      <c r="A14" s="7">
        <v>6</v>
      </c>
      <c r="B14" s="8" t="s">
        <v>26</v>
      </c>
      <c r="C14" s="9">
        <f t="shared" si="0"/>
        <v>0</v>
      </c>
      <c r="D14" s="9">
        <f>[9]ตารางสำรวจอายุลูกหนี้ฯ!E53</f>
        <v>0</v>
      </c>
      <c r="E14" s="9">
        <f>[9]ตารางสำรวจอายุลูกหนี้ฯ!G53</f>
        <v>0</v>
      </c>
      <c r="F14" s="9">
        <f>[9]ตารางสำรวจอายุลูกหนี้ฯ!I53</f>
        <v>0</v>
      </c>
      <c r="G14" s="9">
        <f>[9]ตารางสำรวจอายุลูกหนี้ฯ!K53</f>
        <v>0</v>
      </c>
      <c r="H14" s="9">
        <f>[9]ตารางสำรวจอายุลูกหนี้ฯ!M53</f>
        <v>0</v>
      </c>
      <c r="I14" s="9">
        <f>[9]ตารางสำรวจอายุลูกหนี้ฯ!O53</f>
        <v>0</v>
      </c>
      <c r="J14" s="9">
        <f>[9]ตารางสำรวจอายุลูกหนี้ฯ!L53</f>
        <v>0</v>
      </c>
    </row>
    <row r="15" spans="1:11" x14ac:dyDescent="0.3">
      <c r="A15" s="7">
        <v>7</v>
      </c>
      <c r="B15" s="8" t="s">
        <v>27</v>
      </c>
      <c r="C15" s="9">
        <f t="shared" si="0"/>
        <v>0</v>
      </c>
      <c r="D15" s="9">
        <f>[9]ตารางสำรวจอายุลูกหนี้ฯ!E56</f>
        <v>0</v>
      </c>
      <c r="E15" s="9">
        <f>[9]ตารางสำรวจอายุลูกหนี้ฯ!G56</f>
        <v>0</v>
      </c>
      <c r="F15" s="9">
        <f>[9]ตารางสำรวจอายุลูกหนี้ฯ!I56</f>
        <v>0</v>
      </c>
      <c r="G15" s="9">
        <f>[9]ตารางสำรวจอายุลูกหนี้ฯ!K56</f>
        <v>0</v>
      </c>
      <c r="H15" s="9">
        <f>[9]ตารางสำรวจอายุลูกหนี้ฯ!M56</f>
        <v>0</v>
      </c>
      <c r="I15" s="9">
        <f>[9]ตารางสำรวจอายุลูกหนี้ฯ!O56</f>
        <v>0</v>
      </c>
      <c r="J15" s="9">
        <f>[9]ตารางสำรวจอายุลูกหนี้ฯ!L56</f>
        <v>0</v>
      </c>
    </row>
    <row r="16" spans="1:11" x14ac:dyDescent="0.3">
      <c r="A16" s="7">
        <v>8</v>
      </c>
      <c r="B16" s="8" t="s">
        <v>28</v>
      </c>
      <c r="C16" s="9">
        <f>SUM(D16:J16)</f>
        <v>80135.75</v>
      </c>
      <c r="D16" s="9">
        <f>[9]ตารางสำรวจอายุลูกหนี้ฯ!E59</f>
        <v>51409</v>
      </c>
      <c r="E16" s="9">
        <f>[9]ตารางสำรวจอายุลูกหนี้ฯ!G59</f>
        <v>7253.5</v>
      </c>
      <c r="F16" s="9">
        <f>[9]ตารางสำรวจอายุลูกหนี้ฯ!I59</f>
        <v>21473.25</v>
      </c>
      <c r="G16" s="9">
        <f>[9]ตารางสำรวจอายุลูกหนี้ฯ!K59</f>
        <v>0</v>
      </c>
      <c r="H16" s="9">
        <f>[9]ตารางสำรวจอายุลูกหนี้ฯ!M59</f>
        <v>0</v>
      </c>
      <c r="I16" s="9">
        <f>[9]ตารางสำรวจอายุลูกหนี้ฯ!O59</f>
        <v>0</v>
      </c>
      <c r="J16" s="9">
        <f>[9]ตารางสำรวจอายุลูกหนี้ฯ!L59</f>
        <v>0</v>
      </c>
    </row>
    <row r="17" spans="1:10" x14ac:dyDescent="0.3">
      <c r="A17" s="7">
        <v>9</v>
      </c>
      <c r="B17" s="8" t="s">
        <v>29</v>
      </c>
      <c r="C17" s="9">
        <f>SUM(D17:J17)</f>
        <v>73389.22</v>
      </c>
      <c r="D17" s="9">
        <f>[9]ตารางสำรวจอายุลูกหนี้ฯ!E64</f>
        <v>73389.22</v>
      </c>
      <c r="E17" s="9">
        <f>[9]ตารางสำรวจอายุลูกหนี้ฯ!G64</f>
        <v>0</v>
      </c>
      <c r="F17" s="9">
        <f>[9]ตารางสำรวจอายุลูกหนี้ฯ!I64</f>
        <v>0</v>
      </c>
      <c r="G17" s="9">
        <f>[9]ตารางสำรวจอายุลูกหนี้ฯ!K64</f>
        <v>0</v>
      </c>
      <c r="H17" s="9">
        <f>[9]ตารางสำรวจอายุลูกหนี้ฯ!M64</f>
        <v>0</v>
      </c>
      <c r="I17" s="9">
        <f>[9]ตารางสำรวจอายุลูกหนี้ฯ!O64</f>
        <v>0</v>
      </c>
      <c r="J17" s="9">
        <f>[9]ตารางสำรวจอายุลูกหนี้ฯ!L64</f>
        <v>0</v>
      </c>
    </row>
    <row r="18" spans="1:10" x14ac:dyDescent="0.3">
      <c r="A18" s="10">
        <v>10</v>
      </c>
      <c r="B18" s="11" t="s">
        <v>30</v>
      </c>
      <c r="C18" s="12">
        <f t="shared" si="0"/>
        <v>0</v>
      </c>
      <c r="D18" s="12">
        <f>[9]ตารางสำรวจอายุลูกหนี้ฯ!E65</f>
        <v>0</v>
      </c>
      <c r="E18" s="12">
        <f>[9]ตารางสำรวจอายุลูกหนี้ฯ!G65</f>
        <v>0</v>
      </c>
      <c r="F18" s="12">
        <f>[9]ตารางสำรวจอายุลูกหนี้ฯ!I65</f>
        <v>0</v>
      </c>
      <c r="G18" s="12">
        <f>[9]ตารางสำรวจอายุลูกหนี้ฯ!K65</f>
        <v>0</v>
      </c>
      <c r="H18" s="12">
        <f>[9]ตารางสำรวจอายุลูกหนี้ฯ!M65</f>
        <v>0</v>
      </c>
      <c r="I18" s="12">
        <f>[9]ตารางสำรวจอายุลูกหนี้ฯ!O65</f>
        <v>0</v>
      </c>
      <c r="J18" s="12">
        <f>[9]ตารางสำรวจอายุลูกหนี้ฯ!L65</f>
        <v>0</v>
      </c>
    </row>
    <row r="19" spans="1:10" x14ac:dyDescent="0.3">
      <c r="A19" s="10">
        <v>11</v>
      </c>
      <c r="B19" s="11" t="s">
        <v>31</v>
      </c>
      <c r="C19" s="12">
        <f t="shared" si="0"/>
        <v>0</v>
      </c>
      <c r="D19" s="12">
        <f>[9]ตารางสำรวจอายุลูกหนี้ฯ!E66</f>
        <v>0</v>
      </c>
      <c r="E19" s="12">
        <f>[9]ตารางสำรวจอายุลูกหนี้ฯ!G66</f>
        <v>0</v>
      </c>
      <c r="F19" s="12">
        <f>[9]ตารางสำรวจอายุลูกหนี้ฯ!I66</f>
        <v>0</v>
      </c>
      <c r="G19" s="12">
        <f>[9]ตารางสำรวจอายุลูกหนี้ฯ!K66</f>
        <v>0</v>
      </c>
      <c r="H19" s="12">
        <f>[9]ตารางสำรวจอายุลูกหนี้ฯ!M66</f>
        <v>0</v>
      </c>
      <c r="I19" s="12">
        <f>[9]ตารางสำรวจอายุลูกหนี้ฯ!O66</f>
        <v>0</v>
      </c>
      <c r="J19" s="12">
        <f>[9]ตารางสำรวจอายุลูกหนี้ฯ!L66</f>
        <v>0</v>
      </c>
    </row>
    <row r="20" spans="1:10" x14ac:dyDescent="0.3">
      <c r="A20" s="10">
        <v>12</v>
      </c>
      <c r="B20" s="11" t="s">
        <v>32</v>
      </c>
      <c r="C20" s="12">
        <f t="shared" si="0"/>
        <v>0</v>
      </c>
      <c r="D20" s="12">
        <f>[9]ตารางสำรวจอายุลูกหนี้ฯ!E67</f>
        <v>0</v>
      </c>
      <c r="E20" s="12">
        <f>[9]ตารางสำรวจอายุลูกหนี้ฯ!G67</f>
        <v>0</v>
      </c>
      <c r="F20" s="12">
        <f>[9]ตารางสำรวจอายุลูกหนี้ฯ!I67</f>
        <v>0</v>
      </c>
      <c r="G20" s="12">
        <f>[9]ตารางสำรวจอายุลูกหนี้ฯ!K67</f>
        <v>0</v>
      </c>
      <c r="H20" s="12">
        <f>[9]ตารางสำรวจอายุลูกหนี้ฯ!M67</f>
        <v>0</v>
      </c>
      <c r="I20" s="12">
        <f>[9]ตารางสำรวจอายุลูกหนี้ฯ!O67</f>
        <v>0</v>
      </c>
      <c r="J20" s="12">
        <f>[9]ตารางสำรวจอายุลูกหนี้ฯ!L67</f>
        <v>0</v>
      </c>
    </row>
    <row r="21" spans="1:10" ht="24.75" thickBot="1" x14ac:dyDescent="0.6">
      <c r="A21" s="17">
        <v>13</v>
      </c>
      <c r="B21" s="18" t="s">
        <v>33</v>
      </c>
      <c r="C21" s="14">
        <f>SUM(D21:J21)</f>
        <v>2149215.3440899998</v>
      </c>
      <c r="D21" s="14">
        <f>SUM(D9:D20)</f>
        <v>1775655.86409</v>
      </c>
      <c r="E21" s="14">
        <f t="shared" ref="E21:G21" si="1">SUM(E9:E20)</f>
        <v>205017.73</v>
      </c>
      <c r="F21" s="14">
        <f t="shared" si="1"/>
        <v>98109.5</v>
      </c>
      <c r="G21" s="14">
        <f t="shared" si="1"/>
        <v>70432.25</v>
      </c>
      <c r="H21" s="14">
        <f>[9]ตารางสำรวจอายุลูกหนี้ฯ!J68</f>
        <v>0</v>
      </c>
      <c r="I21" s="14">
        <f>[9]ตารางสำรวจอายุลูกหนี้ฯ!O68</f>
        <v>0</v>
      </c>
      <c r="J21" s="14">
        <f>[9]ตารางสำรวจอายุลูกหนี้ฯ!L68</f>
        <v>0</v>
      </c>
    </row>
    <row r="22" spans="1:10" ht="24.75" thickTop="1" x14ac:dyDescent="0.55000000000000004"/>
    <row r="24" spans="1:10" ht="24" x14ac:dyDescent="0.55000000000000004">
      <c r="G24" s="35"/>
      <c r="H24" s="77"/>
      <c r="I24" s="77"/>
      <c r="J24" s="77"/>
    </row>
    <row r="25" spans="1:10" ht="24" x14ac:dyDescent="0.55000000000000004">
      <c r="G25" s="35"/>
      <c r="H25" s="77"/>
      <c r="I25" s="77"/>
      <c r="J25" s="7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สกลนคร</vt:lpstr>
      <vt:lpstr>กุสุมาลย์</vt:lpstr>
      <vt:lpstr>กุดบาก</vt:lpstr>
      <vt:lpstr>พระอาจารย์ฝั้น</vt:lpstr>
      <vt:lpstr>พังโคน</vt:lpstr>
      <vt:lpstr>วาริชภูมิ</vt:lpstr>
      <vt:lpstr>นิคมน้ำอูน</vt:lpstr>
      <vt:lpstr>วานรนิวาส</vt:lpstr>
      <vt:lpstr>คำตากล้า</vt:lpstr>
      <vt:lpstr>บ้านม่วง</vt:lpstr>
      <vt:lpstr>อากาศอำนวย</vt:lpstr>
      <vt:lpstr>ส่องดาว</vt:lpstr>
      <vt:lpstr>เต่างอย</vt:lpstr>
      <vt:lpstr>โคกศรีสุพรรณ</vt:lpstr>
      <vt:lpstr>เจริญศิลป์</vt:lpstr>
      <vt:lpstr>โพนนาแก้ว</vt:lpstr>
      <vt:lpstr>สว่างแดนดิน</vt:lpstr>
      <vt:lpstr>พระอาจารย์แบน</vt:lpstr>
      <vt:lpstr>ภาพรวมจังหวัดสกลนคร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2022-07-02T09:01:29Z</dcterms:created>
  <dcterms:modified xsi:type="dcterms:W3CDTF">2022-07-04T09:03:55Z</dcterms:modified>
</cp:coreProperties>
</file>