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ลูกหนี้ค้าง เขต 8\คืนข้อมูลลูกหนี้\"/>
    </mc:Choice>
  </mc:AlternateContent>
  <xr:revisionPtr revIDLastSave="0" documentId="13_ncr:1_{A6376D43-74A1-4B22-96CB-0155FDCCF507}" xr6:coauthVersionLast="47" xr6:coauthVersionMax="47" xr10:uidLastSave="{00000000-0000-0000-0000-000000000000}"/>
  <bookViews>
    <workbookView xWindow="-120" yWindow="-120" windowWidth="20730" windowHeight="11160" firstSheet="7" activeTab="14" xr2:uid="{23D9FAC2-FF93-4C97-A4FA-C0D559671426}"/>
  </bookViews>
  <sheets>
    <sheet name="เลย" sheetId="1" r:id="rId1"/>
    <sheet name="เชียงคาน" sheetId="2" r:id="rId2"/>
    <sheet name="เอราวัณ" sheetId="3" r:id="rId3"/>
    <sheet name="ด่านซ้าย" sheetId="4" r:id="rId4"/>
    <sheet name="ท่าลี่" sheetId="5" r:id="rId5"/>
    <sheet name="นาแห้ว" sheetId="6" r:id="rId6"/>
    <sheet name="นาด้วง" sheetId="7" r:id="rId7"/>
    <sheet name="ปากชม" sheetId="8" r:id="rId8"/>
    <sheet name="ผาขาว" sheetId="11" r:id="rId9"/>
    <sheet name="ภูเรือ" sheetId="12" r:id="rId10"/>
    <sheet name="ภูกระดึง" sheetId="13" r:id="rId11"/>
    <sheet name="ภูหลวง" sheetId="16" r:id="rId12"/>
    <sheet name="วังสะพุง" sheetId="9" r:id="rId13"/>
    <sheet name="หนองหิน" sheetId="10" r:id="rId14"/>
    <sheet name="สรุปภาพรวมจังหวัดเลย 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15" l="1"/>
  <c r="E22" i="15"/>
  <c r="F22" i="15"/>
  <c r="G22" i="15"/>
  <c r="H22" i="15"/>
  <c r="I22" i="15"/>
  <c r="J22" i="15"/>
  <c r="D22" i="15"/>
  <c r="E21" i="15"/>
  <c r="F21" i="15"/>
  <c r="G21" i="15"/>
  <c r="H21" i="15"/>
  <c r="I21" i="15"/>
  <c r="J21" i="15"/>
  <c r="D21" i="15"/>
  <c r="E20" i="15"/>
  <c r="F20" i="15"/>
  <c r="G20" i="15"/>
  <c r="H20" i="15"/>
  <c r="I20" i="15"/>
  <c r="J20" i="15"/>
  <c r="D20" i="15"/>
  <c r="E19" i="15"/>
  <c r="F19" i="15"/>
  <c r="G19" i="15"/>
  <c r="H19" i="15"/>
  <c r="I19" i="15"/>
  <c r="J19" i="15"/>
  <c r="D19" i="15"/>
  <c r="E18" i="15"/>
  <c r="F18" i="15"/>
  <c r="G18" i="15"/>
  <c r="H18" i="15"/>
  <c r="I18" i="15"/>
  <c r="J18" i="15"/>
  <c r="D18" i="15"/>
  <c r="E17" i="15"/>
  <c r="F17" i="15"/>
  <c r="G17" i="15"/>
  <c r="H17" i="15"/>
  <c r="I17" i="15"/>
  <c r="J17" i="15"/>
  <c r="E16" i="15"/>
  <c r="F16" i="15"/>
  <c r="G16" i="15"/>
  <c r="H16" i="15"/>
  <c r="I16" i="15"/>
  <c r="J16" i="15"/>
  <c r="E15" i="15"/>
  <c r="F15" i="15"/>
  <c r="G15" i="15"/>
  <c r="H15" i="15"/>
  <c r="I15" i="15"/>
  <c r="J15" i="15"/>
  <c r="E14" i="15"/>
  <c r="F14" i="15"/>
  <c r="G14" i="15"/>
  <c r="H14" i="15"/>
  <c r="I14" i="15"/>
  <c r="J14" i="15"/>
  <c r="E13" i="15"/>
  <c r="F13" i="15"/>
  <c r="G13" i="15"/>
  <c r="H13" i="15"/>
  <c r="I13" i="15"/>
  <c r="J13" i="15"/>
  <c r="E12" i="15"/>
  <c r="F12" i="15"/>
  <c r="G12" i="15"/>
  <c r="H12" i="15"/>
  <c r="I12" i="15"/>
  <c r="J12" i="15"/>
  <c r="E11" i="15"/>
  <c r="F11" i="15"/>
  <c r="G11" i="15"/>
  <c r="H11" i="15"/>
  <c r="I11" i="15"/>
  <c r="J11" i="15"/>
  <c r="E10" i="15"/>
  <c r="F10" i="15"/>
  <c r="G10" i="15"/>
  <c r="H10" i="15"/>
  <c r="I10" i="15"/>
  <c r="J10" i="15"/>
  <c r="D10" i="15"/>
  <c r="D11" i="15"/>
  <c r="D12" i="15"/>
  <c r="D13" i="15"/>
  <c r="D14" i="15"/>
  <c r="D15" i="15"/>
  <c r="D16" i="15"/>
  <c r="D17" i="15"/>
  <c r="E9" i="15"/>
  <c r="F9" i="15"/>
  <c r="G9" i="15"/>
  <c r="H9" i="15"/>
  <c r="I9" i="15"/>
  <c r="J9" i="15"/>
  <c r="D9" i="15"/>
  <c r="J20" i="16"/>
  <c r="I20" i="16"/>
  <c r="H20" i="16"/>
  <c r="G20" i="16"/>
  <c r="F20" i="16"/>
  <c r="E20" i="16"/>
  <c r="C20" i="16" s="1"/>
  <c r="D20" i="16"/>
  <c r="J19" i="16"/>
  <c r="I19" i="16"/>
  <c r="H19" i="16"/>
  <c r="G19" i="16"/>
  <c r="F19" i="16"/>
  <c r="E19" i="16"/>
  <c r="D19" i="16"/>
  <c r="J18" i="16"/>
  <c r="I18" i="16"/>
  <c r="H18" i="16"/>
  <c r="G18" i="16"/>
  <c r="F18" i="16"/>
  <c r="E18" i="16"/>
  <c r="D18" i="16"/>
  <c r="C18" i="16" s="1"/>
  <c r="J17" i="16"/>
  <c r="I17" i="16"/>
  <c r="H17" i="16"/>
  <c r="G17" i="16"/>
  <c r="F17" i="16"/>
  <c r="E17" i="16"/>
  <c r="D17" i="16"/>
  <c r="C17" i="16" s="1"/>
  <c r="J16" i="16"/>
  <c r="I16" i="16"/>
  <c r="C16" i="16" s="1"/>
  <c r="H16" i="16"/>
  <c r="G16" i="16"/>
  <c r="F16" i="16"/>
  <c r="E16" i="16"/>
  <c r="D16" i="16"/>
  <c r="J15" i="16"/>
  <c r="I15" i="16"/>
  <c r="H15" i="16"/>
  <c r="G15" i="16"/>
  <c r="F15" i="16"/>
  <c r="C15" i="16" s="1"/>
  <c r="E15" i="16"/>
  <c r="D15" i="16"/>
  <c r="J14" i="16"/>
  <c r="I14" i="16"/>
  <c r="H14" i="16"/>
  <c r="G14" i="16"/>
  <c r="F14" i="16"/>
  <c r="C14" i="16" s="1"/>
  <c r="E14" i="16"/>
  <c r="D14" i="16"/>
  <c r="J13" i="16"/>
  <c r="I13" i="16"/>
  <c r="H13" i="16"/>
  <c r="G13" i="16"/>
  <c r="F13" i="16"/>
  <c r="C13" i="16" s="1"/>
  <c r="E13" i="16"/>
  <c r="D13" i="16"/>
  <c r="J12" i="16"/>
  <c r="I12" i="16"/>
  <c r="H12" i="16"/>
  <c r="G12" i="16"/>
  <c r="F12" i="16"/>
  <c r="C12" i="16" s="1"/>
  <c r="E12" i="16"/>
  <c r="D12" i="16"/>
  <c r="J11" i="16"/>
  <c r="I11" i="16"/>
  <c r="H11" i="16"/>
  <c r="G11" i="16"/>
  <c r="F11" i="16"/>
  <c r="E11" i="16"/>
  <c r="D11" i="16"/>
  <c r="J10" i="16"/>
  <c r="I10" i="16"/>
  <c r="H10" i="16"/>
  <c r="G10" i="16"/>
  <c r="F10" i="16"/>
  <c r="E10" i="16"/>
  <c r="D10" i="16"/>
  <c r="C10" i="16" s="1"/>
  <c r="J9" i="16"/>
  <c r="I9" i="16"/>
  <c r="I21" i="16" s="1"/>
  <c r="H9" i="16"/>
  <c r="G9" i="16"/>
  <c r="G21" i="16" s="1"/>
  <c r="F9" i="16"/>
  <c r="E9" i="16"/>
  <c r="D9" i="16"/>
  <c r="H21" i="16" l="1"/>
  <c r="J21" i="16"/>
  <c r="C19" i="16"/>
  <c r="D21" i="16"/>
  <c r="C11" i="16"/>
  <c r="E21" i="16"/>
  <c r="F21" i="16"/>
  <c r="C9" i="16"/>
  <c r="C21" i="16" l="1"/>
  <c r="J20" i="10" l="1"/>
  <c r="I20" i="10"/>
  <c r="H20" i="10"/>
  <c r="G20" i="10"/>
  <c r="F20" i="10"/>
  <c r="E20" i="10"/>
  <c r="D20" i="10"/>
  <c r="J19" i="10"/>
  <c r="I19" i="10"/>
  <c r="H19" i="10"/>
  <c r="G19" i="10"/>
  <c r="F19" i="10"/>
  <c r="E19" i="10"/>
  <c r="D19" i="10"/>
  <c r="J18" i="10"/>
  <c r="I18" i="10"/>
  <c r="H18" i="10"/>
  <c r="G18" i="10"/>
  <c r="F18" i="10"/>
  <c r="E18" i="10"/>
  <c r="D18" i="10"/>
  <c r="J17" i="10"/>
  <c r="I17" i="10"/>
  <c r="H17" i="10"/>
  <c r="G17" i="10"/>
  <c r="F17" i="10"/>
  <c r="E17" i="10"/>
  <c r="D17" i="10"/>
  <c r="J16" i="10"/>
  <c r="I16" i="10"/>
  <c r="H16" i="10"/>
  <c r="G16" i="10"/>
  <c r="F16" i="10"/>
  <c r="E16" i="10"/>
  <c r="D16" i="10"/>
  <c r="J15" i="10"/>
  <c r="I15" i="10"/>
  <c r="H15" i="10"/>
  <c r="G15" i="10"/>
  <c r="F15" i="10"/>
  <c r="E15" i="10"/>
  <c r="D15" i="10"/>
  <c r="J14" i="10"/>
  <c r="I14" i="10"/>
  <c r="H14" i="10"/>
  <c r="G14" i="10"/>
  <c r="F14" i="10"/>
  <c r="E14" i="10"/>
  <c r="D14" i="10"/>
  <c r="J13" i="10"/>
  <c r="I13" i="10"/>
  <c r="H13" i="10"/>
  <c r="G13" i="10"/>
  <c r="F13" i="10"/>
  <c r="E13" i="10"/>
  <c r="D13" i="10"/>
  <c r="J12" i="10"/>
  <c r="I12" i="10"/>
  <c r="H12" i="10"/>
  <c r="G12" i="10"/>
  <c r="F12" i="10"/>
  <c r="E12" i="10"/>
  <c r="D12" i="10"/>
  <c r="J11" i="10"/>
  <c r="I11" i="10"/>
  <c r="H11" i="10"/>
  <c r="G11" i="10"/>
  <c r="F11" i="10"/>
  <c r="E11" i="10"/>
  <c r="D11" i="10"/>
  <c r="J10" i="10"/>
  <c r="I10" i="10"/>
  <c r="H10" i="10"/>
  <c r="G10" i="10"/>
  <c r="F10" i="10"/>
  <c r="E10" i="10"/>
  <c r="D10" i="10"/>
  <c r="J9" i="10"/>
  <c r="I9" i="10"/>
  <c r="H9" i="10"/>
  <c r="G9" i="10"/>
  <c r="F9" i="10"/>
  <c r="E9" i="10"/>
  <c r="D9" i="10"/>
  <c r="J22" i="9"/>
  <c r="I22" i="9"/>
  <c r="H22" i="9"/>
  <c r="G22" i="9"/>
  <c r="F22" i="9"/>
  <c r="E22" i="9"/>
  <c r="D22" i="9"/>
  <c r="J21" i="9"/>
  <c r="I21" i="9"/>
  <c r="H21" i="9"/>
  <c r="G21" i="9"/>
  <c r="F21" i="9"/>
  <c r="E21" i="9"/>
  <c r="D21" i="9"/>
  <c r="J20" i="9"/>
  <c r="I20" i="9"/>
  <c r="H20" i="9"/>
  <c r="G20" i="9"/>
  <c r="F20" i="9"/>
  <c r="E20" i="9"/>
  <c r="D20" i="9"/>
  <c r="J19" i="9"/>
  <c r="I19" i="9"/>
  <c r="H19" i="9"/>
  <c r="G19" i="9"/>
  <c r="F19" i="9"/>
  <c r="E19" i="9"/>
  <c r="D19" i="9"/>
  <c r="J18" i="9"/>
  <c r="I18" i="9"/>
  <c r="H18" i="9"/>
  <c r="G18" i="9"/>
  <c r="F18" i="9"/>
  <c r="E18" i="9"/>
  <c r="D18" i="9"/>
  <c r="J17" i="9"/>
  <c r="I17" i="9"/>
  <c r="H17" i="9"/>
  <c r="G17" i="9"/>
  <c r="F17" i="9"/>
  <c r="E17" i="9"/>
  <c r="D17" i="9"/>
  <c r="J16" i="9"/>
  <c r="I16" i="9"/>
  <c r="H16" i="9"/>
  <c r="G16" i="9"/>
  <c r="F16" i="9"/>
  <c r="E16" i="9"/>
  <c r="D16" i="9"/>
  <c r="J15" i="9"/>
  <c r="I15" i="9"/>
  <c r="H15" i="9"/>
  <c r="G15" i="9"/>
  <c r="F15" i="9"/>
  <c r="E15" i="9"/>
  <c r="D15" i="9"/>
  <c r="J14" i="9"/>
  <c r="I14" i="9"/>
  <c r="H14" i="9"/>
  <c r="G14" i="9"/>
  <c r="F14" i="9"/>
  <c r="E14" i="9"/>
  <c r="D14" i="9"/>
  <c r="J13" i="9"/>
  <c r="I13" i="9"/>
  <c r="H13" i="9"/>
  <c r="G13" i="9"/>
  <c r="F13" i="9"/>
  <c r="E13" i="9"/>
  <c r="D13" i="9"/>
  <c r="J12" i="9"/>
  <c r="I12" i="9"/>
  <c r="H12" i="9"/>
  <c r="G12" i="9"/>
  <c r="F12" i="9"/>
  <c r="E12" i="9"/>
  <c r="D12" i="9"/>
  <c r="J11" i="9"/>
  <c r="I11" i="9"/>
  <c r="H11" i="9"/>
  <c r="G11" i="9"/>
  <c r="F11" i="9"/>
  <c r="E11" i="9"/>
  <c r="D11" i="9"/>
  <c r="J10" i="9"/>
  <c r="I10" i="9"/>
  <c r="H10" i="9"/>
  <c r="G10" i="9"/>
  <c r="F10" i="9"/>
  <c r="E10" i="9"/>
  <c r="D10" i="9"/>
  <c r="J9" i="9"/>
  <c r="I9" i="9"/>
  <c r="H9" i="9"/>
  <c r="G9" i="9"/>
  <c r="F9" i="9"/>
  <c r="E9" i="9"/>
  <c r="D9" i="9"/>
  <c r="J20" i="13"/>
  <c r="I20" i="13"/>
  <c r="H20" i="13"/>
  <c r="G20" i="13"/>
  <c r="F20" i="13"/>
  <c r="E20" i="13"/>
  <c r="D20" i="13"/>
  <c r="J19" i="13"/>
  <c r="I19" i="13"/>
  <c r="H19" i="13"/>
  <c r="G19" i="13"/>
  <c r="F19" i="13"/>
  <c r="E19" i="13"/>
  <c r="D19" i="13"/>
  <c r="J18" i="13"/>
  <c r="I18" i="13"/>
  <c r="H18" i="13"/>
  <c r="G18" i="13"/>
  <c r="F18" i="13"/>
  <c r="E18" i="13"/>
  <c r="D18" i="13"/>
  <c r="J17" i="13"/>
  <c r="I17" i="13"/>
  <c r="H17" i="13"/>
  <c r="G17" i="13"/>
  <c r="F17" i="13"/>
  <c r="E17" i="13"/>
  <c r="D17" i="13"/>
  <c r="J16" i="13"/>
  <c r="I16" i="13"/>
  <c r="H16" i="13"/>
  <c r="G16" i="13"/>
  <c r="F16" i="13"/>
  <c r="E16" i="13"/>
  <c r="D16" i="13"/>
  <c r="J15" i="13"/>
  <c r="I15" i="13"/>
  <c r="H15" i="13"/>
  <c r="G15" i="13"/>
  <c r="F15" i="13"/>
  <c r="E15" i="13"/>
  <c r="D15" i="13"/>
  <c r="J14" i="13"/>
  <c r="I14" i="13"/>
  <c r="H14" i="13"/>
  <c r="G14" i="13"/>
  <c r="F14" i="13"/>
  <c r="E14" i="13"/>
  <c r="D14" i="13"/>
  <c r="J13" i="13"/>
  <c r="I13" i="13"/>
  <c r="H13" i="13"/>
  <c r="G13" i="13"/>
  <c r="F13" i="13"/>
  <c r="E13" i="13"/>
  <c r="D13" i="13"/>
  <c r="J12" i="13"/>
  <c r="I12" i="13"/>
  <c r="H12" i="13"/>
  <c r="G12" i="13"/>
  <c r="F12" i="13"/>
  <c r="E12" i="13"/>
  <c r="D12" i="13"/>
  <c r="J11" i="13"/>
  <c r="I11" i="13"/>
  <c r="H11" i="13"/>
  <c r="G11" i="13"/>
  <c r="F11" i="13"/>
  <c r="E11" i="13"/>
  <c r="D11" i="13"/>
  <c r="J10" i="13"/>
  <c r="I10" i="13"/>
  <c r="H10" i="13"/>
  <c r="G10" i="13"/>
  <c r="F10" i="13"/>
  <c r="E10" i="13"/>
  <c r="D10" i="13"/>
  <c r="J9" i="13"/>
  <c r="I9" i="13"/>
  <c r="H9" i="13"/>
  <c r="G9" i="13"/>
  <c r="F9" i="13"/>
  <c r="E9" i="13"/>
  <c r="D9" i="13"/>
  <c r="J21" i="12"/>
  <c r="I21" i="12"/>
  <c r="H21" i="12"/>
  <c r="G21" i="12"/>
  <c r="F21" i="12"/>
  <c r="E21" i="12"/>
  <c r="D21" i="12"/>
  <c r="J20" i="12"/>
  <c r="I20" i="12"/>
  <c r="H20" i="12"/>
  <c r="G20" i="12"/>
  <c r="F20" i="12"/>
  <c r="E20" i="12"/>
  <c r="D20" i="12"/>
  <c r="J19" i="12"/>
  <c r="I19" i="12"/>
  <c r="H19" i="12"/>
  <c r="G19" i="12"/>
  <c r="F19" i="12"/>
  <c r="E19" i="12"/>
  <c r="D19" i="12"/>
  <c r="J18" i="12"/>
  <c r="I18" i="12"/>
  <c r="H18" i="12"/>
  <c r="G18" i="12"/>
  <c r="F18" i="12"/>
  <c r="E18" i="12"/>
  <c r="D18" i="12"/>
  <c r="J17" i="12"/>
  <c r="I17" i="12"/>
  <c r="H17" i="12"/>
  <c r="G17" i="12"/>
  <c r="F17" i="12"/>
  <c r="E17" i="12"/>
  <c r="D17" i="12"/>
  <c r="J16" i="12"/>
  <c r="I16" i="12"/>
  <c r="H16" i="12"/>
  <c r="G16" i="12"/>
  <c r="F16" i="12"/>
  <c r="E16" i="12"/>
  <c r="D16" i="12"/>
  <c r="J15" i="12"/>
  <c r="I15" i="12"/>
  <c r="H15" i="12"/>
  <c r="G15" i="12"/>
  <c r="F15" i="12"/>
  <c r="E15" i="12"/>
  <c r="D15" i="12"/>
  <c r="J14" i="12"/>
  <c r="I14" i="12"/>
  <c r="H14" i="12"/>
  <c r="G14" i="12"/>
  <c r="F14" i="12"/>
  <c r="E14" i="12"/>
  <c r="D14" i="12"/>
  <c r="J13" i="12"/>
  <c r="I13" i="12"/>
  <c r="H13" i="12"/>
  <c r="G13" i="12"/>
  <c r="F13" i="12"/>
  <c r="E13" i="12"/>
  <c r="D13" i="12"/>
  <c r="J12" i="12"/>
  <c r="I12" i="12"/>
  <c r="H12" i="12"/>
  <c r="G12" i="12"/>
  <c r="F12" i="12"/>
  <c r="E12" i="12"/>
  <c r="D12" i="12"/>
  <c r="J11" i="12"/>
  <c r="I11" i="12"/>
  <c r="H11" i="12"/>
  <c r="G11" i="12"/>
  <c r="F11" i="12"/>
  <c r="E11" i="12"/>
  <c r="D11" i="12"/>
  <c r="J10" i="12"/>
  <c r="I10" i="12"/>
  <c r="H10" i="12"/>
  <c r="G10" i="12"/>
  <c r="F10" i="12"/>
  <c r="E10" i="12"/>
  <c r="D10" i="12"/>
  <c r="J9" i="12"/>
  <c r="I9" i="12"/>
  <c r="H9" i="12"/>
  <c r="G9" i="12"/>
  <c r="F9" i="12"/>
  <c r="E9" i="12"/>
  <c r="D9" i="12"/>
  <c r="J18" i="11"/>
  <c r="I18" i="11"/>
  <c r="H18" i="11"/>
  <c r="G18" i="11"/>
  <c r="F18" i="11"/>
  <c r="E18" i="11"/>
  <c r="D18" i="11"/>
  <c r="J17" i="11"/>
  <c r="I17" i="11"/>
  <c r="H17" i="11"/>
  <c r="G17" i="11"/>
  <c r="F17" i="11"/>
  <c r="E17" i="11"/>
  <c r="D17" i="11"/>
  <c r="J16" i="11"/>
  <c r="I16" i="11"/>
  <c r="H16" i="11"/>
  <c r="G16" i="11"/>
  <c r="F16" i="11"/>
  <c r="E16" i="11"/>
  <c r="D16" i="11"/>
  <c r="J15" i="11"/>
  <c r="I15" i="11"/>
  <c r="H15" i="11"/>
  <c r="G15" i="11"/>
  <c r="F15" i="11"/>
  <c r="E15" i="11"/>
  <c r="D15" i="11"/>
  <c r="J14" i="11"/>
  <c r="I14" i="11"/>
  <c r="H14" i="11"/>
  <c r="G14" i="11"/>
  <c r="F14" i="11"/>
  <c r="E14" i="11"/>
  <c r="D14" i="11"/>
  <c r="J13" i="11"/>
  <c r="I13" i="11"/>
  <c r="H13" i="11"/>
  <c r="G13" i="11"/>
  <c r="F13" i="11"/>
  <c r="E13" i="11"/>
  <c r="D13" i="11"/>
  <c r="J12" i="11"/>
  <c r="I12" i="11"/>
  <c r="H12" i="11"/>
  <c r="G12" i="11"/>
  <c r="F12" i="11"/>
  <c r="E12" i="11"/>
  <c r="D12" i="11"/>
  <c r="J11" i="11"/>
  <c r="I11" i="11"/>
  <c r="H11" i="11"/>
  <c r="G11" i="11"/>
  <c r="F11" i="11"/>
  <c r="E11" i="11"/>
  <c r="D11" i="11"/>
  <c r="J10" i="11"/>
  <c r="I10" i="11"/>
  <c r="H10" i="11"/>
  <c r="G10" i="11"/>
  <c r="F10" i="11"/>
  <c r="E10" i="11"/>
  <c r="D10" i="11"/>
  <c r="J9" i="11"/>
  <c r="I9" i="11"/>
  <c r="H9" i="11"/>
  <c r="G9" i="11"/>
  <c r="F9" i="11"/>
  <c r="E9" i="11"/>
  <c r="D9" i="11"/>
  <c r="J21" i="8"/>
  <c r="I21" i="8"/>
  <c r="H21" i="8"/>
  <c r="G21" i="8"/>
  <c r="F21" i="8"/>
  <c r="E21" i="8"/>
  <c r="D21" i="8"/>
  <c r="J20" i="8"/>
  <c r="I20" i="8"/>
  <c r="H20" i="8"/>
  <c r="G20" i="8"/>
  <c r="F20" i="8"/>
  <c r="E20" i="8"/>
  <c r="D20" i="8"/>
  <c r="J19" i="8"/>
  <c r="I19" i="8"/>
  <c r="H19" i="8"/>
  <c r="G19" i="8"/>
  <c r="F19" i="8"/>
  <c r="E19" i="8"/>
  <c r="D19" i="8"/>
  <c r="J18" i="8"/>
  <c r="I18" i="8"/>
  <c r="H18" i="8"/>
  <c r="G18" i="8"/>
  <c r="F18" i="8"/>
  <c r="E18" i="8"/>
  <c r="D18" i="8"/>
  <c r="J17" i="8"/>
  <c r="I17" i="8"/>
  <c r="H17" i="8"/>
  <c r="G17" i="8"/>
  <c r="F17" i="8"/>
  <c r="E17" i="8"/>
  <c r="D17" i="8"/>
  <c r="J16" i="8"/>
  <c r="I16" i="8"/>
  <c r="H16" i="8"/>
  <c r="G16" i="8"/>
  <c r="F16" i="8"/>
  <c r="E16" i="8"/>
  <c r="D16" i="8"/>
  <c r="J15" i="8"/>
  <c r="I15" i="8"/>
  <c r="H15" i="8"/>
  <c r="G15" i="8"/>
  <c r="F15" i="8"/>
  <c r="E15" i="8"/>
  <c r="D15" i="8"/>
  <c r="J14" i="8"/>
  <c r="I14" i="8"/>
  <c r="H14" i="8"/>
  <c r="G14" i="8"/>
  <c r="F14" i="8"/>
  <c r="E14" i="8"/>
  <c r="D14" i="8"/>
  <c r="J13" i="8"/>
  <c r="I13" i="8"/>
  <c r="H13" i="8"/>
  <c r="G13" i="8"/>
  <c r="F13" i="8"/>
  <c r="E13" i="8"/>
  <c r="D13" i="8"/>
  <c r="J12" i="8"/>
  <c r="I12" i="8"/>
  <c r="H12" i="8"/>
  <c r="G12" i="8"/>
  <c r="F12" i="8"/>
  <c r="E12" i="8"/>
  <c r="D12" i="8"/>
  <c r="J11" i="8"/>
  <c r="I11" i="8"/>
  <c r="H11" i="8"/>
  <c r="G11" i="8"/>
  <c r="F11" i="8"/>
  <c r="E11" i="8"/>
  <c r="D11" i="8"/>
  <c r="J10" i="8"/>
  <c r="I10" i="8"/>
  <c r="H10" i="8"/>
  <c r="G10" i="8"/>
  <c r="F10" i="8"/>
  <c r="E10" i="8"/>
  <c r="D10" i="8"/>
  <c r="J9" i="8"/>
  <c r="I9" i="8"/>
  <c r="H9" i="8"/>
  <c r="G9" i="8"/>
  <c r="F9" i="8"/>
  <c r="E9" i="8"/>
  <c r="D9" i="8"/>
  <c r="J21" i="7"/>
  <c r="I21" i="7"/>
  <c r="H21" i="7"/>
  <c r="G21" i="7"/>
  <c r="F21" i="7"/>
  <c r="E21" i="7"/>
  <c r="D21" i="7"/>
  <c r="J20" i="7"/>
  <c r="I20" i="7"/>
  <c r="H20" i="7"/>
  <c r="G20" i="7"/>
  <c r="F20" i="7"/>
  <c r="E20" i="7"/>
  <c r="D20" i="7"/>
  <c r="J19" i="7"/>
  <c r="I19" i="7"/>
  <c r="H19" i="7"/>
  <c r="G19" i="7"/>
  <c r="F19" i="7"/>
  <c r="E19" i="7"/>
  <c r="D19" i="7"/>
  <c r="J18" i="7"/>
  <c r="I18" i="7"/>
  <c r="H18" i="7"/>
  <c r="G18" i="7"/>
  <c r="F18" i="7"/>
  <c r="E18" i="7"/>
  <c r="D18" i="7"/>
  <c r="J17" i="7"/>
  <c r="I17" i="7"/>
  <c r="H17" i="7"/>
  <c r="G17" i="7"/>
  <c r="F17" i="7"/>
  <c r="E17" i="7"/>
  <c r="D17" i="7"/>
  <c r="J16" i="7"/>
  <c r="I16" i="7"/>
  <c r="H16" i="7"/>
  <c r="G16" i="7"/>
  <c r="F16" i="7"/>
  <c r="E16" i="7"/>
  <c r="D16" i="7"/>
  <c r="J15" i="7"/>
  <c r="I15" i="7"/>
  <c r="H15" i="7"/>
  <c r="G15" i="7"/>
  <c r="F15" i="7"/>
  <c r="E15" i="7"/>
  <c r="D15" i="7"/>
  <c r="J14" i="7"/>
  <c r="I14" i="7"/>
  <c r="H14" i="7"/>
  <c r="G14" i="7"/>
  <c r="F14" i="7"/>
  <c r="E14" i="7"/>
  <c r="D14" i="7"/>
  <c r="J13" i="7"/>
  <c r="I13" i="7"/>
  <c r="H13" i="7"/>
  <c r="G13" i="7"/>
  <c r="F13" i="7"/>
  <c r="E13" i="7"/>
  <c r="D13" i="7"/>
  <c r="J12" i="7"/>
  <c r="I12" i="7"/>
  <c r="H12" i="7"/>
  <c r="G12" i="7"/>
  <c r="F12" i="7"/>
  <c r="E12" i="7"/>
  <c r="D12" i="7"/>
  <c r="J11" i="7"/>
  <c r="I11" i="7"/>
  <c r="H11" i="7"/>
  <c r="G11" i="7"/>
  <c r="F11" i="7"/>
  <c r="E11" i="7"/>
  <c r="D11" i="7"/>
  <c r="J10" i="7"/>
  <c r="I10" i="7"/>
  <c r="H10" i="7"/>
  <c r="G10" i="7"/>
  <c r="F10" i="7"/>
  <c r="E10" i="7"/>
  <c r="D10" i="7"/>
  <c r="J9" i="7"/>
  <c r="I9" i="7"/>
  <c r="H9" i="7"/>
  <c r="G9" i="7"/>
  <c r="F9" i="7"/>
  <c r="E9" i="7"/>
  <c r="D9" i="7"/>
  <c r="J20" i="6"/>
  <c r="I20" i="6"/>
  <c r="H20" i="6"/>
  <c r="G20" i="6"/>
  <c r="F20" i="6"/>
  <c r="E20" i="6"/>
  <c r="D20" i="6"/>
  <c r="J19" i="6"/>
  <c r="I19" i="6"/>
  <c r="H19" i="6"/>
  <c r="G19" i="6"/>
  <c r="F19" i="6"/>
  <c r="E19" i="6"/>
  <c r="D19" i="6"/>
  <c r="J18" i="6"/>
  <c r="I18" i="6"/>
  <c r="H18" i="6"/>
  <c r="G18" i="6"/>
  <c r="F18" i="6"/>
  <c r="E18" i="6"/>
  <c r="D18" i="6"/>
  <c r="J17" i="6"/>
  <c r="I17" i="6"/>
  <c r="H17" i="6"/>
  <c r="G17" i="6"/>
  <c r="F17" i="6"/>
  <c r="E17" i="6"/>
  <c r="D17" i="6"/>
  <c r="J16" i="6"/>
  <c r="I16" i="6"/>
  <c r="H16" i="6"/>
  <c r="G16" i="6"/>
  <c r="F16" i="6"/>
  <c r="E16" i="6"/>
  <c r="D16" i="6"/>
  <c r="J15" i="6"/>
  <c r="I15" i="6"/>
  <c r="H15" i="6"/>
  <c r="G15" i="6"/>
  <c r="F15" i="6"/>
  <c r="E15" i="6"/>
  <c r="D15" i="6"/>
  <c r="J14" i="6"/>
  <c r="I14" i="6"/>
  <c r="H14" i="6"/>
  <c r="G14" i="6"/>
  <c r="F14" i="6"/>
  <c r="E14" i="6"/>
  <c r="D14" i="6"/>
  <c r="J13" i="6"/>
  <c r="I13" i="6"/>
  <c r="H13" i="6"/>
  <c r="G13" i="6"/>
  <c r="F13" i="6"/>
  <c r="E13" i="6"/>
  <c r="D13" i="6"/>
  <c r="J12" i="6"/>
  <c r="I12" i="6"/>
  <c r="H12" i="6"/>
  <c r="G12" i="6"/>
  <c r="F12" i="6"/>
  <c r="E12" i="6"/>
  <c r="D12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J9" i="6"/>
  <c r="I9" i="6"/>
  <c r="H9" i="6"/>
  <c r="G9" i="6"/>
  <c r="F9" i="6"/>
  <c r="E9" i="6"/>
  <c r="D9" i="6"/>
  <c r="J20" i="5"/>
  <c r="I20" i="5"/>
  <c r="H20" i="5"/>
  <c r="G20" i="5"/>
  <c r="F20" i="5"/>
  <c r="E20" i="5"/>
  <c r="D20" i="5"/>
  <c r="J19" i="5"/>
  <c r="I19" i="5"/>
  <c r="H19" i="5"/>
  <c r="G19" i="5"/>
  <c r="E19" i="5"/>
  <c r="D19" i="5"/>
  <c r="J18" i="5"/>
  <c r="I18" i="5"/>
  <c r="H18" i="5"/>
  <c r="G18" i="5"/>
  <c r="F18" i="5"/>
  <c r="E18" i="5"/>
  <c r="D18" i="5"/>
  <c r="J17" i="5"/>
  <c r="I17" i="5"/>
  <c r="H17" i="5"/>
  <c r="G17" i="5"/>
  <c r="F17" i="5"/>
  <c r="E17" i="5"/>
  <c r="D17" i="5"/>
  <c r="J16" i="5"/>
  <c r="I16" i="5"/>
  <c r="H16" i="5"/>
  <c r="G16" i="5"/>
  <c r="F16" i="5"/>
  <c r="E16" i="5"/>
  <c r="D16" i="5"/>
  <c r="J15" i="5"/>
  <c r="I15" i="5"/>
  <c r="H15" i="5"/>
  <c r="G15" i="5"/>
  <c r="F15" i="5"/>
  <c r="E15" i="5"/>
  <c r="D15" i="5"/>
  <c r="J14" i="5"/>
  <c r="I14" i="5"/>
  <c r="H14" i="5"/>
  <c r="G14" i="5"/>
  <c r="F14" i="5"/>
  <c r="E14" i="5"/>
  <c r="D14" i="5"/>
  <c r="J13" i="5"/>
  <c r="I13" i="5"/>
  <c r="H13" i="5"/>
  <c r="G13" i="5"/>
  <c r="F13" i="5"/>
  <c r="E13" i="5"/>
  <c r="D13" i="5"/>
  <c r="J12" i="5"/>
  <c r="I12" i="5"/>
  <c r="H12" i="5"/>
  <c r="G12" i="5"/>
  <c r="F12" i="5"/>
  <c r="E12" i="5"/>
  <c r="D12" i="5"/>
  <c r="J11" i="5"/>
  <c r="I11" i="5"/>
  <c r="H11" i="5"/>
  <c r="G11" i="5"/>
  <c r="F11" i="5"/>
  <c r="E11" i="5"/>
  <c r="D11" i="5"/>
  <c r="J10" i="5"/>
  <c r="I10" i="5"/>
  <c r="H10" i="5"/>
  <c r="G10" i="5"/>
  <c r="F10" i="5"/>
  <c r="E10" i="5"/>
  <c r="D10" i="5"/>
  <c r="J9" i="5"/>
  <c r="I9" i="5"/>
  <c r="H9" i="5"/>
  <c r="G9" i="5"/>
  <c r="F9" i="5"/>
  <c r="E9" i="5"/>
  <c r="D9" i="5"/>
  <c r="J21" i="4"/>
  <c r="I21" i="4"/>
  <c r="H21" i="4"/>
  <c r="G21" i="4"/>
  <c r="F21" i="4"/>
  <c r="E21" i="4"/>
  <c r="D21" i="4"/>
  <c r="J20" i="4"/>
  <c r="I20" i="4"/>
  <c r="H20" i="4"/>
  <c r="G20" i="4"/>
  <c r="F20" i="4"/>
  <c r="E20" i="4"/>
  <c r="D20" i="4"/>
  <c r="J19" i="4"/>
  <c r="I19" i="4"/>
  <c r="H19" i="4"/>
  <c r="G19" i="4"/>
  <c r="F19" i="4"/>
  <c r="E19" i="4"/>
  <c r="D19" i="4"/>
  <c r="J18" i="4"/>
  <c r="I18" i="4"/>
  <c r="H18" i="4"/>
  <c r="G18" i="4"/>
  <c r="F18" i="4"/>
  <c r="E18" i="4"/>
  <c r="D18" i="4"/>
  <c r="J17" i="4"/>
  <c r="I17" i="4"/>
  <c r="H17" i="4"/>
  <c r="G17" i="4"/>
  <c r="F17" i="4"/>
  <c r="E17" i="4"/>
  <c r="D17" i="4"/>
  <c r="J16" i="4"/>
  <c r="I16" i="4"/>
  <c r="H16" i="4"/>
  <c r="G16" i="4"/>
  <c r="F16" i="4"/>
  <c r="E16" i="4"/>
  <c r="D16" i="4"/>
  <c r="J15" i="4"/>
  <c r="I15" i="4"/>
  <c r="H15" i="4"/>
  <c r="G15" i="4"/>
  <c r="F15" i="4"/>
  <c r="E15" i="4"/>
  <c r="D15" i="4"/>
  <c r="J14" i="4"/>
  <c r="I14" i="4"/>
  <c r="H14" i="4"/>
  <c r="G14" i="4"/>
  <c r="F14" i="4"/>
  <c r="E14" i="4"/>
  <c r="D14" i="4"/>
  <c r="J13" i="4"/>
  <c r="I13" i="4"/>
  <c r="H13" i="4"/>
  <c r="G13" i="4"/>
  <c r="F13" i="4"/>
  <c r="E13" i="4"/>
  <c r="D13" i="4"/>
  <c r="J12" i="4"/>
  <c r="I12" i="4"/>
  <c r="H12" i="4"/>
  <c r="G12" i="4"/>
  <c r="F12" i="4"/>
  <c r="E12" i="4"/>
  <c r="D12" i="4"/>
  <c r="J11" i="4"/>
  <c r="I11" i="4"/>
  <c r="H11" i="4"/>
  <c r="G11" i="4"/>
  <c r="F11" i="4"/>
  <c r="E11" i="4"/>
  <c r="D11" i="4"/>
  <c r="J10" i="4"/>
  <c r="I10" i="4"/>
  <c r="H10" i="4"/>
  <c r="G10" i="4"/>
  <c r="F10" i="4"/>
  <c r="E10" i="4"/>
  <c r="D10" i="4"/>
  <c r="J9" i="4"/>
  <c r="I9" i="4"/>
  <c r="H9" i="4"/>
  <c r="G9" i="4"/>
  <c r="F9" i="4"/>
  <c r="E9" i="4"/>
  <c r="D9" i="4"/>
  <c r="J17" i="3"/>
  <c r="I17" i="3"/>
  <c r="H17" i="3"/>
  <c r="G17" i="3"/>
  <c r="F17" i="3"/>
  <c r="E17" i="3"/>
  <c r="D17" i="3"/>
  <c r="J16" i="3"/>
  <c r="I16" i="3"/>
  <c r="H16" i="3"/>
  <c r="G16" i="3"/>
  <c r="F16" i="3"/>
  <c r="E16" i="3"/>
  <c r="D16" i="3"/>
  <c r="J15" i="3"/>
  <c r="I15" i="3"/>
  <c r="H15" i="3"/>
  <c r="G15" i="3"/>
  <c r="F15" i="3"/>
  <c r="E15" i="3"/>
  <c r="D15" i="3"/>
  <c r="J14" i="3"/>
  <c r="I14" i="3"/>
  <c r="H14" i="3"/>
  <c r="G14" i="3"/>
  <c r="F14" i="3"/>
  <c r="E14" i="3"/>
  <c r="D14" i="3"/>
  <c r="J13" i="3"/>
  <c r="I13" i="3"/>
  <c r="H13" i="3"/>
  <c r="G13" i="3"/>
  <c r="F13" i="3"/>
  <c r="E13" i="3"/>
  <c r="D13" i="3"/>
  <c r="J12" i="3"/>
  <c r="I12" i="3"/>
  <c r="H12" i="3"/>
  <c r="G12" i="3"/>
  <c r="F12" i="3"/>
  <c r="E12" i="3"/>
  <c r="D12" i="3"/>
  <c r="J11" i="3"/>
  <c r="I11" i="3"/>
  <c r="H11" i="3"/>
  <c r="G11" i="3"/>
  <c r="F11" i="3"/>
  <c r="E11" i="3"/>
  <c r="D11" i="3"/>
  <c r="J10" i="3"/>
  <c r="I10" i="3"/>
  <c r="H10" i="3"/>
  <c r="G10" i="3"/>
  <c r="F10" i="3"/>
  <c r="E10" i="3"/>
  <c r="D10" i="3"/>
  <c r="J9" i="3"/>
  <c r="I9" i="3"/>
  <c r="H9" i="3"/>
  <c r="G9" i="3"/>
  <c r="F9" i="3"/>
  <c r="E9" i="3"/>
  <c r="D9" i="3"/>
  <c r="J21" i="2"/>
  <c r="I21" i="2"/>
  <c r="H21" i="2"/>
  <c r="G21" i="2"/>
  <c r="F21" i="2"/>
  <c r="E21" i="2"/>
  <c r="D21" i="2"/>
  <c r="J20" i="2"/>
  <c r="I20" i="2"/>
  <c r="H20" i="2"/>
  <c r="G20" i="2"/>
  <c r="F20" i="2"/>
  <c r="E20" i="2"/>
  <c r="D20" i="2"/>
  <c r="J19" i="2"/>
  <c r="I19" i="2"/>
  <c r="H19" i="2"/>
  <c r="G19" i="2"/>
  <c r="F19" i="2"/>
  <c r="E19" i="2"/>
  <c r="D19" i="2"/>
  <c r="J18" i="2"/>
  <c r="I18" i="2"/>
  <c r="H18" i="2"/>
  <c r="G18" i="2"/>
  <c r="F18" i="2"/>
  <c r="E18" i="2"/>
  <c r="D18" i="2"/>
  <c r="J17" i="2"/>
  <c r="I17" i="2"/>
  <c r="H17" i="2"/>
  <c r="G17" i="2"/>
  <c r="F17" i="2"/>
  <c r="E17" i="2"/>
  <c r="D17" i="2"/>
  <c r="J16" i="2"/>
  <c r="I16" i="2"/>
  <c r="H16" i="2"/>
  <c r="G16" i="2"/>
  <c r="F16" i="2"/>
  <c r="E16" i="2"/>
  <c r="D16" i="2"/>
  <c r="J15" i="2"/>
  <c r="I15" i="2"/>
  <c r="H15" i="2"/>
  <c r="G15" i="2"/>
  <c r="F15" i="2"/>
  <c r="E15" i="2"/>
  <c r="D15" i="2"/>
  <c r="J14" i="2"/>
  <c r="I14" i="2"/>
  <c r="H14" i="2"/>
  <c r="G14" i="2"/>
  <c r="F14" i="2"/>
  <c r="E14" i="2"/>
  <c r="D14" i="2"/>
  <c r="J13" i="2"/>
  <c r="I13" i="2"/>
  <c r="H13" i="2"/>
  <c r="G13" i="2"/>
  <c r="F13" i="2"/>
  <c r="E13" i="2"/>
  <c r="D13" i="2"/>
  <c r="J12" i="2"/>
  <c r="I12" i="2"/>
  <c r="H12" i="2"/>
  <c r="G12" i="2"/>
  <c r="F12" i="2"/>
  <c r="E12" i="2"/>
  <c r="D12" i="2"/>
  <c r="J11" i="2"/>
  <c r="I11" i="2"/>
  <c r="H11" i="2"/>
  <c r="G11" i="2"/>
  <c r="F11" i="2"/>
  <c r="E11" i="2"/>
  <c r="D11" i="2"/>
  <c r="J10" i="2"/>
  <c r="I10" i="2"/>
  <c r="H10" i="2"/>
  <c r="G10" i="2"/>
  <c r="F10" i="2"/>
  <c r="E10" i="2"/>
  <c r="D10" i="2"/>
  <c r="J9" i="2"/>
  <c r="I9" i="2"/>
  <c r="H9" i="2"/>
  <c r="G9" i="2"/>
  <c r="F9" i="2"/>
  <c r="E9" i="2"/>
  <c r="D9" i="2"/>
  <c r="J18" i="1"/>
  <c r="I18" i="1"/>
  <c r="H18" i="1"/>
  <c r="G18" i="1"/>
  <c r="J17" i="1"/>
  <c r="I17" i="1"/>
  <c r="H17" i="1"/>
  <c r="G17" i="1"/>
  <c r="F17" i="1"/>
  <c r="E17" i="1"/>
  <c r="D17" i="1"/>
  <c r="J16" i="1"/>
  <c r="I16" i="1"/>
  <c r="H16" i="1"/>
  <c r="G16" i="1"/>
  <c r="F16" i="1"/>
  <c r="E16" i="1"/>
  <c r="D16" i="1"/>
  <c r="J15" i="1"/>
  <c r="I15" i="1"/>
  <c r="H15" i="1"/>
  <c r="G15" i="1"/>
  <c r="F15" i="1"/>
  <c r="E15" i="1"/>
  <c r="D15" i="1"/>
  <c r="J14" i="1"/>
  <c r="I14" i="1"/>
  <c r="H14" i="1"/>
  <c r="G14" i="1"/>
  <c r="F14" i="1"/>
  <c r="C14" i="1" s="1"/>
  <c r="E14" i="1"/>
  <c r="D14" i="1"/>
  <c r="J13" i="1"/>
  <c r="I13" i="1"/>
  <c r="H13" i="1"/>
  <c r="G13" i="1"/>
  <c r="F13" i="1"/>
  <c r="E13" i="1"/>
  <c r="D13" i="1"/>
  <c r="J12" i="1"/>
  <c r="I12" i="1"/>
  <c r="H12" i="1"/>
  <c r="G12" i="1"/>
  <c r="F12" i="1"/>
  <c r="E12" i="1"/>
  <c r="D12" i="1"/>
  <c r="J11" i="1"/>
  <c r="I11" i="1"/>
  <c r="H11" i="1"/>
  <c r="G11" i="1"/>
  <c r="F11" i="1"/>
  <c r="E11" i="1"/>
  <c r="D11" i="1"/>
  <c r="J10" i="1"/>
  <c r="I10" i="1"/>
  <c r="H10" i="1"/>
  <c r="G10" i="1"/>
  <c r="F10" i="1"/>
  <c r="C10" i="1" s="1"/>
  <c r="E10" i="1"/>
  <c r="D10" i="1"/>
  <c r="J9" i="1"/>
  <c r="I9" i="1"/>
  <c r="H9" i="1"/>
  <c r="G9" i="1"/>
  <c r="F9" i="1"/>
  <c r="E9" i="1"/>
  <c r="D9" i="1"/>
  <c r="C21" i="4" l="1"/>
  <c r="C18" i="11"/>
  <c r="D18" i="3"/>
  <c r="C9" i="4"/>
  <c r="C21" i="15"/>
  <c r="C9" i="7"/>
  <c r="C17" i="7"/>
  <c r="C12" i="8"/>
  <c r="C20" i="8"/>
  <c r="C21" i="12"/>
  <c r="C10" i="15"/>
  <c r="E18" i="3"/>
  <c r="C17" i="3"/>
  <c r="C16" i="11"/>
  <c r="C14" i="12"/>
  <c r="E21" i="13"/>
  <c r="C17" i="13"/>
  <c r="C21" i="2"/>
  <c r="F18" i="3"/>
  <c r="C14" i="3"/>
  <c r="C13" i="4"/>
  <c r="F21" i="5"/>
  <c r="C14" i="2"/>
  <c r="H18" i="3"/>
  <c r="I18" i="3"/>
  <c r="C16" i="5"/>
  <c r="C11" i="2"/>
  <c r="J18" i="3"/>
  <c r="C12" i="3"/>
  <c r="E21" i="6"/>
  <c r="G18" i="3"/>
  <c r="C17" i="2"/>
  <c r="C12" i="1"/>
  <c r="C16" i="4"/>
  <c r="D18" i="1"/>
  <c r="C11" i="1"/>
  <c r="C13" i="2"/>
  <c r="C16" i="3"/>
  <c r="C15" i="4"/>
  <c r="C16" i="7"/>
  <c r="C15" i="11"/>
  <c r="C13" i="12"/>
  <c r="F21" i="13"/>
  <c r="C16" i="13"/>
  <c r="C12" i="2"/>
  <c r="C20" i="2"/>
  <c r="C15" i="3"/>
  <c r="C14" i="4"/>
  <c r="C15" i="7"/>
  <c r="C14" i="11"/>
  <c r="C12" i="12"/>
  <c r="C20" i="12"/>
  <c r="G21" i="13"/>
  <c r="C15" i="13"/>
  <c r="F18" i="1"/>
  <c r="C17" i="1"/>
  <c r="C19" i="2"/>
  <c r="C14" i="7"/>
  <c r="C13" i="11"/>
  <c r="C11" i="12"/>
  <c r="C19" i="12"/>
  <c r="H21" i="13"/>
  <c r="C14" i="13"/>
  <c r="C19" i="9"/>
  <c r="C20" i="9"/>
  <c r="C21" i="9"/>
  <c r="D21" i="10"/>
  <c r="C17" i="10"/>
  <c r="C16" i="1"/>
  <c r="C10" i="2"/>
  <c r="C18" i="2"/>
  <c r="C13" i="3"/>
  <c r="C12" i="4"/>
  <c r="C20" i="4"/>
  <c r="C13" i="7"/>
  <c r="C21" i="7"/>
  <c r="C12" i="11"/>
  <c r="C10" i="12"/>
  <c r="C18" i="12"/>
  <c r="I21" i="13"/>
  <c r="C13" i="13"/>
  <c r="C15" i="9"/>
  <c r="E18" i="1"/>
  <c r="C15" i="1"/>
  <c r="C9" i="2"/>
  <c r="C11" i="4"/>
  <c r="C19" i="4"/>
  <c r="C16" i="6"/>
  <c r="C12" i="7"/>
  <c r="C20" i="7"/>
  <c r="C11" i="11"/>
  <c r="C9" i="12"/>
  <c r="C17" i="12"/>
  <c r="J21" i="13"/>
  <c r="C12" i="13"/>
  <c r="C20" i="13"/>
  <c r="C12" i="9"/>
  <c r="C16" i="2"/>
  <c r="C11" i="3"/>
  <c r="C10" i="4"/>
  <c r="C18" i="4"/>
  <c r="C20" i="5"/>
  <c r="C11" i="7"/>
  <c r="C19" i="7"/>
  <c r="C10" i="11"/>
  <c r="C16" i="12"/>
  <c r="C11" i="13"/>
  <c r="C19" i="13"/>
  <c r="C13" i="1"/>
  <c r="C15" i="2"/>
  <c r="C10" i="3"/>
  <c r="C17" i="4"/>
  <c r="C19" i="5"/>
  <c r="C10" i="7"/>
  <c r="C18" i="7"/>
  <c r="C9" i="11"/>
  <c r="C17" i="11"/>
  <c r="C15" i="12"/>
  <c r="D21" i="13"/>
  <c r="C10" i="13"/>
  <c r="C18" i="13"/>
  <c r="H21" i="10"/>
  <c r="G21" i="5"/>
  <c r="C16" i="8"/>
  <c r="H21" i="5"/>
  <c r="C11" i="5"/>
  <c r="J21" i="6"/>
  <c r="C11" i="6"/>
  <c r="C19" i="6"/>
  <c r="C15" i="8"/>
  <c r="I21" i="10"/>
  <c r="C12" i="10"/>
  <c r="C20" i="10"/>
  <c r="C12" i="5"/>
  <c r="C12" i="6"/>
  <c r="C20" i="6"/>
  <c r="C13" i="10"/>
  <c r="C18" i="1"/>
  <c r="I21" i="5"/>
  <c r="C10" i="5"/>
  <c r="C18" i="5"/>
  <c r="C10" i="6"/>
  <c r="C18" i="6"/>
  <c r="C14" i="8"/>
  <c r="C9" i="13"/>
  <c r="C9" i="9"/>
  <c r="C10" i="9"/>
  <c r="C13" i="9"/>
  <c r="C14" i="9"/>
  <c r="J21" i="10"/>
  <c r="C11" i="10"/>
  <c r="C19" i="10"/>
  <c r="I21" i="6"/>
  <c r="C9" i="1"/>
  <c r="J21" i="5"/>
  <c r="C17" i="5"/>
  <c r="D21" i="5"/>
  <c r="D21" i="6"/>
  <c r="C17" i="6"/>
  <c r="C13" i="8"/>
  <c r="C21" i="8"/>
  <c r="C17" i="9"/>
  <c r="C18" i="9"/>
  <c r="C10" i="10"/>
  <c r="C18" i="10"/>
  <c r="C9" i="3"/>
  <c r="C15" i="5"/>
  <c r="F21" i="6"/>
  <c r="C15" i="6"/>
  <c r="C11" i="8"/>
  <c r="C19" i="8"/>
  <c r="C11" i="9"/>
  <c r="C16" i="9"/>
  <c r="C22" i="9"/>
  <c r="E21" i="10"/>
  <c r="C16" i="10"/>
  <c r="E21" i="5"/>
  <c r="C14" i="5"/>
  <c r="G21" i="6"/>
  <c r="C14" i="6"/>
  <c r="C10" i="8"/>
  <c r="C18" i="8"/>
  <c r="F21" i="10"/>
  <c r="C15" i="10"/>
  <c r="C13" i="5"/>
  <c r="H21" i="6"/>
  <c r="C13" i="6"/>
  <c r="C9" i="8"/>
  <c r="C17" i="8"/>
  <c r="G21" i="10"/>
  <c r="C14" i="10"/>
  <c r="C9" i="10"/>
  <c r="C9" i="6"/>
  <c r="C9" i="5"/>
  <c r="C21" i="5" l="1"/>
  <c r="C20" i="15"/>
  <c r="C18" i="15"/>
  <c r="C21" i="6"/>
  <c r="C21" i="13"/>
  <c r="C16" i="15"/>
  <c r="C14" i="15"/>
  <c r="C15" i="15"/>
  <c r="C9" i="15"/>
  <c r="C12" i="15"/>
  <c r="C17" i="15"/>
  <c r="C18" i="3"/>
  <c r="C13" i="15"/>
  <c r="C11" i="15"/>
  <c r="C19" i="15"/>
  <c r="C21" i="10"/>
</calcChain>
</file>

<file path=xl/sharedStrings.xml><?xml version="1.0" encoding="utf-8"?>
<sst xmlns="http://schemas.openxmlformats.org/spreadsheetml/2006/main" count="532" uniqueCount="52">
  <si>
    <t>ตารางสรุปลูกหนี้ค่ารักษาพยาบาลทุกสิทธิ ตั้งแต่ปี 2564 ลงไป</t>
  </si>
  <si>
    <t>โรงพยาบาล..เลย.. จังหวัด..เลย.........</t>
  </si>
  <si>
    <t>ข้อมูล ณ วันที่ 31 พฤษภาคม 2565</t>
  </si>
  <si>
    <t xml:space="preserve">ส่งกลับมายังเขตสุขภาพที่ 8 กลุ่มงานบริหารการเงินและการคลัง ภายในวันที่ 20 มิถุนายน 2565 ทาง E-Mail : R8waycfo@gmail.com </t>
  </si>
  <si>
    <t>ลำดับ</t>
  </si>
  <si>
    <t>แยกประเภทลูกหนี้ตามสิทธิ</t>
  </si>
  <si>
    <t>ลูกหนี้ค่ารักษาพยาบาล (บาท) แยกรายปี</t>
  </si>
  <si>
    <t>ปี 2564</t>
  </si>
  <si>
    <t>ปี 2563</t>
  </si>
  <si>
    <t>ปี 2562</t>
  </si>
  <si>
    <t>ปี 2561</t>
  </si>
  <si>
    <t>ปี 2560</t>
  </si>
  <si>
    <t>ปี 2559</t>
  </si>
  <si>
    <t>ปี 2558 ลงไป</t>
  </si>
  <si>
    <t>[1]+[2]+[3]+[4]+[5]+[6]+[7]</t>
  </si>
  <si>
    <t>[1]</t>
  </si>
  <si>
    <t>[2]</t>
  </si>
  <si>
    <t>[3]</t>
  </si>
  <si>
    <t>[4]</t>
  </si>
  <si>
    <t>[5]</t>
  </si>
  <si>
    <t>[6]</t>
  </si>
  <si>
    <t>[7]</t>
  </si>
  <si>
    <t>รวม ลูกหนี้ค่ารักษา ระบบปฏิบัติการฉุกเฉิน (EMS)</t>
  </si>
  <si>
    <t>รวม ลูกหนี้ค่ารักษา สิทธิUC</t>
  </si>
  <si>
    <t>รวม ลูกหนี้ค่ารักษา สิทธิประกันสังคม</t>
  </si>
  <si>
    <t>รวม ลูกหนี้ค่ารักษา สิทธิบิกจ่ายตรง</t>
  </si>
  <si>
    <t>รวม ลูกหนี้ค่ารักษา แรงงานต่างด้าว /สถานะและสิทธิ</t>
  </si>
  <si>
    <t>รวม ลูกหนี้ค่ารักษา สิทธิชำระเงิน</t>
  </si>
  <si>
    <t>รวมลูกหนี้ค่ารักษา สิทธิเบิกต้นสังกัด</t>
  </si>
  <si>
    <t>รวมลูกหนี้ค่ารักษา สิทธิ พรบ.</t>
  </si>
  <si>
    <t>รวม ลูกหนี้ค่ารักษา สิทธิ อปท.</t>
  </si>
  <si>
    <t>รวมลูกหนี้ค่ารักษาพยาบาลทุกสิทธิ</t>
  </si>
  <si>
    <t>โรงพยาบาลเชียงคาน จังหวัดเลย</t>
  </si>
  <si>
    <t>ลูกหนี้ค่าสิ่งส่งตรวจหน่วยงานภาครัฐ</t>
  </si>
  <si>
    <t>ลูกหนี้ค่าตรวจสุขภาพหน่วยงานภาครัฐ</t>
  </si>
  <si>
    <t>ลูกหนี้ค่าวัสดุ/อุปกรณ์/น้ำยา หน่วยงานภาครัฐ</t>
  </si>
  <si>
    <t>โรงพยาบาลเอราวัณ จังหวัดเลย</t>
  </si>
  <si>
    <t>โรงพยาบาล.........ด่านซ้าย................. จังหวัด.................เลย........................</t>
  </si>
  <si>
    <t>โรงพยาบาลท่าลี่  จังหวัด  เลย</t>
  </si>
  <si>
    <t>โรงพยาบาลนาแห้ว  จังหวัด  เลย</t>
  </si>
  <si>
    <t>โรงพยาบาลนาด้วง จังหวัดเลย</t>
  </si>
  <si>
    <t>โรงพยาบาล.........ปากชม.................... จังหวัด........เลย.................................</t>
  </si>
  <si>
    <t>โรงพยาบาล.....ผาขาว........... จังหวัด...เลย...................</t>
  </si>
  <si>
    <t>โรงพยาบาลภูเรือ   จังหวัดเลย</t>
  </si>
  <si>
    <t>โรงพยาบาล ภูกระดึง จังหวัด  เลย</t>
  </si>
  <si>
    <t>โรงพยาบาล........วังสะพุง...................... จังหวัด..........เลย...............................</t>
  </si>
  <si>
    <t>[8]</t>
  </si>
  <si>
    <t>ลูกหนี้ค่าตรวจสุขภาพบุคคล ภายนอก</t>
  </si>
  <si>
    <t>โรงพยาบาลหนองหิน  จังหวัด  เลย</t>
  </si>
  <si>
    <t xml:space="preserve">          รวมลูกหนี้ตั้งแต่        ปี 2564 ลงไป</t>
  </si>
  <si>
    <t>จังหวัดเลย</t>
  </si>
  <si>
    <t>โรงพยาบาลหลวง จังหวัด  เลย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</si>
</sst>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&quot; &quot;* #,##0.00_-;\-&quot; &quot;* #,##0.00_-;_-&quot; 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43" fontId="3" fillId="2" borderId="2" xfId="1" applyFont="1" applyFill="1" applyBorder="1"/>
    <xf numFmtId="0" fontId="2" fillId="0" borderId="0" xfId="0" applyFont="1" applyAlignment="1">
      <alignment horizontal="right"/>
    </xf>
    <xf numFmtId="43" fontId="2" fillId="0" borderId="0" xfId="1" applyFont="1"/>
    <xf numFmtId="43" fontId="4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/>
    <xf numFmtId="43" fontId="7" fillId="0" borderId="1" xfId="1" applyFont="1" applyBorder="1"/>
    <xf numFmtId="43" fontId="2" fillId="0" borderId="0" xfId="1" applyFont="1" applyAlignment="1">
      <alignment horizontal="right"/>
    </xf>
    <xf numFmtId="43" fontId="2" fillId="0" borderId="0" xfId="1" applyFont="1" applyAlignment="1"/>
    <xf numFmtId="164" fontId="2" fillId="0" borderId="0" xfId="0" applyNumberFormat="1" applyFont="1"/>
    <xf numFmtId="43" fontId="3" fillId="2" borderId="1" xfId="1" applyFont="1" applyFill="1" applyBorder="1"/>
    <xf numFmtId="0" fontId="3" fillId="0" borderId="0" xfId="0" applyFont="1" applyAlignment="1">
      <alignment horizontal="center"/>
    </xf>
    <xf numFmtId="165" fontId="3" fillId="0" borderId="1" xfId="0" applyNumberFormat="1" applyFont="1" applyBorder="1"/>
    <xf numFmtId="165" fontId="3" fillId="2" borderId="2" xfId="0" applyNumberFormat="1" applyFont="1" applyFill="1" applyBorder="1"/>
    <xf numFmtId="4" fontId="2" fillId="0" borderId="0" xfId="0" applyNumberFormat="1" applyFont="1"/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7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Font="1" applyFill="1" applyBorder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3" fontId="2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23;&#3617;&#3626;&#3635;&#3619;&#3623;&#3592;&#3621;&#3641;&#3585;&#3627;&#3609;&#3637;&#3657;%20&#3592;.&#3648;&#3621;&#3618;%20&#3588;&#3639;&#3609;&#3586;&#3657;&#3629;&#3617;&#3641;&#362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48;&#3621;&#3618;/&#3616;&#3641;&#3648;&#3619;&#3639;&#362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48;&#3621;&#3618;/&#3616;&#3641;&#3585;&#3619;&#3632;&#3604;&#3638;&#3591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48;&#3621;&#3618;/&#3623;&#3633;&#3591;&#3626;&#3632;&#3614;&#3640;&#3591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48;&#3621;&#3618;/&#3649;&#3585;&#3657;&#3652;&#3586;%20&#3605;&#3634;&#3619;&#3634;&#3591;&#3626;&#3635;&#3619;&#3623;&#3592;&#3629;&#3634;&#3618;&#3640;&#3621;&#3641;&#3585;&#3627;&#3609;&#3637;&#3657;.&#3627;&#3609;&#3629;&#3591;&#3627;&#3636;&#3609;24.06.6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48;&#3621;&#3618;/&#3616;&#3641;&#3627;&#3621;&#3623;&#35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48;&#3621;&#3618;/&#3648;&#3594;&#3637;&#3618;&#3591;&#3588;&#3634;&#360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48;&#3621;&#3618;/&#3648;&#3629;&#3619;&#3634;&#3623;&#3633;&#36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48;&#3621;&#3618;/&#3604;&#3656;&#3634;&#3609;&#3595;&#3657;&#3634;&#361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48;&#3621;&#3618;/&#3607;&#3656;&#3634;&#3621;&#3637;&#365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48;&#3621;&#3618;/&#3609;&#3634;&#3649;&#3627;&#3657;&#362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48;&#3621;&#3618;/&#3609;&#3634;&#3604;&#3657;&#3623;&#359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48;&#3621;&#3618;/&#3611;&#3634;&#3585;&#3594;&#361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35;&#3619;&#3623;&#3592;&#3621;&#3641;&#3585;&#3627;&#3609;&#3637;&#3657;%20&#3592;.&#3648;&#3621;&#3618;/&#3612;&#3634;&#3586;&#3634;&#36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ลย1"/>
      <sheetName val="เลย2"/>
      <sheetName val="เชียงคาน1"/>
      <sheetName val="เชียงคาน2"/>
      <sheetName val="เอราวัณ1"/>
      <sheetName val="เอราวัณ2"/>
      <sheetName val="ด่านซ้าย1"/>
      <sheetName val="ด่านซ้าย2"/>
      <sheetName val="ท่าลี่1"/>
      <sheetName val="ท่าลี่2"/>
      <sheetName val="นาแห้ว1"/>
      <sheetName val="นาแห้ว2"/>
      <sheetName val="นาด้วง1"/>
      <sheetName val="นาด้วง2"/>
      <sheetName val="ปากชม1"/>
      <sheetName val="ปากชม2"/>
      <sheetName val="ผาขาว1"/>
      <sheetName val="ผาขาว2"/>
      <sheetName val="ภูเรือ1"/>
      <sheetName val="ภูเรือ2"/>
      <sheetName val="ภูกระดึง1"/>
      <sheetName val="ภูกระดึง2"/>
      <sheetName val="ภูหลวง1"/>
      <sheetName val="ภูหลวง2"/>
      <sheetName val="วังสะพุง1"/>
      <sheetName val="วังสะพุง2"/>
      <sheetName val="หนองหิน1"/>
      <sheetName val="หนองหิน2"/>
      <sheetName val="สรุปภาพรวมจังหวัดเลย"/>
      <sheetName val="เลย64"/>
      <sheetName val="เชียงคาน64"/>
      <sheetName val="เอราวัณ64"/>
      <sheetName val="ด่านซ้าย64"/>
      <sheetName val="ท่าลี่64"/>
      <sheetName val="นาแห้ว64"/>
      <sheetName val="นาด้วง64"/>
      <sheetName val="ปากชม64"/>
      <sheetName val="ผาขาว64"/>
      <sheetName val="ภูเรือ64"/>
      <sheetName val="ภูกระดึง64"/>
      <sheetName val="ภูหลวง64"/>
      <sheetName val="วังสะพุง64"/>
      <sheetName val="หนองหิน64"/>
    </sheetNames>
    <sheetDataSet>
      <sheetData sheetId="0">
        <row r="10">
          <cell r="E10">
            <v>0</v>
          </cell>
          <cell r="G10">
            <v>0</v>
          </cell>
          <cell r="I10">
            <v>0</v>
          </cell>
          <cell r="K10">
            <v>0</v>
          </cell>
        </row>
        <row r="22">
          <cell r="E22">
            <v>9236983.4299999997</v>
          </cell>
          <cell r="G22">
            <v>2967008.08</v>
          </cell>
          <cell r="I22">
            <v>153504.14000000001</v>
          </cell>
          <cell r="K22">
            <v>0</v>
          </cell>
        </row>
        <row r="33">
          <cell r="E33">
            <v>4711878.8</v>
          </cell>
          <cell r="G33">
            <v>192800.8</v>
          </cell>
          <cell r="I33">
            <v>0</v>
          </cell>
          <cell r="K33">
            <v>0</v>
          </cell>
        </row>
        <row r="38">
          <cell r="E38">
            <v>16342620.479999995</v>
          </cell>
          <cell r="G38">
            <v>0</v>
          </cell>
          <cell r="I38">
            <v>0</v>
          </cell>
          <cell r="K38">
            <v>0</v>
          </cell>
        </row>
        <row r="49">
          <cell r="E49">
            <v>1227693</v>
          </cell>
          <cell r="G49">
            <v>1091595</v>
          </cell>
          <cell r="I49">
            <v>1613519</v>
          </cell>
          <cell r="K49">
            <v>0</v>
          </cell>
        </row>
        <row r="52">
          <cell r="E52">
            <v>9219913.1999999993</v>
          </cell>
          <cell r="G52">
            <v>0</v>
          </cell>
          <cell r="I52">
            <v>0</v>
          </cell>
          <cell r="K52">
            <v>0</v>
          </cell>
        </row>
        <row r="55">
          <cell r="E55">
            <v>170278</v>
          </cell>
          <cell r="G55">
            <v>0</v>
          </cell>
          <cell r="I55">
            <v>0</v>
          </cell>
          <cell r="K55">
            <v>0</v>
          </cell>
        </row>
        <row r="58">
          <cell r="E58">
            <v>2024232.32</v>
          </cell>
          <cell r="G58">
            <v>1456254.5</v>
          </cell>
          <cell r="I58">
            <v>31793.79</v>
          </cell>
          <cell r="K58">
            <v>0</v>
          </cell>
        </row>
        <row r="63">
          <cell r="E63">
            <v>2528681.31</v>
          </cell>
          <cell r="G63">
            <v>23207.5</v>
          </cell>
          <cell r="I63">
            <v>2999</v>
          </cell>
          <cell r="K63">
            <v>0</v>
          </cell>
        </row>
        <row r="64">
          <cell r="K64">
            <v>0</v>
          </cell>
        </row>
      </sheetData>
      <sheetData sheetId="1">
        <row r="9">
          <cell r="E9">
            <v>0</v>
          </cell>
        </row>
      </sheetData>
      <sheetData sheetId="2"/>
      <sheetData sheetId="3">
        <row r="9">
          <cell r="E9">
            <v>87800</v>
          </cell>
        </row>
      </sheetData>
      <sheetData sheetId="4"/>
      <sheetData sheetId="5">
        <row r="9">
          <cell r="E9">
            <v>0</v>
          </cell>
        </row>
      </sheetData>
      <sheetData sheetId="6"/>
      <sheetData sheetId="7">
        <row r="9">
          <cell r="E9">
            <v>0</v>
          </cell>
        </row>
      </sheetData>
      <sheetData sheetId="8"/>
      <sheetData sheetId="9">
        <row r="9">
          <cell r="E9">
            <v>0</v>
          </cell>
        </row>
      </sheetData>
      <sheetData sheetId="10"/>
      <sheetData sheetId="11">
        <row r="9">
          <cell r="E9">
            <v>0</v>
          </cell>
        </row>
      </sheetData>
      <sheetData sheetId="12"/>
      <sheetData sheetId="13">
        <row r="9">
          <cell r="E9">
            <v>4000</v>
          </cell>
        </row>
      </sheetData>
      <sheetData sheetId="14"/>
      <sheetData sheetId="15">
        <row r="9">
          <cell r="E9">
            <v>63050</v>
          </cell>
        </row>
      </sheetData>
      <sheetData sheetId="16"/>
      <sheetData sheetId="17">
        <row r="9">
          <cell r="E9">
            <v>36400</v>
          </cell>
        </row>
      </sheetData>
      <sheetData sheetId="18"/>
      <sheetData sheetId="19">
        <row r="9">
          <cell r="E9">
            <v>0</v>
          </cell>
        </row>
      </sheetData>
      <sheetData sheetId="20"/>
      <sheetData sheetId="21">
        <row r="9">
          <cell r="E9">
            <v>0</v>
          </cell>
        </row>
      </sheetData>
      <sheetData sheetId="22"/>
      <sheetData sheetId="23">
        <row r="9">
          <cell r="E9">
            <v>0</v>
          </cell>
        </row>
      </sheetData>
      <sheetData sheetId="24"/>
      <sheetData sheetId="25">
        <row r="9">
          <cell r="E9">
            <v>0</v>
          </cell>
        </row>
      </sheetData>
      <sheetData sheetId="26"/>
      <sheetData sheetId="27">
        <row r="9">
          <cell r="E9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21850</v>
          </cell>
          <cell r="E11"/>
          <cell r="G11">
            <v>0</v>
          </cell>
        </row>
        <row r="23">
          <cell r="E23">
            <v>58655</v>
          </cell>
          <cell r="G23">
            <v>0</v>
          </cell>
        </row>
        <row r="34">
          <cell r="E34">
            <v>302350.18</v>
          </cell>
          <cell r="G34">
            <v>5999.5</v>
          </cell>
        </row>
        <row r="39">
          <cell r="E39">
            <v>1190</v>
          </cell>
          <cell r="G39">
            <v>0</v>
          </cell>
          <cell r="I39">
            <v>0</v>
          </cell>
          <cell r="K39">
            <v>0</v>
          </cell>
          <cell r="L39"/>
          <cell r="M39">
            <v>0</v>
          </cell>
          <cell r="O39">
            <v>0</v>
          </cell>
        </row>
        <row r="46">
          <cell r="I46"/>
          <cell r="K46"/>
          <cell r="L46"/>
          <cell r="M46"/>
          <cell r="O46"/>
        </row>
        <row r="47">
          <cell r="I47"/>
          <cell r="K47"/>
          <cell r="L47"/>
          <cell r="M47"/>
          <cell r="O47"/>
        </row>
        <row r="48">
          <cell r="I48"/>
          <cell r="K48"/>
          <cell r="L48"/>
          <cell r="M48"/>
          <cell r="O48"/>
        </row>
        <row r="50">
          <cell r="E50">
            <v>127931</v>
          </cell>
          <cell r="G50">
            <v>64052</v>
          </cell>
          <cell r="I50">
            <v>22614</v>
          </cell>
          <cell r="K50">
            <v>63552</v>
          </cell>
          <cell r="L50"/>
          <cell r="M50">
            <v>52233</v>
          </cell>
          <cell r="O50">
            <v>0</v>
          </cell>
        </row>
        <row r="51">
          <cell r="K51"/>
          <cell r="L51"/>
          <cell r="M51"/>
          <cell r="O51"/>
        </row>
        <row r="52">
          <cell r="K52"/>
          <cell r="L52"/>
          <cell r="M52"/>
          <cell r="O52"/>
        </row>
        <row r="53">
          <cell r="E53">
            <v>275037</v>
          </cell>
          <cell r="G53">
            <v>57757.5</v>
          </cell>
          <cell r="H53"/>
          <cell r="K53">
            <v>0</v>
          </cell>
          <cell r="L53"/>
          <cell r="M53">
            <v>0</v>
          </cell>
          <cell r="O53">
            <v>0</v>
          </cell>
        </row>
        <row r="54">
          <cell r="K54"/>
          <cell r="L54"/>
          <cell r="M54"/>
          <cell r="O54"/>
        </row>
        <row r="56">
          <cell r="E56">
            <v>17762.5</v>
          </cell>
          <cell r="G56">
            <v>13079</v>
          </cell>
          <cell r="H56"/>
        </row>
        <row r="59">
          <cell r="E59">
            <v>32438</v>
          </cell>
          <cell r="G59">
            <v>13305</v>
          </cell>
          <cell r="H59"/>
        </row>
        <row r="64">
          <cell r="E64">
            <v>600</v>
          </cell>
          <cell r="G64">
            <v>0</v>
          </cell>
          <cell r="I64">
            <v>14233</v>
          </cell>
        </row>
        <row r="65">
          <cell r="E65"/>
          <cell r="G65"/>
          <cell r="H65"/>
          <cell r="I65"/>
          <cell r="J65"/>
          <cell r="K65"/>
          <cell r="L65"/>
        </row>
        <row r="66">
          <cell r="E66">
            <v>57770</v>
          </cell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873733.67999999993</v>
          </cell>
          <cell r="G68">
            <v>154193</v>
          </cell>
          <cell r="I68">
            <v>36847</v>
          </cell>
          <cell r="K68">
            <v>63552</v>
          </cell>
          <cell r="L68"/>
          <cell r="M68">
            <v>52233</v>
          </cell>
          <cell r="O68">
            <v>0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60100</v>
          </cell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0</v>
          </cell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</row>
        <row r="34">
          <cell r="E34">
            <v>87168</v>
          </cell>
          <cell r="G34">
            <v>62558</v>
          </cell>
          <cell r="I34">
            <v>62045</v>
          </cell>
          <cell r="K34">
            <v>5151</v>
          </cell>
          <cell r="L34"/>
          <cell r="M34">
            <v>3866</v>
          </cell>
          <cell r="O34">
            <v>0</v>
          </cell>
        </row>
        <row r="39">
          <cell r="E39">
            <v>0</v>
          </cell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0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476951</v>
          </cell>
          <cell r="G53">
            <v>411387</v>
          </cell>
          <cell r="H53"/>
          <cell r="I53">
            <v>575712</v>
          </cell>
          <cell r="J53"/>
          <cell r="K53">
            <v>0</v>
          </cell>
          <cell r="L53"/>
        </row>
        <row r="55">
          <cell r="I55">
            <v>7260</v>
          </cell>
          <cell r="K55">
            <v>7155</v>
          </cell>
          <cell r="O55"/>
        </row>
        <row r="56">
          <cell r="E56">
            <v>0</v>
          </cell>
          <cell r="G56">
            <v>1429</v>
          </cell>
          <cell r="J56"/>
          <cell r="L56"/>
        </row>
        <row r="59">
          <cell r="E59">
            <v>0</v>
          </cell>
          <cell r="G59">
            <v>0</v>
          </cell>
          <cell r="H59"/>
          <cell r="I59">
            <v>0</v>
          </cell>
          <cell r="J59"/>
          <cell r="K59">
            <v>0</v>
          </cell>
          <cell r="L59"/>
        </row>
        <row r="64">
          <cell r="E64">
            <v>0</v>
          </cell>
          <cell r="G64">
            <v>0</v>
          </cell>
          <cell r="H64"/>
          <cell r="I64">
            <v>0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258300</v>
          </cell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0</v>
          </cell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</row>
        <row r="34">
          <cell r="E34">
            <v>0</v>
          </cell>
          <cell r="G34">
            <v>0</v>
          </cell>
          <cell r="H34"/>
          <cell r="I34">
            <v>0</v>
          </cell>
          <cell r="J34"/>
          <cell r="K34">
            <v>0</v>
          </cell>
          <cell r="L34"/>
        </row>
        <row r="39">
          <cell r="E39">
            <v>0</v>
          </cell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109065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1458243</v>
          </cell>
          <cell r="G53">
            <v>0</v>
          </cell>
          <cell r="H53"/>
          <cell r="I53">
            <v>0</v>
          </cell>
          <cell r="J53"/>
          <cell r="K53">
            <v>0</v>
          </cell>
          <cell r="L53"/>
        </row>
        <row r="56">
          <cell r="E56">
            <v>123580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39082</v>
          </cell>
          <cell r="G59">
            <v>0</v>
          </cell>
          <cell r="H59"/>
          <cell r="I59">
            <v>0</v>
          </cell>
          <cell r="J59"/>
          <cell r="K59">
            <v>0</v>
          </cell>
          <cell r="L59"/>
        </row>
        <row r="64">
          <cell r="E64">
            <v>10040</v>
          </cell>
          <cell r="G64">
            <v>0</v>
          </cell>
          <cell r="H64"/>
          <cell r="I64">
            <v>0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>
            <v>16770</v>
          </cell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/>
          <cell r="G68"/>
          <cell r="H68"/>
          <cell r="I68"/>
          <cell r="J68"/>
          <cell r="K68"/>
          <cell r="L68"/>
        </row>
        <row r="69">
          <cell r="E69">
            <v>1756780</v>
          </cell>
          <cell r="G69">
            <v>0</v>
          </cell>
          <cell r="H69"/>
          <cell r="I69">
            <v>0</v>
          </cell>
          <cell r="J69"/>
          <cell r="K69">
            <v>0</v>
          </cell>
          <cell r="L69"/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212989</v>
          </cell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0</v>
          </cell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</row>
        <row r="34">
          <cell r="E34">
            <v>0</v>
          </cell>
          <cell r="G34">
            <v>0</v>
          </cell>
          <cell r="I34">
            <v>0</v>
          </cell>
          <cell r="K34">
            <v>0</v>
          </cell>
          <cell r="L34"/>
          <cell r="M34">
            <v>0</v>
          </cell>
          <cell r="O34">
            <v>0</v>
          </cell>
        </row>
        <row r="39">
          <cell r="E39">
            <v>1432522</v>
          </cell>
          <cell r="G39">
            <v>143393</v>
          </cell>
          <cell r="H39"/>
          <cell r="I39">
            <v>157399.70000000001</v>
          </cell>
          <cell r="J39"/>
          <cell r="K39">
            <v>0</v>
          </cell>
          <cell r="L39"/>
        </row>
        <row r="50">
          <cell r="E50">
            <v>16252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513755.25</v>
          </cell>
          <cell r="G53">
            <v>401322</v>
          </cell>
          <cell r="H53"/>
          <cell r="I53">
            <v>0</v>
          </cell>
          <cell r="J53"/>
          <cell r="K53">
            <v>0</v>
          </cell>
          <cell r="L53"/>
        </row>
        <row r="55">
          <cell r="I55"/>
          <cell r="K55"/>
          <cell r="O55"/>
        </row>
        <row r="56">
          <cell r="E56">
            <v>17946</v>
          </cell>
          <cell r="G56">
            <v>0</v>
          </cell>
          <cell r="J56"/>
          <cell r="L56"/>
        </row>
        <row r="59">
          <cell r="E59">
            <v>0</v>
          </cell>
          <cell r="G59">
            <v>0</v>
          </cell>
          <cell r="H59"/>
          <cell r="I59">
            <v>0</v>
          </cell>
          <cell r="J59"/>
          <cell r="K59">
            <v>0</v>
          </cell>
          <cell r="L59"/>
        </row>
        <row r="64">
          <cell r="E64">
            <v>118683</v>
          </cell>
          <cell r="G64">
            <v>73536.5</v>
          </cell>
          <cell r="H64"/>
          <cell r="I64">
            <v>30942.5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76850</v>
          </cell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10777763.34</v>
          </cell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</row>
        <row r="34">
          <cell r="E34">
            <v>0</v>
          </cell>
          <cell r="G34">
            <v>0</v>
          </cell>
          <cell r="I34">
            <v>0</v>
          </cell>
          <cell r="K34">
            <v>0</v>
          </cell>
          <cell r="L34"/>
          <cell r="M34">
            <v>0</v>
          </cell>
          <cell r="O34">
            <v>0</v>
          </cell>
        </row>
        <row r="39">
          <cell r="E39">
            <v>629093</v>
          </cell>
          <cell r="G39">
            <v>33009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0</v>
          </cell>
          <cell r="G50">
            <v>0</v>
          </cell>
          <cell r="H50"/>
          <cell r="I50">
            <v>18040</v>
          </cell>
          <cell r="J50"/>
          <cell r="K50">
            <v>1484</v>
          </cell>
          <cell r="L50"/>
        </row>
        <row r="53">
          <cell r="E53">
            <v>261992</v>
          </cell>
          <cell r="G53">
            <v>301970</v>
          </cell>
          <cell r="H53"/>
          <cell r="I53">
            <v>279476</v>
          </cell>
          <cell r="J53"/>
          <cell r="K53">
            <v>0</v>
          </cell>
          <cell r="L53"/>
        </row>
        <row r="55">
          <cell r="I55"/>
          <cell r="K55"/>
          <cell r="O55"/>
        </row>
        <row r="56">
          <cell r="E56">
            <v>0</v>
          </cell>
          <cell r="G56">
            <v>0</v>
          </cell>
          <cell r="J56"/>
          <cell r="L56"/>
        </row>
        <row r="59">
          <cell r="E59">
            <v>0</v>
          </cell>
          <cell r="G59">
            <v>0</v>
          </cell>
          <cell r="H59"/>
          <cell r="I59">
            <v>0</v>
          </cell>
          <cell r="J59"/>
          <cell r="K59">
            <v>0</v>
          </cell>
          <cell r="L59"/>
        </row>
        <row r="64">
          <cell r="E64">
            <v>106896</v>
          </cell>
          <cell r="G64">
            <v>48747.19</v>
          </cell>
          <cell r="H64"/>
          <cell r="I64">
            <v>0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163500</v>
          </cell>
          <cell r="E11">
            <v>87800</v>
          </cell>
          <cell r="G11">
            <v>8800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23">
          <cell r="E23">
            <v>4882248.3900000006</v>
          </cell>
          <cell r="G23">
            <v>624376.96000000008</v>
          </cell>
          <cell r="I23">
            <v>0</v>
          </cell>
          <cell r="K23">
            <v>0</v>
          </cell>
          <cell r="M23">
            <v>0</v>
          </cell>
          <cell r="O23">
            <v>0</v>
          </cell>
          <cell r="Q23">
            <v>0</v>
          </cell>
        </row>
        <row r="34">
          <cell r="E34">
            <v>353821</v>
          </cell>
          <cell r="G34">
            <v>265574.78999999998</v>
          </cell>
          <cell r="I34">
            <v>6055</v>
          </cell>
          <cell r="K34">
            <v>0</v>
          </cell>
          <cell r="M34">
            <v>0</v>
          </cell>
          <cell r="O34">
            <v>0</v>
          </cell>
          <cell r="Q34">
            <v>0</v>
          </cell>
        </row>
        <row r="39">
          <cell r="E39">
            <v>372731.92000000004</v>
          </cell>
          <cell r="G39">
            <v>607306.5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125738</v>
          </cell>
          <cell r="G50">
            <v>76858</v>
          </cell>
          <cell r="I50">
            <v>22752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1238828</v>
          </cell>
          <cell r="G53">
            <v>650326</v>
          </cell>
          <cell r="I53">
            <v>717513.15</v>
          </cell>
          <cell r="K53">
            <v>217333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0</v>
          </cell>
          <cell r="G56">
            <v>62134</v>
          </cell>
          <cell r="I56">
            <v>38356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5149</v>
          </cell>
          <cell r="G59">
            <v>53042</v>
          </cell>
          <cell r="I59">
            <v>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6914</v>
          </cell>
          <cell r="G64">
            <v>176042.54</v>
          </cell>
          <cell r="I64">
            <v>0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5">
          <cell r="E65"/>
          <cell r="G65"/>
          <cell r="I65"/>
          <cell r="K65"/>
          <cell r="M65"/>
          <cell r="O65"/>
          <cell r="Q65"/>
        </row>
        <row r="66">
          <cell r="E66">
            <v>19360</v>
          </cell>
          <cell r="G66"/>
          <cell r="I66"/>
          <cell r="K66"/>
          <cell r="M66"/>
          <cell r="O66"/>
          <cell r="Q66"/>
        </row>
        <row r="67">
          <cell r="E67"/>
          <cell r="G67"/>
          <cell r="I67"/>
          <cell r="K67"/>
          <cell r="M67"/>
          <cell r="O67"/>
          <cell r="Q67"/>
        </row>
        <row r="68">
          <cell r="E68">
            <v>7092590.3100000005</v>
          </cell>
          <cell r="G68">
            <v>2524460.79</v>
          </cell>
          <cell r="H68">
            <v>0</v>
          </cell>
          <cell r="I68">
            <v>784676.15</v>
          </cell>
          <cell r="J68">
            <v>0</v>
          </cell>
          <cell r="K68">
            <v>217333</v>
          </cell>
          <cell r="L68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34800</v>
          </cell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0</v>
          </cell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</row>
        <row r="34">
          <cell r="E34">
            <v>0</v>
          </cell>
          <cell r="G34">
            <v>0</v>
          </cell>
          <cell r="H34"/>
          <cell r="I34">
            <v>0</v>
          </cell>
          <cell r="J34"/>
          <cell r="K34">
            <v>0</v>
          </cell>
          <cell r="L34"/>
        </row>
        <row r="39">
          <cell r="E39">
            <v>0</v>
          </cell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0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0</v>
          </cell>
          <cell r="G53">
            <v>0</v>
          </cell>
          <cell r="H53"/>
          <cell r="I53">
            <v>0</v>
          </cell>
          <cell r="J53"/>
          <cell r="K53">
            <v>0</v>
          </cell>
          <cell r="L53"/>
        </row>
        <row r="56">
          <cell r="E56">
            <v>0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0</v>
          </cell>
          <cell r="G59">
            <v>0</v>
          </cell>
          <cell r="H59"/>
          <cell r="I59">
            <v>0</v>
          </cell>
          <cell r="J59"/>
          <cell r="K59">
            <v>0</v>
          </cell>
          <cell r="L59"/>
        </row>
        <row r="64">
          <cell r="E64">
            <v>0</v>
          </cell>
          <cell r="G64">
            <v>3735</v>
          </cell>
          <cell r="H64"/>
          <cell r="I64">
            <v>0</v>
          </cell>
          <cell r="J64"/>
          <cell r="K64">
            <v>0</v>
          </cell>
          <cell r="L64"/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74200</v>
          </cell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719682.51</v>
          </cell>
          <cell r="G23">
            <v>628284.9</v>
          </cell>
          <cell r="H23"/>
          <cell r="I23">
            <v>0</v>
          </cell>
          <cell r="J23"/>
          <cell r="K23">
            <v>0</v>
          </cell>
          <cell r="L23"/>
        </row>
        <row r="34">
          <cell r="E34">
            <v>171339.8</v>
          </cell>
          <cell r="G34">
            <v>9457.7999999999993</v>
          </cell>
          <cell r="H34"/>
          <cell r="I34">
            <v>0</v>
          </cell>
          <cell r="J34"/>
          <cell r="K34">
            <v>0</v>
          </cell>
          <cell r="L34"/>
        </row>
        <row r="39">
          <cell r="E39">
            <v>257152.32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/>
        </row>
        <row r="50">
          <cell r="E50">
            <v>246794.6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154154</v>
          </cell>
          <cell r="G53">
            <v>450</v>
          </cell>
          <cell r="H53"/>
          <cell r="I53">
            <v>0</v>
          </cell>
          <cell r="J53"/>
          <cell r="K53">
            <v>0</v>
          </cell>
          <cell r="L53"/>
        </row>
        <row r="56">
          <cell r="E56">
            <v>43139</v>
          </cell>
          <cell r="G56">
            <v>0</v>
          </cell>
          <cell r="H56">
            <v>0</v>
          </cell>
          <cell r="I56">
            <v>0</v>
          </cell>
          <cell r="J56"/>
          <cell r="K56">
            <v>0</v>
          </cell>
          <cell r="L56"/>
        </row>
        <row r="59">
          <cell r="E59">
            <v>83092.600000000006</v>
          </cell>
          <cell r="G59">
            <v>0</v>
          </cell>
          <cell r="H59">
            <v>0</v>
          </cell>
          <cell r="I59">
            <v>0</v>
          </cell>
          <cell r="J59"/>
          <cell r="K59">
            <v>0</v>
          </cell>
          <cell r="L59"/>
        </row>
        <row r="64">
          <cell r="E64">
            <v>92308.2</v>
          </cell>
          <cell r="G64">
            <v>0</v>
          </cell>
          <cell r="H64">
            <v>0</v>
          </cell>
          <cell r="I64">
            <v>0</v>
          </cell>
          <cell r="J64"/>
          <cell r="K64">
            <v>0</v>
          </cell>
          <cell r="L64"/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1767663.0300000003</v>
          </cell>
          <cell r="G68">
            <v>638192.70000000007</v>
          </cell>
          <cell r="H68"/>
          <cell r="I68">
            <v>0</v>
          </cell>
          <cell r="J68"/>
          <cell r="K68">
            <v>0</v>
          </cell>
          <cell r="L68"/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62750</v>
          </cell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0</v>
          </cell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</row>
        <row r="34">
          <cell r="E34">
            <v>77643</v>
          </cell>
          <cell r="G34">
            <v>0</v>
          </cell>
          <cell r="I34">
            <v>0</v>
          </cell>
          <cell r="K34">
            <v>0</v>
          </cell>
          <cell r="L34"/>
          <cell r="M34">
            <v>0</v>
          </cell>
          <cell r="O34">
            <v>0</v>
          </cell>
        </row>
        <row r="39">
          <cell r="E39">
            <v>0</v>
          </cell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58759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3141885</v>
          </cell>
          <cell r="G53">
            <v>419927</v>
          </cell>
          <cell r="H53"/>
          <cell r="I53">
            <v>0</v>
          </cell>
          <cell r="J53"/>
          <cell r="K53">
            <v>0</v>
          </cell>
          <cell r="L53"/>
        </row>
        <row r="55">
          <cell r="I55">
            <v>0</v>
          </cell>
          <cell r="K55">
            <v>0</v>
          </cell>
          <cell r="O55"/>
        </row>
        <row r="56">
          <cell r="E56">
            <v>0</v>
          </cell>
          <cell r="G56">
            <v>0</v>
          </cell>
          <cell r="J56"/>
          <cell r="L56"/>
        </row>
        <row r="59">
          <cell r="E59">
            <v>34466</v>
          </cell>
          <cell r="G59">
            <v>0</v>
          </cell>
          <cell r="H59"/>
          <cell r="I59">
            <v>0</v>
          </cell>
          <cell r="J59"/>
          <cell r="K59">
            <v>0</v>
          </cell>
          <cell r="L59"/>
        </row>
        <row r="64">
          <cell r="E64">
            <v>0</v>
          </cell>
          <cell r="G64">
            <v>0</v>
          </cell>
          <cell r="H64"/>
          <cell r="I64">
            <v>0</v>
          </cell>
          <cell r="J64"/>
          <cell r="K64">
            <v>0</v>
          </cell>
          <cell r="L64"/>
        </row>
        <row r="65">
          <cell r="E65">
            <v>0</v>
          </cell>
          <cell r="G65"/>
          <cell r="H65"/>
          <cell r="I65"/>
          <cell r="J65"/>
          <cell r="K65"/>
          <cell r="L65"/>
        </row>
        <row r="66">
          <cell r="E66">
            <v>164705</v>
          </cell>
          <cell r="G66">
            <v>128059</v>
          </cell>
          <cell r="I66"/>
          <cell r="J66"/>
          <cell r="K66"/>
          <cell r="L66"/>
        </row>
        <row r="67">
          <cell r="E67">
            <v>0</v>
          </cell>
          <cell r="G67"/>
          <cell r="H67"/>
          <cell r="I67"/>
          <cell r="J67"/>
          <cell r="K67"/>
          <cell r="L67"/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36300</v>
          </cell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0</v>
          </cell>
          <cell r="G23">
            <v>0</v>
          </cell>
          <cell r="H23"/>
          <cell r="I23">
            <v>0</v>
          </cell>
          <cell r="J23"/>
          <cell r="K23">
            <v>0</v>
          </cell>
          <cell r="L23"/>
        </row>
        <row r="34">
          <cell r="E34">
            <v>65303</v>
          </cell>
          <cell r="G34">
            <v>11559</v>
          </cell>
          <cell r="I34">
            <v>0</v>
          </cell>
          <cell r="K34">
            <v>0</v>
          </cell>
          <cell r="L34"/>
          <cell r="M34">
            <v>0</v>
          </cell>
          <cell r="O34">
            <v>0</v>
          </cell>
        </row>
        <row r="39">
          <cell r="E39">
            <v>0</v>
          </cell>
          <cell r="G39">
            <v>0</v>
          </cell>
          <cell r="H39"/>
          <cell r="I39">
            <v>0</v>
          </cell>
          <cell r="J39"/>
          <cell r="K39">
            <v>0</v>
          </cell>
          <cell r="L39"/>
        </row>
        <row r="50">
          <cell r="E50">
            <v>23563.25</v>
          </cell>
          <cell r="G50">
            <v>16870.25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114069</v>
          </cell>
          <cell r="G53">
            <v>59656</v>
          </cell>
          <cell r="H53"/>
          <cell r="I53">
            <v>0</v>
          </cell>
          <cell r="J53"/>
          <cell r="K53">
            <v>0</v>
          </cell>
          <cell r="L53"/>
        </row>
        <row r="55">
          <cell r="I55">
            <v>0</v>
          </cell>
          <cell r="K55">
            <v>0</v>
          </cell>
          <cell r="O55"/>
        </row>
        <row r="56">
          <cell r="E56">
            <v>0</v>
          </cell>
          <cell r="G56">
            <v>0</v>
          </cell>
          <cell r="J56"/>
          <cell r="L56"/>
        </row>
        <row r="59">
          <cell r="E59">
            <v>75714.5</v>
          </cell>
          <cell r="G59">
            <v>0</v>
          </cell>
          <cell r="H59"/>
          <cell r="I59">
            <v>0</v>
          </cell>
          <cell r="J59"/>
          <cell r="K59">
            <v>0</v>
          </cell>
          <cell r="L59"/>
        </row>
        <row r="64">
          <cell r="E64">
            <v>61633</v>
          </cell>
          <cell r="G64">
            <v>0</v>
          </cell>
          <cell r="H64"/>
          <cell r="I64">
            <v>0</v>
          </cell>
          <cell r="J64"/>
          <cell r="K64">
            <v>0</v>
          </cell>
          <cell r="L64"/>
        </row>
        <row r="65">
          <cell r="E65">
            <v>0</v>
          </cell>
          <cell r="G65"/>
          <cell r="H65"/>
          <cell r="I65"/>
          <cell r="J65"/>
          <cell r="K65"/>
          <cell r="L65"/>
        </row>
        <row r="66">
          <cell r="E66">
            <v>0</v>
          </cell>
          <cell r="G66">
            <v>920</v>
          </cell>
          <cell r="H66"/>
          <cell r="I66"/>
          <cell r="J66"/>
          <cell r="K66"/>
          <cell r="L66"/>
        </row>
        <row r="67">
          <cell r="E67">
            <v>0</v>
          </cell>
          <cell r="G67"/>
          <cell r="H67"/>
          <cell r="I67"/>
          <cell r="J67"/>
          <cell r="K67"/>
          <cell r="L67"/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126500</v>
          </cell>
          <cell r="E11">
            <v>4000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23">
          <cell r="E23">
            <v>0</v>
          </cell>
          <cell r="G23">
            <v>0</v>
          </cell>
          <cell r="I23">
            <v>0</v>
          </cell>
          <cell r="K23">
            <v>0</v>
          </cell>
          <cell r="M23">
            <v>0</v>
          </cell>
          <cell r="O23">
            <v>0</v>
          </cell>
          <cell r="Q23">
            <v>0</v>
          </cell>
        </row>
        <row r="34">
          <cell r="E34">
            <v>305350</v>
          </cell>
          <cell r="G34">
            <v>0</v>
          </cell>
          <cell r="I34">
            <v>23739</v>
          </cell>
          <cell r="K34">
            <v>1105</v>
          </cell>
          <cell r="M34">
            <v>0</v>
          </cell>
          <cell r="O34">
            <v>0</v>
          </cell>
          <cell r="Q34">
            <v>0</v>
          </cell>
        </row>
        <row r="39">
          <cell r="E39">
            <v>0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7587</v>
          </cell>
          <cell r="G50">
            <v>7773</v>
          </cell>
          <cell r="I50">
            <v>0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225782</v>
          </cell>
          <cell r="G53">
            <v>92061.4</v>
          </cell>
          <cell r="I53">
            <v>0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0</v>
          </cell>
          <cell r="G59">
            <v>0</v>
          </cell>
          <cell r="I59">
            <v>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0</v>
          </cell>
          <cell r="G64">
            <v>0</v>
          </cell>
          <cell r="I64">
            <v>0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5">
          <cell r="E65"/>
          <cell r="G65"/>
          <cell r="I65"/>
          <cell r="K65"/>
          <cell r="M65"/>
          <cell r="O65"/>
          <cell r="Q65"/>
        </row>
        <row r="66">
          <cell r="E66"/>
          <cell r="G66"/>
          <cell r="I66"/>
          <cell r="K66"/>
          <cell r="M66"/>
          <cell r="O66"/>
          <cell r="Q66"/>
        </row>
        <row r="67">
          <cell r="E67"/>
          <cell r="G67"/>
          <cell r="I67"/>
          <cell r="K67"/>
          <cell r="M67"/>
          <cell r="O67"/>
          <cell r="Q67"/>
        </row>
        <row r="68">
          <cell r="E68">
            <v>542719</v>
          </cell>
          <cell r="G68">
            <v>99834.4</v>
          </cell>
          <cell r="H68">
            <v>0</v>
          </cell>
          <cell r="I68">
            <v>23739</v>
          </cell>
          <cell r="J68">
            <v>0</v>
          </cell>
          <cell r="K68">
            <v>1105</v>
          </cell>
          <cell r="L68">
            <v>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134700</v>
          </cell>
          <cell r="E11">
            <v>63050</v>
          </cell>
          <cell r="G11">
            <v>83150</v>
          </cell>
          <cell r="I11">
            <v>57150</v>
          </cell>
          <cell r="K11">
            <v>56300</v>
          </cell>
          <cell r="M11">
            <v>34450</v>
          </cell>
          <cell r="O11">
            <v>0</v>
          </cell>
          <cell r="Q11">
            <v>0</v>
          </cell>
        </row>
        <row r="23">
          <cell r="E23">
            <v>3539030.15</v>
          </cell>
          <cell r="G23">
            <v>904805</v>
          </cell>
          <cell r="I23">
            <v>1312503.56</v>
          </cell>
          <cell r="K23">
            <v>1025864.36</v>
          </cell>
          <cell r="M23">
            <v>2269906.6</v>
          </cell>
          <cell r="O23">
            <v>1882764</v>
          </cell>
          <cell r="Q23">
            <v>623649</v>
          </cell>
        </row>
        <row r="34">
          <cell r="E34">
            <v>1755083.35</v>
          </cell>
          <cell r="G34">
            <v>565249.31000000006</v>
          </cell>
          <cell r="I34">
            <v>529118.35</v>
          </cell>
          <cell r="K34">
            <v>532654.54</v>
          </cell>
          <cell r="M34">
            <v>469956.22</v>
          </cell>
          <cell r="O34">
            <v>527353.79</v>
          </cell>
          <cell r="Q34">
            <v>1049778.1599999999</v>
          </cell>
        </row>
        <row r="39">
          <cell r="E39">
            <v>1861396.75</v>
          </cell>
          <cell r="G39">
            <v>1168806.73</v>
          </cell>
          <cell r="I39">
            <v>555679.65</v>
          </cell>
          <cell r="K39">
            <v>558467.29</v>
          </cell>
          <cell r="M39">
            <v>560803.67999999993</v>
          </cell>
          <cell r="O39">
            <v>964196</v>
          </cell>
          <cell r="Q39">
            <v>87356.44</v>
          </cell>
        </row>
        <row r="50">
          <cell r="E50">
            <v>138099.82</v>
          </cell>
          <cell r="G50">
            <v>72380.820000000007</v>
          </cell>
          <cell r="I50">
            <v>86885.82</v>
          </cell>
          <cell r="K50">
            <v>190824.82</v>
          </cell>
          <cell r="M50">
            <v>151488</v>
          </cell>
          <cell r="O50">
            <v>738504</v>
          </cell>
          <cell r="Q50">
            <v>0</v>
          </cell>
        </row>
        <row r="53">
          <cell r="E53">
            <v>2293926.4699999997</v>
          </cell>
          <cell r="G53">
            <v>1622332.47</v>
          </cell>
          <cell r="I53">
            <v>839110.47</v>
          </cell>
          <cell r="K53">
            <v>1408818</v>
          </cell>
          <cell r="M53">
            <v>1095293</v>
          </cell>
          <cell r="O53">
            <v>434271</v>
          </cell>
          <cell r="Q53">
            <v>708587</v>
          </cell>
        </row>
        <row r="56">
          <cell r="E56">
            <v>0</v>
          </cell>
          <cell r="G56">
            <v>0</v>
          </cell>
          <cell r="I56">
            <v>6426</v>
          </cell>
          <cell r="K56">
            <v>0</v>
          </cell>
          <cell r="M56">
            <v>2382</v>
          </cell>
          <cell r="O56">
            <v>54732</v>
          </cell>
          <cell r="Q56">
            <v>30140</v>
          </cell>
        </row>
        <row r="59">
          <cell r="E59">
            <v>160162</v>
          </cell>
          <cell r="G59">
            <v>126516</v>
          </cell>
          <cell r="I59">
            <v>157207</v>
          </cell>
          <cell r="K59">
            <v>225052</v>
          </cell>
          <cell r="M59">
            <v>92334</v>
          </cell>
          <cell r="O59">
            <v>483029</v>
          </cell>
          <cell r="Q59">
            <v>241587</v>
          </cell>
        </row>
        <row r="64">
          <cell r="E64">
            <v>299098.46999999997</v>
          </cell>
          <cell r="G64">
            <v>136698</v>
          </cell>
          <cell r="I64">
            <v>93719</v>
          </cell>
          <cell r="K64">
            <v>107515</v>
          </cell>
          <cell r="M64">
            <v>360905.76</v>
          </cell>
          <cell r="O64">
            <v>180006</v>
          </cell>
          <cell r="Q64">
            <v>70589.38</v>
          </cell>
        </row>
        <row r="65">
          <cell r="E65">
            <v>0</v>
          </cell>
          <cell r="G65">
            <v>0</v>
          </cell>
          <cell r="I65">
            <v>0</v>
          </cell>
          <cell r="K65">
            <v>0</v>
          </cell>
          <cell r="M65">
            <v>0</v>
          </cell>
          <cell r="O65">
            <v>0</v>
          </cell>
          <cell r="Q65">
            <v>0</v>
          </cell>
        </row>
        <row r="66">
          <cell r="E66">
            <v>82445</v>
          </cell>
          <cell r="G66">
            <v>82445</v>
          </cell>
          <cell r="I66">
            <v>82445</v>
          </cell>
          <cell r="K66">
            <v>878510</v>
          </cell>
          <cell r="M66">
            <v>578356</v>
          </cell>
          <cell r="O66">
            <v>295867</v>
          </cell>
          <cell r="Q66">
            <v>21120</v>
          </cell>
        </row>
        <row r="67">
          <cell r="E67">
            <v>0</v>
          </cell>
          <cell r="G67">
            <v>0</v>
          </cell>
          <cell r="I67">
            <v>0</v>
          </cell>
          <cell r="K67">
            <v>0</v>
          </cell>
          <cell r="M67">
            <v>0</v>
          </cell>
          <cell r="O67">
            <v>0</v>
          </cell>
          <cell r="Q67">
            <v>0</v>
          </cell>
        </row>
        <row r="68">
          <cell r="E68">
            <v>10192292.01</v>
          </cell>
          <cell r="G68">
            <v>4762383.33</v>
          </cell>
          <cell r="I68">
            <v>3720244.8499999996</v>
          </cell>
          <cell r="K68">
            <v>4984006.01</v>
          </cell>
          <cell r="M68">
            <v>5615875.2599999998</v>
          </cell>
          <cell r="O68">
            <v>5560722.79</v>
          </cell>
          <cell r="Q68">
            <v>2832806.9799999995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>
        <row r="11">
          <cell r="D11">
            <v>126500</v>
          </cell>
          <cell r="E11">
            <v>36400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23">
          <cell r="E23">
            <v>106424</v>
          </cell>
          <cell r="G23">
            <v>152613</v>
          </cell>
          <cell r="I23">
            <v>0</v>
          </cell>
          <cell r="K23">
            <v>0</v>
          </cell>
          <cell r="M23">
            <v>0</v>
          </cell>
          <cell r="O23">
            <v>0</v>
          </cell>
          <cell r="Q23">
            <v>0</v>
          </cell>
        </row>
        <row r="34">
          <cell r="E34">
            <v>184229</v>
          </cell>
          <cell r="G34">
            <v>41779</v>
          </cell>
          <cell r="I34">
            <v>2380.5100000000002</v>
          </cell>
          <cell r="K34">
            <v>0</v>
          </cell>
          <cell r="M34">
            <v>0</v>
          </cell>
          <cell r="O34">
            <v>0</v>
          </cell>
          <cell r="Q34">
            <v>0</v>
          </cell>
        </row>
        <row r="39">
          <cell r="E39">
            <v>10198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1442</v>
          </cell>
          <cell r="G50">
            <v>8896</v>
          </cell>
          <cell r="I50">
            <v>10930</v>
          </cell>
          <cell r="K50">
            <v>34600</v>
          </cell>
          <cell r="M50">
            <v>50394</v>
          </cell>
          <cell r="O50">
            <v>0</v>
          </cell>
          <cell r="Q50">
            <v>0</v>
          </cell>
        </row>
        <row r="53">
          <cell r="E53">
            <v>0</v>
          </cell>
          <cell r="G53">
            <v>0</v>
          </cell>
          <cell r="I53">
            <v>0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18529</v>
          </cell>
          <cell r="G59">
            <v>46766</v>
          </cell>
          <cell r="I59">
            <v>61719</v>
          </cell>
          <cell r="K59">
            <v>38634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0</v>
          </cell>
          <cell r="G64">
            <v>0</v>
          </cell>
          <cell r="I64">
            <v>0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5">
          <cell r="E65">
            <v>357222</v>
          </cell>
          <cell r="G65">
            <v>250054</v>
          </cell>
          <cell r="I65">
            <v>75029.509999999995</v>
          </cell>
          <cell r="K65">
            <v>73234</v>
          </cell>
          <cell r="M65">
            <v>50394</v>
          </cell>
          <cell r="O65">
            <v>0</v>
          </cell>
          <cell r="Q6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FB1BD-56A9-4652-84CC-BB9952FD1AE3}">
  <dimension ref="A1:J22"/>
  <sheetViews>
    <sheetView topLeftCell="A7" workbookViewId="0">
      <selection activeCell="M11" sqref="M11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4.28515625" style="2" customWidth="1"/>
    <col min="4" max="4" width="15.5703125" style="2" customWidth="1"/>
    <col min="5" max="5" width="14.28515625" style="2" customWidth="1"/>
    <col min="6" max="6" width="15.5703125" style="2" customWidth="1"/>
    <col min="7" max="7" width="8.28515625" style="2" customWidth="1"/>
    <col min="8" max="8" width="7.42578125" style="2" customWidth="1"/>
    <col min="9" max="9" width="7.85546875" style="2" customWidth="1"/>
    <col min="10" max="10" width="9.28515625" style="2" customWidth="1"/>
    <col min="11" max="16384" width="9" style="2"/>
  </cols>
  <sheetData>
    <row r="1" spans="1:10" x14ac:dyDescent="0.3">
      <c r="I1" s="44"/>
      <c r="J1" s="44"/>
    </row>
    <row r="2" spans="1:10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3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x14ac:dyDescent="0.3">
      <c r="A6" s="43" t="s">
        <v>4</v>
      </c>
      <c r="B6" s="43" t="s">
        <v>5</v>
      </c>
      <c r="C6" s="43" t="s">
        <v>49</v>
      </c>
      <c r="D6" s="43" t="s">
        <v>6</v>
      </c>
      <c r="E6" s="43"/>
      <c r="F6" s="43"/>
      <c r="G6" s="43"/>
      <c r="H6" s="43"/>
      <c r="I6" s="43"/>
      <c r="J6" s="43"/>
    </row>
    <row r="7" spans="1:10" s="3" customFormat="1" ht="54" x14ac:dyDescent="0.3">
      <c r="A7" s="43"/>
      <c r="B7" s="43"/>
      <c r="C7" s="43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43"/>
      <c r="B8" s="43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9">
        <f t="shared" ref="C9:C18" si="0">SUM(D9:J9)</f>
        <v>0</v>
      </c>
      <c r="D9" s="9">
        <f>[1]เลย1!E10</f>
        <v>0</v>
      </c>
      <c r="E9" s="9">
        <f>[1]เลย1!G10</f>
        <v>0</v>
      </c>
      <c r="F9" s="9">
        <f>[1]เลย1!I10</f>
        <v>0</v>
      </c>
      <c r="G9" s="9">
        <f>[1]เลย1!J10</f>
        <v>0</v>
      </c>
      <c r="H9" s="9">
        <f>[1]เลย1!J10</f>
        <v>0</v>
      </c>
      <c r="I9" s="9">
        <f>[1]เลย1!K10</f>
        <v>0</v>
      </c>
      <c r="J9" s="9">
        <f>[1]เลย1!L10</f>
        <v>0</v>
      </c>
    </row>
    <row r="10" spans="1:10" x14ac:dyDescent="0.3">
      <c r="A10" s="7">
        <v>2</v>
      </c>
      <c r="B10" s="8" t="s">
        <v>23</v>
      </c>
      <c r="C10" s="9">
        <f t="shared" si="0"/>
        <v>12357495.65</v>
      </c>
      <c r="D10" s="9">
        <f>[1]เลย1!E22</f>
        <v>9236983.4299999997</v>
      </c>
      <c r="E10" s="9">
        <f>[1]เลย1!G22</f>
        <v>2967008.08</v>
      </c>
      <c r="F10" s="9">
        <f>[1]เลย1!I22</f>
        <v>153504.14000000001</v>
      </c>
      <c r="G10" s="9">
        <f>[1]เลย1!J22</f>
        <v>0</v>
      </c>
      <c r="H10" s="9">
        <f>[1]เลย1!J22</f>
        <v>0</v>
      </c>
      <c r="I10" s="9">
        <f>[1]เลย1!K22</f>
        <v>0</v>
      </c>
      <c r="J10" s="9">
        <f>[1]เลย1!L22</f>
        <v>0</v>
      </c>
    </row>
    <row r="11" spans="1:10" x14ac:dyDescent="0.3">
      <c r="A11" s="7">
        <v>3</v>
      </c>
      <c r="B11" s="8" t="s">
        <v>24</v>
      </c>
      <c r="C11" s="9">
        <f t="shared" si="0"/>
        <v>4904679.5999999996</v>
      </c>
      <c r="D11" s="9">
        <f>[1]เลย1!E33</f>
        <v>4711878.8</v>
      </c>
      <c r="E11" s="9">
        <f>[1]เลย1!G33</f>
        <v>192800.8</v>
      </c>
      <c r="F11" s="9">
        <f>[1]เลย1!I33</f>
        <v>0</v>
      </c>
      <c r="G11" s="9">
        <f>[1]เลย1!J33</f>
        <v>0</v>
      </c>
      <c r="H11" s="9">
        <f>[1]เลย1!J33</f>
        <v>0</v>
      </c>
      <c r="I11" s="9">
        <f>[1]เลย1!K33</f>
        <v>0</v>
      </c>
      <c r="J11" s="9">
        <f>[1]เลย1!L33</f>
        <v>0</v>
      </c>
    </row>
    <row r="12" spans="1:10" x14ac:dyDescent="0.3">
      <c r="A12" s="7">
        <v>4</v>
      </c>
      <c r="B12" s="8" t="s">
        <v>25</v>
      </c>
      <c r="C12" s="9">
        <f t="shared" si="0"/>
        <v>16342620.479999995</v>
      </c>
      <c r="D12" s="9">
        <f>[1]เลย1!E38</f>
        <v>16342620.479999995</v>
      </c>
      <c r="E12" s="9">
        <f>[1]เลย1!G38</f>
        <v>0</v>
      </c>
      <c r="F12" s="9">
        <f>[1]เลย1!I38</f>
        <v>0</v>
      </c>
      <c r="G12" s="9">
        <f>[1]เลย1!J38</f>
        <v>0</v>
      </c>
      <c r="H12" s="9">
        <f>[1]เลย1!J38</f>
        <v>0</v>
      </c>
      <c r="I12" s="9">
        <f>[1]เลย1!K38</f>
        <v>0</v>
      </c>
      <c r="J12" s="9">
        <f>[1]เลย1!L38</f>
        <v>0</v>
      </c>
    </row>
    <row r="13" spans="1:10" x14ac:dyDescent="0.3">
      <c r="A13" s="7">
        <v>5</v>
      </c>
      <c r="B13" s="8" t="s">
        <v>26</v>
      </c>
      <c r="C13" s="9">
        <f t="shared" si="0"/>
        <v>3932807</v>
      </c>
      <c r="D13" s="9">
        <f>[1]เลย1!E49</f>
        <v>1227693</v>
      </c>
      <c r="E13" s="9">
        <f>[1]เลย1!G49</f>
        <v>1091595</v>
      </c>
      <c r="F13" s="9">
        <f>[1]เลย1!I49</f>
        <v>1613519</v>
      </c>
      <c r="G13" s="9">
        <f>[1]เลย1!J49</f>
        <v>0</v>
      </c>
      <c r="H13" s="9">
        <f>[1]เลย1!J49</f>
        <v>0</v>
      </c>
      <c r="I13" s="9">
        <f>[1]เลย1!K49</f>
        <v>0</v>
      </c>
      <c r="J13" s="9">
        <f>[1]เลย1!L49</f>
        <v>0</v>
      </c>
    </row>
    <row r="14" spans="1:10" x14ac:dyDescent="0.3">
      <c r="A14" s="7">
        <v>6</v>
      </c>
      <c r="B14" s="8" t="s">
        <v>27</v>
      </c>
      <c r="C14" s="9">
        <f t="shared" si="0"/>
        <v>9219913.1999999993</v>
      </c>
      <c r="D14" s="9">
        <f>[1]เลย1!E52</f>
        <v>9219913.1999999993</v>
      </c>
      <c r="E14" s="9">
        <f>[1]เลย1!G52</f>
        <v>0</v>
      </c>
      <c r="F14" s="9">
        <f>[1]เลย1!I52</f>
        <v>0</v>
      </c>
      <c r="G14" s="9">
        <f>[1]เลย1!J52</f>
        <v>0</v>
      </c>
      <c r="H14" s="9">
        <f>[1]เลย1!J52</f>
        <v>0</v>
      </c>
      <c r="I14" s="9">
        <f>[1]เลย1!K52</f>
        <v>0</v>
      </c>
      <c r="J14" s="9">
        <f>[1]เลย1!L52</f>
        <v>0</v>
      </c>
    </row>
    <row r="15" spans="1:10" x14ac:dyDescent="0.3">
      <c r="A15" s="7">
        <v>7</v>
      </c>
      <c r="B15" s="8" t="s">
        <v>28</v>
      </c>
      <c r="C15" s="9">
        <f t="shared" si="0"/>
        <v>170278</v>
      </c>
      <c r="D15" s="9">
        <f>[1]เลย1!E55</f>
        <v>170278</v>
      </c>
      <c r="E15" s="9">
        <f>[1]เลย1!G55</f>
        <v>0</v>
      </c>
      <c r="F15" s="9">
        <f>[1]เลย1!I55</f>
        <v>0</v>
      </c>
      <c r="G15" s="9">
        <f>[1]เลย1!J55</f>
        <v>0</v>
      </c>
      <c r="H15" s="9">
        <f>[1]เลย1!J55</f>
        <v>0</v>
      </c>
      <c r="I15" s="9">
        <f>[1]เลย1!K55</f>
        <v>0</v>
      </c>
      <c r="J15" s="9">
        <f>[1]เลย1!L55</f>
        <v>0</v>
      </c>
    </row>
    <row r="16" spans="1:10" x14ac:dyDescent="0.3">
      <c r="A16" s="7">
        <v>8</v>
      </c>
      <c r="B16" s="8" t="s">
        <v>29</v>
      </c>
      <c r="C16" s="9">
        <f t="shared" si="0"/>
        <v>3512280.6100000003</v>
      </c>
      <c r="D16" s="9">
        <f>[1]เลย1!E58</f>
        <v>2024232.32</v>
      </c>
      <c r="E16" s="9">
        <f>[1]เลย1!G58</f>
        <v>1456254.5</v>
      </c>
      <c r="F16" s="9">
        <f>[1]เลย1!I58</f>
        <v>31793.79</v>
      </c>
      <c r="G16" s="9">
        <f>[1]เลย1!J58</f>
        <v>0</v>
      </c>
      <c r="H16" s="9">
        <f>[1]เลย1!J58</f>
        <v>0</v>
      </c>
      <c r="I16" s="9">
        <f>[1]เลย1!K58</f>
        <v>0</v>
      </c>
      <c r="J16" s="9">
        <f>[1]เลย1!L58</f>
        <v>0</v>
      </c>
    </row>
    <row r="17" spans="1:10" x14ac:dyDescent="0.3">
      <c r="A17" s="7">
        <v>9</v>
      </c>
      <c r="B17" s="8" t="s">
        <v>30</v>
      </c>
      <c r="C17" s="9">
        <f t="shared" si="0"/>
        <v>2554887.81</v>
      </c>
      <c r="D17" s="9">
        <f>[1]เลย1!E63</f>
        <v>2528681.31</v>
      </c>
      <c r="E17" s="9">
        <f>[1]เลย1!G63</f>
        <v>23207.5</v>
      </c>
      <c r="F17" s="9">
        <f>[1]เลย1!I63</f>
        <v>2999</v>
      </c>
      <c r="G17" s="9">
        <f>[1]เลย1!J63</f>
        <v>0</v>
      </c>
      <c r="H17" s="9">
        <f>[1]เลย1!J63</f>
        <v>0</v>
      </c>
      <c r="I17" s="9">
        <f>[1]เลย1!K63</f>
        <v>0</v>
      </c>
      <c r="J17" s="9">
        <f>[1]เลย1!L63</f>
        <v>0</v>
      </c>
    </row>
    <row r="18" spans="1:10" ht="21" thickBot="1" x14ac:dyDescent="0.35">
      <c r="A18" s="10">
        <v>10</v>
      </c>
      <c r="B18" s="11" t="s">
        <v>31</v>
      </c>
      <c r="C18" s="12">
        <f t="shared" si="0"/>
        <v>52994962.350000001</v>
      </c>
      <c r="D18" s="12">
        <f>SUM(D9:D17)</f>
        <v>45462280.539999999</v>
      </c>
      <c r="E18" s="12">
        <f>SUM(E9:E17)</f>
        <v>5730865.8799999999</v>
      </c>
      <c r="F18" s="12">
        <f>SUM(F9:F17)</f>
        <v>1801815.9300000002</v>
      </c>
      <c r="G18" s="12">
        <f>[1]เลย1!L64</f>
        <v>0</v>
      </c>
      <c r="H18" s="12">
        <f>[1]เลย1!J64</f>
        <v>0</v>
      </c>
      <c r="I18" s="12">
        <f>[1]เลย1!K64</f>
        <v>0</v>
      </c>
      <c r="J18" s="12">
        <f>[1]เลย1!L64</f>
        <v>0</v>
      </c>
    </row>
    <row r="19" spans="1:10" ht="21" thickTop="1" x14ac:dyDescent="0.3"/>
    <row r="21" spans="1:10" x14ac:dyDescent="0.3">
      <c r="G21" s="13"/>
    </row>
    <row r="22" spans="1:10" ht="24" x14ac:dyDescent="0.55000000000000004">
      <c r="G22" s="13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E2C1E-8E7D-443B-A3C2-F8356DAACAEE}">
  <dimension ref="A1:J25"/>
  <sheetViews>
    <sheetView topLeftCell="A10" workbookViewId="0">
      <selection activeCell="L15" sqref="L15"/>
    </sheetView>
  </sheetViews>
  <sheetFormatPr defaultColWidth="12.5703125" defaultRowHeight="20.25" x14ac:dyDescent="0.3"/>
  <cols>
    <col min="1" max="1" width="6.5703125" style="1" customWidth="1"/>
    <col min="2" max="2" width="46.42578125" style="2" customWidth="1"/>
    <col min="3" max="3" width="20.140625" style="27" customWidth="1"/>
    <col min="4" max="8" width="12.5703125" style="27"/>
    <col min="9" max="16384" width="12.5703125" style="2"/>
  </cols>
  <sheetData>
    <row r="1" spans="1:10" x14ac:dyDescent="0.3">
      <c r="I1" s="44"/>
      <c r="J1" s="44"/>
    </row>
    <row r="2" spans="1:10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45" t="s">
        <v>43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3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ht="24" customHeight="1" x14ac:dyDescent="0.3">
      <c r="A6" s="43" t="s">
        <v>4</v>
      </c>
      <c r="B6" s="43" t="s">
        <v>5</v>
      </c>
      <c r="C6" s="43" t="s">
        <v>49</v>
      </c>
      <c r="D6" s="43" t="s">
        <v>6</v>
      </c>
      <c r="E6" s="43"/>
      <c r="F6" s="43"/>
      <c r="G6" s="43"/>
      <c r="H6" s="43"/>
      <c r="I6" s="43"/>
      <c r="J6" s="43"/>
    </row>
    <row r="7" spans="1:10" s="3" customFormat="1" ht="36" x14ac:dyDescent="0.3">
      <c r="A7" s="43"/>
      <c r="B7" s="43"/>
      <c r="C7" s="43"/>
      <c r="D7" s="28" t="s">
        <v>7</v>
      </c>
      <c r="E7" s="28" t="s">
        <v>8</v>
      </c>
      <c r="F7" s="28" t="s">
        <v>9</v>
      </c>
      <c r="G7" s="28" t="s">
        <v>10</v>
      </c>
      <c r="H7" s="28" t="s">
        <v>11</v>
      </c>
      <c r="I7" s="4" t="s">
        <v>12</v>
      </c>
      <c r="J7" s="4" t="s">
        <v>13</v>
      </c>
    </row>
    <row r="8" spans="1:10" s="6" customFormat="1" ht="30" x14ac:dyDescent="0.2">
      <c r="A8" s="43"/>
      <c r="B8" s="43"/>
      <c r="C8" s="5" t="s">
        <v>14</v>
      </c>
      <c r="D8" s="29" t="s">
        <v>15</v>
      </c>
      <c r="E8" s="29" t="s">
        <v>16</v>
      </c>
      <c r="F8" s="29" t="s">
        <v>17</v>
      </c>
      <c r="G8" s="29" t="s">
        <v>18</v>
      </c>
      <c r="H8" s="29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9">
        <f t="shared" ref="C9:C20" si="0">SUM(D9:J9)</f>
        <v>0</v>
      </c>
      <c r="D9" s="9">
        <f>[10]ตารางสำรวจอายุลูกหนี้ฯ!E11</f>
        <v>0</v>
      </c>
      <c r="E9" s="9">
        <f>[10]ตารางสำรวจอายุลูกหนี้ฯ!G11</f>
        <v>0</v>
      </c>
      <c r="F9" s="9">
        <f>[10]ตารางสำรวจอายุลูกหนี้ฯ!I46</f>
        <v>0</v>
      </c>
      <c r="G9" s="9">
        <f>[10]ตารางสำรวจอายุลูกหนี้ฯ!K46</f>
        <v>0</v>
      </c>
      <c r="H9" s="9">
        <f>[10]ตารางสำรวจอายุลูกหนี้ฯ!M46</f>
        <v>0</v>
      </c>
      <c r="I9" s="9">
        <f>[10]ตารางสำรวจอายุลูกหนี้ฯ!O46</f>
        <v>0</v>
      </c>
      <c r="J9" s="9">
        <f>[10]ตารางสำรวจอายุลูกหนี้ฯ!L46</f>
        <v>0</v>
      </c>
    </row>
    <row r="10" spans="1:10" x14ac:dyDescent="0.3">
      <c r="A10" s="7">
        <v>2</v>
      </c>
      <c r="B10" s="8" t="s">
        <v>23</v>
      </c>
      <c r="C10" s="9">
        <f t="shared" si="0"/>
        <v>58655</v>
      </c>
      <c r="D10" s="9">
        <f>[10]ตารางสำรวจอายุลูกหนี้ฯ!E23</f>
        <v>58655</v>
      </c>
      <c r="E10" s="9">
        <f>[10]ตารางสำรวจอายุลูกหนี้ฯ!G23</f>
        <v>0</v>
      </c>
      <c r="F10" s="9">
        <f>[10]ตารางสำรวจอายุลูกหนี้ฯ!I47</f>
        <v>0</v>
      </c>
      <c r="G10" s="9">
        <f>[10]ตารางสำรวจอายุลูกหนี้ฯ!K47</f>
        <v>0</v>
      </c>
      <c r="H10" s="9">
        <f>[10]ตารางสำรวจอายุลูกหนี้ฯ!M47</f>
        <v>0</v>
      </c>
      <c r="I10" s="9">
        <f>[10]ตารางสำรวจอายุลูกหนี้ฯ!O47</f>
        <v>0</v>
      </c>
      <c r="J10" s="9">
        <f>[10]ตารางสำรวจอายุลูกหนี้ฯ!L47</f>
        <v>0</v>
      </c>
    </row>
    <row r="11" spans="1:10" x14ac:dyDescent="0.3">
      <c r="A11" s="7">
        <v>3</v>
      </c>
      <c r="B11" s="8" t="s">
        <v>24</v>
      </c>
      <c r="C11" s="9">
        <f t="shared" si="0"/>
        <v>308349.68</v>
      </c>
      <c r="D11" s="9">
        <f>[10]ตารางสำรวจอายุลูกหนี้ฯ!E34</f>
        <v>302350.18</v>
      </c>
      <c r="E11" s="9">
        <f>[10]ตารางสำรวจอายุลูกหนี้ฯ!G34</f>
        <v>5999.5</v>
      </c>
      <c r="F11" s="9">
        <f>[10]ตารางสำรวจอายุลูกหนี้ฯ!I48</f>
        <v>0</v>
      </c>
      <c r="G11" s="9">
        <f>[10]ตารางสำรวจอายุลูกหนี้ฯ!K48</f>
        <v>0</v>
      </c>
      <c r="H11" s="9">
        <f>[10]ตารางสำรวจอายุลูกหนี้ฯ!M48</f>
        <v>0</v>
      </c>
      <c r="I11" s="9">
        <f>[10]ตารางสำรวจอายุลูกหนี้ฯ!O48</f>
        <v>0</v>
      </c>
      <c r="J11" s="9">
        <f>[10]ตารางสำรวจอายุลูกหนี้ฯ!L48</f>
        <v>0</v>
      </c>
    </row>
    <row r="12" spans="1:10" x14ac:dyDescent="0.3">
      <c r="A12" s="7">
        <v>4</v>
      </c>
      <c r="B12" s="8" t="s">
        <v>25</v>
      </c>
      <c r="C12" s="9">
        <f t="shared" si="0"/>
        <v>1190</v>
      </c>
      <c r="D12" s="9">
        <f>[10]ตารางสำรวจอายุลูกหนี้ฯ!E39</f>
        <v>1190</v>
      </c>
      <c r="E12" s="9">
        <f>[10]ตารางสำรวจอายุลูกหนี้ฯ!G39</f>
        <v>0</v>
      </c>
      <c r="F12" s="9">
        <f>[10]ตารางสำรวจอายุลูกหนี้ฯ!I39</f>
        <v>0</v>
      </c>
      <c r="G12" s="9">
        <f>[10]ตารางสำรวจอายุลูกหนี้ฯ!K39</f>
        <v>0</v>
      </c>
      <c r="H12" s="9">
        <f>[10]ตารางสำรวจอายุลูกหนี้ฯ!M39</f>
        <v>0</v>
      </c>
      <c r="I12" s="9">
        <f>[10]ตารางสำรวจอายุลูกหนี้ฯ!O39</f>
        <v>0</v>
      </c>
      <c r="J12" s="9">
        <f>[10]ตารางสำรวจอายุลูกหนี้ฯ!L39</f>
        <v>0</v>
      </c>
    </row>
    <row r="13" spans="1:10" x14ac:dyDescent="0.3">
      <c r="A13" s="7">
        <v>5</v>
      </c>
      <c r="B13" s="8" t="s">
        <v>26</v>
      </c>
      <c r="C13" s="9">
        <f t="shared" si="0"/>
        <v>330382</v>
      </c>
      <c r="D13" s="9">
        <f>[10]ตารางสำรวจอายุลูกหนี้ฯ!E50</f>
        <v>127931</v>
      </c>
      <c r="E13" s="9">
        <f>[10]ตารางสำรวจอายุลูกหนี้ฯ!G50</f>
        <v>64052</v>
      </c>
      <c r="F13" s="9">
        <f>[10]ตารางสำรวจอายุลูกหนี้ฯ!I50</f>
        <v>22614</v>
      </c>
      <c r="G13" s="9">
        <f>[10]ตารางสำรวจอายุลูกหนี้ฯ!K50</f>
        <v>63552</v>
      </c>
      <c r="H13" s="9">
        <f>[10]ตารางสำรวจอายุลูกหนี้ฯ!M50</f>
        <v>52233</v>
      </c>
      <c r="I13" s="9">
        <f>[10]ตารางสำรวจอายุลูกหนี้ฯ!O50</f>
        <v>0</v>
      </c>
      <c r="J13" s="9">
        <f>[10]ตารางสำรวจอายุลูกหนี้ฯ!L50</f>
        <v>0</v>
      </c>
    </row>
    <row r="14" spans="1:10" x14ac:dyDescent="0.3">
      <c r="A14" s="7">
        <v>6</v>
      </c>
      <c r="B14" s="8" t="s">
        <v>27</v>
      </c>
      <c r="C14" s="9">
        <f t="shared" si="0"/>
        <v>332794.5</v>
      </c>
      <c r="D14" s="9">
        <f>[10]ตารางสำรวจอายุลูกหนี้ฯ!E53</f>
        <v>275037</v>
      </c>
      <c r="E14" s="9">
        <f>[10]ตารางสำรวจอายุลูกหนี้ฯ!G53</f>
        <v>57757.5</v>
      </c>
      <c r="F14" s="9">
        <f>[10]ตารางสำรวจอายุลูกหนี้ฯ!H53</f>
        <v>0</v>
      </c>
      <c r="G14" s="9">
        <f>[10]ตารางสำรวจอายุลูกหนี้ฯ!K51</f>
        <v>0</v>
      </c>
      <c r="H14" s="9">
        <f>[10]ตารางสำรวจอายุลูกหนี้ฯ!M51</f>
        <v>0</v>
      </c>
      <c r="I14" s="9">
        <f>[10]ตารางสำรวจอายุลูกหนี้ฯ!O51</f>
        <v>0</v>
      </c>
      <c r="J14" s="9">
        <f>[10]ตารางสำรวจอายุลูกหนี้ฯ!L51</f>
        <v>0</v>
      </c>
    </row>
    <row r="15" spans="1:10" x14ac:dyDescent="0.3">
      <c r="A15" s="7">
        <v>7</v>
      </c>
      <c r="B15" s="8" t="s">
        <v>28</v>
      </c>
      <c r="C15" s="9">
        <f t="shared" si="0"/>
        <v>30841.5</v>
      </c>
      <c r="D15" s="9">
        <f>[10]ตารางสำรวจอายุลูกหนี้ฯ!E56</f>
        <v>17762.5</v>
      </c>
      <c r="E15" s="9">
        <f>[10]ตารางสำรวจอายุลูกหนี้ฯ!G56</f>
        <v>13079</v>
      </c>
      <c r="F15" s="9">
        <f>[10]ตารางสำรวจอายุลูกหนี้ฯ!H56</f>
        <v>0</v>
      </c>
      <c r="G15" s="9">
        <f>[10]ตารางสำรวจอายุลูกหนี้ฯ!K52</f>
        <v>0</v>
      </c>
      <c r="H15" s="9">
        <f>[10]ตารางสำรวจอายุลูกหนี้ฯ!M52</f>
        <v>0</v>
      </c>
      <c r="I15" s="9">
        <f>[10]ตารางสำรวจอายุลูกหนี้ฯ!O52</f>
        <v>0</v>
      </c>
      <c r="J15" s="9">
        <f>[10]ตารางสำรวจอายุลูกหนี้ฯ!L52</f>
        <v>0</v>
      </c>
    </row>
    <row r="16" spans="1:10" x14ac:dyDescent="0.3">
      <c r="A16" s="7">
        <v>8</v>
      </c>
      <c r="B16" s="8" t="s">
        <v>29</v>
      </c>
      <c r="C16" s="9">
        <f t="shared" si="0"/>
        <v>45743</v>
      </c>
      <c r="D16" s="9">
        <f>[10]ตารางสำรวจอายุลูกหนี้ฯ!E59</f>
        <v>32438</v>
      </c>
      <c r="E16" s="9">
        <f>[10]ตารางสำรวจอายุลูกหนี้ฯ!G59</f>
        <v>13305</v>
      </c>
      <c r="F16" s="9">
        <f>[10]ตารางสำรวจอายุลูกหนี้ฯ!H59</f>
        <v>0</v>
      </c>
      <c r="G16" s="9">
        <f>[10]ตารางสำรวจอายุลูกหนี้ฯ!K53</f>
        <v>0</v>
      </c>
      <c r="H16" s="9">
        <f>[10]ตารางสำรวจอายุลูกหนี้ฯ!M53</f>
        <v>0</v>
      </c>
      <c r="I16" s="9">
        <f>[10]ตารางสำรวจอายุลูกหนี้ฯ!O53</f>
        <v>0</v>
      </c>
      <c r="J16" s="9">
        <f>[10]ตารางสำรวจอายุลูกหนี้ฯ!L53</f>
        <v>0</v>
      </c>
    </row>
    <row r="17" spans="1:10" x14ac:dyDescent="0.3">
      <c r="A17" s="7">
        <v>9</v>
      </c>
      <c r="B17" s="8" t="s">
        <v>30</v>
      </c>
      <c r="C17" s="9">
        <f t="shared" si="0"/>
        <v>14833</v>
      </c>
      <c r="D17" s="9">
        <f>[10]ตารางสำรวจอายุลูกหนี้ฯ!E64</f>
        <v>600</v>
      </c>
      <c r="E17" s="9">
        <f>[10]ตารางสำรวจอายุลูกหนี้ฯ!G64</f>
        <v>0</v>
      </c>
      <c r="F17" s="9">
        <f>[10]ตารางสำรวจอายุลูกหนี้ฯ!I64</f>
        <v>14233</v>
      </c>
      <c r="G17" s="9">
        <f>[10]ตารางสำรวจอายุลูกหนี้ฯ!K54</f>
        <v>0</v>
      </c>
      <c r="H17" s="9">
        <f>[10]ตารางสำรวจอายุลูกหนี้ฯ!M54</f>
        <v>0</v>
      </c>
      <c r="I17" s="9">
        <f>[10]ตารางสำรวจอายุลูกหนี้ฯ!O54</f>
        <v>0</v>
      </c>
      <c r="J17" s="9">
        <f>[10]ตารางสำรวจอายุลูกหนี้ฯ!L54</f>
        <v>0</v>
      </c>
    </row>
    <row r="18" spans="1:10" x14ac:dyDescent="0.3">
      <c r="A18" s="17">
        <v>10</v>
      </c>
      <c r="B18" s="18" t="s">
        <v>33</v>
      </c>
      <c r="C18" s="19">
        <f t="shared" si="0"/>
        <v>0</v>
      </c>
      <c r="D18" s="19">
        <f>[10]ตารางสำรวจอายุลูกหนี้ฯ!E65</f>
        <v>0</v>
      </c>
      <c r="E18" s="19">
        <f>[10]ตารางสำรวจอายุลูกหนี้ฯ!G65</f>
        <v>0</v>
      </c>
      <c r="F18" s="19">
        <f>[10]ตารางสำรวจอายุลูกหนี้ฯ!H65</f>
        <v>0</v>
      </c>
      <c r="G18" s="19">
        <f>[10]ตารางสำรวจอายุลูกหนี้ฯ!I65</f>
        <v>0</v>
      </c>
      <c r="H18" s="19">
        <f>[10]ตารางสำรวจอายุลูกหนี้ฯ!J65</f>
        <v>0</v>
      </c>
      <c r="I18" s="19">
        <f>[10]ตารางสำรวจอายุลูกหนี้ฯ!K65</f>
        <v>0</v>
      </c>
      <c r="J18" s="19">
        <f>[10]ตารางสำรวจอายุลูกหนี้ฯ!L65</f>
        <v>0</v>
      </c>
    </row>
    <row r="19" spans="1:10" x14ac:dyDescent="0.3">
      <c r="A19" s="17">
        <v>11</v>
      </c>
      <c r="B19" s="18" t="s">
        <v>34</v>
      </c>
      <c r="C19" s="19">
        <f t="shared" si="0"/>
        <v>57770</v>
      </c>
      <c r="D19" s="19">
        <f>[10]ตารางสำรวจอายุลูกหนี้ฯ!E66</f>
        <v>57770</v>
      </c>
      <c r="E19" s="19">
        <f>[10]ตารางสำรวจอายุลูกหนี้ฯ!G66</f>
        <v>0</v>
      </c>
      <c r="F19" s="19">
        <f>[10]ตารางสำรวจอายุลูกหนี้ฯ!H66</f>
        <v>0</v>
      </c>
      <c r="G19" s="19">
        <f>[10]ตารางสำรวจอายุลูกหนี้ฯ!I66</f>
        <v>0</v>
      </c>
      <c r="H19" s="19">
        <f>[10]ตารางสำรวจอายุลูกหนี้ฯ!J66</f>
        <v>0</v>
      </c>
      <c r="I19" s="19">
        <f>[10]ตารางสำรวจอายุลูกหนี้ฯ!K66</f>
        <v>0</v>
      </c>
      <c r="J19" s="19">
        <f>[10]ตารางสำรวจอายุลูกหนี้ฯ!L66</f>
        <v>0</v>
      </c>
    </row>
    <row r="20" spans="1:10" x14ac:dyDescent="0.3">
      <c r="A20" s="17">
        <v>12</v>
      </c>
      <c r="B20" s="18" t="s">
        <v>35</v>
      </c>
      <c r="C20" s="19">
        <f t="shared" si="0"/>
        <v>0</v>
      </c>
      <c r="D20" s="19">
        <f>[10]ตารางสำรวจอายุลูกหนี้ฯ!E67</f>
        <v>0</v>
      </c>
      <c r="E20" s="19">
        <f>[10]ตารางสำรวจอายุลูกหนี้ฯ!G67</f>
        <v>0</v>
      </c>
      <c r="F20" s="19">
        <f>[10]ตารางสำรวจอายุลูกหนี้ฯ!H67</f>
        <v>0</v>
      </c>
      <c r="G20" s="19">
        <f>[10]ตารางสำรวจอายุลูกหนี้ฯ!I67</f>
        <v>0</v>
      </c>
      <c r="H20" s="19">
        <f>[10]ตารางสำรวจอายุลูกหนี้ฯ!J67</f>
        <v>0</v>
      </c>
      <c r="I20" s="19">
        <f>[10]ตารางสำรวจอายุลูกหนี้ฯ!K67</f>
        <v>0</v>
      </c>
      <c r="J20" s="19">
        <f>[10]ตารางสำรวจอายุลูกหนี้ฯ!L67</f>
        <v>0</v>
      </c>
    </row>
    <row r="21" spans="1:10" ht="21" thickBot="1" x14ac:dyDescent="0.35">
      <c r="A21" s="10">
        <v>13</v>
      </c>
      <c r="B21" s="11" t="s">
        <v>31</v>
      </c>
      <c r="C21" s="12">
        <f>SUM(D21:J21)</f>
        <v>1180558.68</v>
      </c>
      <c r="D21" s="12">
        <f>[10]ตารางสำรวจอายุลูกหนี้ฯ!E68</f>
        <v>873733.67999999993</v>
      </c>
      <c r="E21" s="12">
        <f>[10]ตารางสำรวจอายุลูกหนี้ฯ!G68</f>
        <v>154193</v>
      </c>
      <c r="F21" s="12">
        <f>[10]ตารางสำรวจอายุลูกหนี้ฯ!I68</f>
        <v>36847</v>
      </c>
      <c r="G21" s="12">
        <f>[10]ตารางสำรวจอายุลูกหนี้ฯ!K68</f>
        <v>63552</v>
      </c>
      <c r="H21" s="12">
        <f>[10]ตารางสำรวจอายุลูกหนี้ฯ!M68</f>
        <v>52233</v>
      </c>
      <c r="I21" s="12">
        <f>[10]ตารางสำรวจอายุลูกหนี้ฯ!O68</f>
        <v>0</v>
      </c>
      <c r="J21" s="12">
        <f>[10]ตารางสำรวจอายุลูกหนี้ฯ!L68</f>
        <v>0</v>
      </c>
    </row>
    <row r="22" spans="1:10" ht="21" thickTop="1" x14ac:dyDescent="0.3"/>
    <row r="24" spans="1:10" ht="24" x14ac:dyDescent="0.55000000000000004">
      <c r="G24" s="30"/>
      <c r="H24" s="2"/>
    </row>
    <row r="25" spans="1:10" ht="24" x14ac:dyDescent="0.55000000000000004">
      <c r="G25" s="30"/>
      <c r="H25" s="2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81EE-9D18-432B-A3D3-A1950D767979}">
  <dimension ref="A1:J25"/>
  <sheetViews>
    <sheetView topLeftCell="A7" workbookViewId="0">
      <selection activeCell="D6" sqref="D6:J6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10" width="15.28515625" style="2" customWidth="1"/>
    <col min="11" max="16384" width="9" style="2"/>
  </cols>
  <sheetData>
    <row r="1" spans="1:10" x14ac:dyDescent="0.3">
      <c r="I1" s="44"/>
      <c r="J1" s="44"/>
    </row>
    <row r="2" spans="1:10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45" t="s">
        <v>44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3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ht="24" customHeight="1" x14ac:dyDescent="0.3">
      <c r="A6" s="43" t="s">
        <v>4</v>
      </c>
      <c r="B6" s="43" t="s">
        <v>5</v>
      </c>
      <c r="C6" s="43" t="s">
        <v>49</v>
      </c>
      <c r="D6" s="43" t="s">
        <v>6</v>
      </c>
      <c r="E6" s="43"/>
      <c r="F6" s="43"/>
      <c r="G6" s="43"/>
      <c r="H6" s="43"/>
      <c r="I6" s="43"/>
      <c r="J6" s="43"/>
    </row>
    <row r="7" spans="1:10" s="3" customFormat="1" ht="36" x14ac:dyDescent="0.3">
      <c r="A7" s="43"/>
      <c r="B7" s="43"/>
      <c r="C7" s="43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43"/>
      <c r="B8" s="43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9">
        <f t="shared" ref="C9:C21" si="0">SUM(D9:J9)</f>
        <v>0</v>
      </c>
      <c r="D9" s="9">
        <f>[11]ตารางสำรวจอายุลูกหนี้ฯ!E11</f>
        <v>0</v>
      </c>
      <c r="E9" s="9">
        <f>[11]ตารางสำรวจอายุลูกหนี้ฯ!G11</f>
        <v>0</v>
      </c>
      <c r="F9" s="9">
        <f>[11]ตารางสำรวจอายุลูกหนี้ฯ!H11</f>
        <v>0</v>
      </c>
      <c r="G9" s="9">
        <f>[11]ตารางสำรวจอายุลูกหนี้ฯ!I11</f>
        <v>0</v>
      </c>
      <c r="H9" s="9">
        <f>[11]ตารางสำรวจอายุลูกหนี้ฯ!J11</f>
        <v>0</v>
      </c>
      <c r="I9" s="9">
        <f>[11]ตารางสำรวจอายุลูกหนี้ฯ!K11</f>
        <v>0</v>
      </c>
      <c r="J9" s="9">
        <f>[11]ตารางสำรวจอายุลูกหนี้ฯ!L11</f>
        <v>0</v>
      </c>
    </row>
    <row r="10" spans="1:10" x14ac:dyDescent="0.3">
      <c r="A10" s="7">
        <v>2</v>
      </c>
      <c r="B10" s="8" t="s">
        <v>23</v>
      </c>
      <c r="C10" s="9">
        <f t="shared" si="0"/>
        <v>0</v>
      </c>
      <c r="D10" s="9">
        <f>[11]ตารางสำรวจอายุลูกหนี้ฯ!E23</f>
        <v>0</v>
      </c>
      <c r="E10" s="9">
        <f>[11]ตารางสำรวจอายุลูกหนี้ฯ!G23</f>
        <v>0</v>
      </c>
      <c r="F10" s="9">
        <f>[11]ตารางสำรวจอายุลูกหนี้ฯ!H23</f>
        <v>0</v>
      </c>
      <c r="G10" s="9">
        <f>[11]ตารางสำรวจอายุลูกหนี้ฯ!I23</f>
        <v>0</v>
      </c>
      <c r="H10" s="9">
        <f>[11]ตารางสำรวจอายุลูกหนี้ฯ!J23</f>
        <v>0</v>
      </c>
      <c r="I10" s="9">
        <f>[11]ตารางสำรวจอายุลูกหนี้ฯ!K23</f>
        <v>0</v>
      </c>
      <c r="J10" s="9">
        <f>[11]ตารางสำรวจอายุลูกหนี้ฯ!L23</f>
        <v>0</v>
      </c>
    </row>
    <row r="11" spans="1:10" x14ac:dyDescent="0.3">
      <c r="A11" s="7">
        <v>3</v>
      </c>
      <c r="B11" s="8" t="s">
        <v>24</v>
      </c>
      <c r="C11" s="9">
        <f t="shared" si="0"/>
        <v>220788</v>
      </c>
      <c r="D11" s="9">
        <f>[11]ตารางสำรวจอายุลูกหนี้ฯ!E34</f>
        <v>87168</v>
      </c>
      <c r="E11" s="9">
        <f>[11]ตารางสำรวจอายุลูกหนี้ฯ!G34</f>
        <v>62558</v>
      </c>
      <c r="F11" s="9">
        <f>[11]ตารางสำรวจอายุลูกหนี้ฯ!I34</f>
        <v>62045</v>
      </c>
      <c r="G11" s="9">
        <f>[11]ตารางสำรวจอายุลูกหนี้ฯ!K34</f>
        <v>5151</v>
      </c>
      <c r="H11" s="9">
        <f>[11]ตารางสำรวจอายุลูกหนี้ฯ!M34</f>
        <v>3866</v>
      </c>
      <c r="I11" s="9">
        <f>[11]ตารางสำรวจอายุลูกหนี้ฯ!O34</f>
        <v>0</v>
      </c>
      <c r="J11" s="9">
        <f>[11]ตารางสำรวจอายุลูกหนี้ฯ!L34</f>
        <v>0</v>
      </c>
    </row>
    <row r="12" spans="1:10" x14ac:dyDescent="0.3">
      <c r="A12" s="7">
        <v>4</v>
      </c>
      <c r="B12" s="8" t="s">
        <v>25</v>
      </c>
      <c r="C12" s="9">
        <f t="shared" si="0"/>
        <v>0</v>
      </c>
      <c r="D12" s="9">
        <f>[11]ตารางสำรวจอายุลูกหนี้ฯ!E39</f>
        <v>0</v>
      </c>
      <c r="E12" s="9">
        <f>[11]ตารางสำรวจอายุลูกหนี้ฯ!G39</f>
        <v>0</v>
      </c>
      <c r="F12" s="9">
        <f>[11]ตารางสำรวจอายุลูกหนี้ฯ!H39</f>
        <v>0</v>
      </c>
      <c r="G12" s="9">
        <f>[11]ตารางสำรวจอายุลูกหนี้ฯ!I39</f>
        <v>0</v>
      </c>
      <c r="H12" s="9">
        <f>[11]ตารางสำรวจอายุลูกหนี้ฯ!J39</f>
        <v>0</v>
      </c>
      <c r="I12" s="9">
        <f>[11]ตารางสำรวจอายุลูกหนี้ฯ!K39</f>
        <v>0</v>
      </c>
      <c r="J12" s="9">
        <f>[11]ตารางสำรวจอายุลูกหนี้ฯ!L39</f>
        <v>0</v>
      </c>
    </row>
    <row r="13" spans="1:10" x14ac:dyDescent="0.3">
      <c r="A13" s="7">
        <v>5</v>
      </c>
      <c r="B13" s="8" t="s">
        <v>26</v>
      </c>
      <c r="C13" s="9">
        <f t="shared" si="0"/>
        <v>0</v>
      </c>
      <c r="D13" s="9">
        <f>[11]ตารางสำรวจอายุลูกหนี้ฯ!E50</f>
        <v>0</v>
      </c>
      <c r="E13" s="9">
        <f>[11]ตารางสำรวจอายุลูกหนี้ฯ!G50</f>
        <v>0</v>
      </c>
      <c r="F13" s="9">
        <f>[11]ตารางสำรวจอายุลูกหนี้ฯ!H50</f>
        <v>0</v>
      </c>
      <c r="G13" s="9">
        <f>[11]ตารางสำรวจอายุลูกหนี้ฯ!I50</f>
        <v>0</v>
      </c>
      <c r="H13" s="9">
        <f>[11]ตารางสำรวจอายุลูกหนี้ฯ!J50</f>
        <v>0</v>
      </c>
      <c r="I13" s="9">
        <f>[11]ตารางสำรวจอายุลูกหนี้ฯ!K50</f>
        <v>0</v>
      </c>
      <c r="J13" s="9">
        <f>[11]ตารางสำรวจอายุลูกหนี้ฯ!L50</f>
        <v>0</v>
      </c>
    </row>
    <row r="14" spans="1:10" x14ac:dyDescent="0.3">
      <c r="A14" s="7">
        <v>6</v>
      </c>
      <c r="B14" s="8" t="s">
        <v>27</v>
      </c>
      <c r="C14" s="9">
        <f t="shared" si="0"/>
        <v>1464050</v>
      </c>
      <c r="D14" s="9">
        <f>[11]ตารางสำรวจอายุลูกหนี้ฯ!E53</f>
        <v>476951</v>
      </c>
      <c r="E14" s="9">
        <f>[11]ตารางสำรวจอายุลูกหนี้ฯ!G53</f>
        <v>411387</v>
      </c>
      <c r="F14" s="9">
        <f>[11]ตารางสำรวจอายุลูกหนี้ฯ!I53</f>
        <v>575712</v>
      </c>
      <c r="G14" s="9">
        <f>[11]ตารางสำรวจอายุลูกหนี้ฯ!H53</f>
        <v>0</v>
      </c>
      <c r="H14" s="9">
        <f>[11]ตารางสำรวจอายุลูกหนี้ฯ!J53</f>
        <v>0</v>
      </c>
      <c r="I14" s="9">
        <f>[11]ตารางสำรวจอายุลูกหนี้ฯ!K53</f>
        <v>0</v>
      </c>
      <c r="J14" s="9">
        <f>[11]ตารางสำรวจอายุลูกหนี้ฯ!L53</f>
        <v>0</v>
      </c>
    </row>
    <row r="15" spans="1:10" x14ac:dyDescent="0.3">
      <c r="A15" s="7">
        <v>7</v>
      </c>
      <c r="B15" s="8" t="s">
        <v>28</v>
      </c>
      <c r="C15" s="9">
        <f t="shared" si="0"/>
        <v>15844</v>
      </c>
      <c r="D15" s="9">
        <f>[11]ตารางสำรวจอายุลูกหนี้ฯ!E56</f>
        <v>0</v>
      </c>
      <c r="E15" s="9">
        <f>[11]ตารางสำรวจอายุลูกหนี้ฯ!G56</f>
        <v>1429</v>
      </c>
      <c r="F15" s="9">
        <f>[11]ตารางสำรวจอายุลูกหนี้ฯ!I55</f>
        <v>7260</v>
      </c>
      <c r="G15" s="9">
        <f>[11]ตารางสำรวจอายุลูกหนี้ฯ!K55</f>
        <v>7155</v>
      </c>
      <c r="H15" s="9">
        <f>[11]ตารางสำรวจอายุลูกหนี้ฯ!J56</f>
        <v>0</v>
      </c>
      <c r="I15" s="9">
        <f>[11]ตารางสำรวจอายุลูกหนี้ฯ!O55</f>
        <v>0</v>
      </c>
      <c r="J15" s="9">
        <f>[11]ตารางสำรวจอายุลูกหนี้ฯ!L56</f>
        <v>0</v>
      </c>
    </row>
    <row r="16" spans="1:10" x14ac:dyDescent="0.3">
      <c r="A16" s="7">
        <v>8</v>
      </c>
      <c r="B16" s="8" t="s">
        <v>29</v>
      </c>
      <c r="C16" s="9">
        <f t="shared" si="0"/>
        <v>0</v>
      </c>
      <c r="D16" s="9">
        <f>[11]ตารางสำรวจอายุลูกหนี้ฯ!E59</f>
        <v>0</v>
      </c>
      <c r="E16" s="9">
        <f>[11]ตารางสำรวจอายุลูกหนี้ฯ!G59</f>
        <v>0</v>
      </c>
      <c r="F16" s="9">
        <f>[11]ตารางสำรวจอายุลูกหนี้ฯ!H59</f>
        <v>0</v>
      </c>
      <c r="G16" s="9">
        <f>[11]ตารางสำรวจอายุลูกหนี้ฯ!I59</f>
        <v>0</v>
      </c>
      <c r="H16" s="9">
        <f>[11]ตารางสำรวจอายุลูกหนี้ฯ!J59</f>
        <v>0</v>
      </c>
      <c r="I16" s="9">
        <f>[11]ตารางสำรวจอายุลูกหนี้ฯ!K59</f>
        <v>0</v>
      </c>
      <c r="J16" s="9">
        <f>[11]ตารางสำรวจอายุลูกหนี้ฯ!L59</f>
        <v>0</v>
      </c>
    </row>
    <row r="17" spans="1:10" x14ac:dyDescent="0.3">
      <c r="A17" s="7">
        <v>9</v>
      </c>
      <c r="B17" s="8" t="s">
        <v>30</v>
      </c>
      <c r="C17" s="9">
        <f t="shared" si="0"/>
        <v>0</v>
      </c>
      <c r="D17" s="9">
        <f>[11]ตารางสำรวจอายุลูกหนี้ฯ!E64</f>
        <v>0</v>
      </c>
      <c r="E17" s="9">
        <f>[11]ตารางสำรวจอายุลูกหนี้ฯ!G64</f>
        <v>0</v>
      </c>
      <c r="F17" s="9">
        <f>[11]ตารางสำรวจอายุลูกหนี้ฯ!H64</f>
        <v>0</v>
      </c>
      <c r="G17" s="9">
        <f>[11]ตารางสำรวจอายุลูกหนี้ฯ!I64</f>
        <v>0</v>
      </c>
      <c r="H17" s="9">
        <f>[11]ตารางสำรวจอายุลูกหนี้ฯ!J64</f>
        <v>0</v>
      </c>
      <c r="I17" s="9">
        <f>[11]ตารางสำรวจอายุลูกหนี้ฯ!K64</f>
        <v>0</v>
      </c>
      <c r="J17" s="9">
        <f>[11]ตารางสำรวจอายุลูกหนี้ฯ!L64</f>
        <v>0</v>
      </c>
    </row>
    <row r="18" spans="1:10" x14ac:dyDescent="0.3">
      <c r="A18" s="17">
        <v>10</v>
      </c>
      <c r="B18" s="18" t="s">
        <v>33</v>
      </c>
      <c r="C18" s="19">
        <f t="shared" si="0"/>
        <v>0</v>
      </c>
      <c r="D18" s="19">
        <f>[11]ตารางสำรวจอายุลูกหนี้ฯ!E65</f>
        <v>0</v>
      </c>
      <c r="E18" s="19">
        <f>[11]ตารางสำรวจอายุลูกหนี้ฯ!G65</f>
        <v>0</v>
      </c>
      <c r="F18" s="19">
        <f>[11]ตารางสำรวจอายุลูกหนี้ฯ!H65</f>
        <v>0</v>
      </c>
      <c r="G18" s="19">
        <f>[11]ตารางสำรวจอายุลูกหนี้ฯ!I65</f>
        <v>0</v>
      </c>
      <c r="H18" s="19">
        <f>[11]ตารางสำรวจอายุลูกหนี้ฯ!J65</f>
        <v>0</v>
      </c>
      <c r="I18" s="19">
        <f>[11]ตารางสำรวจอายุลูกหนี้ฯ!K65</f>
        <v>0</v>
      </c>
      <c r="J18" s="19">
        <f>[11]ตารางสำรวจอายุลูกหนี้ฯ!L65</f>
        <v>0</v>
      </c>
    </row>
    <row r="19" spans="1:10" x14ac:dyDescent="0.3">
      <c r="A19" s="17">
        <v>11</v>
      </c>
      <c r="B19" s="18" t="s">
        <v>34</v>
      </c>
      <c r="C19" s="19">
        <f t="shared" si="0"/>
        <v>0</v>
      </c>
      <c r="D19" s="19">
        <f>[11]ตารางสำรวจอายุลูกหนี้ฯ!E66</f>
        <v>0</v>
      </c>
      <c r="E19" s="19">
        <f>[11]ตารางสำรวจอายุลูกหนี้ฯ!G66</f>
        <v>0</v>
      </c>
      <c r="F19" s="19">
        <f>[11]ตารางสำรวจอายุลูกหนี้ฯ!H66</f>
        <v>0</v>
      </c>
      <c r="G19" s="19">
        <f>[11]ตารางสำรวจอายุลูกหนี้ฯ!I66</f>
        <v>0</v>
      </c>
      <c r="H19" s="19">
        <f>[11]ตารางสำรวจอายุลูกหนี้ฯ!J66</f>
        <v>0</v>
      </c>
      <c r="I19" s="19">
        <f>[11]ตารางสำรวจอายุลูกหนี้ฯ!K66</f>
        <v>0</v>
      </c>
      <c r="J19" s="19">
        <f>[11]ตารางสำรวจอายุลูกหนี้ฯ!L66</f>
        <v>0</v>
      </c>
    </row>
    <row r="20" spans="1:10" x14ac:dyDescent="0.3">
      <c r="A20" s="17">
        <v>12</v>
      </c>
      <c r="B20" s="18" t="s">
        <v>35</v>
      </c>
      <c r="C20" s="19">
        <f t="shared" si="0"/>
        <v>0</v>
      </c>
      <c r="D20" s="19">
        <f>[11]ตารางสำรวจอายุลูกหนี้ฯ!E67</f>
        <v>0</v>
      </c>
      <c r="E20" s="19">
        <f>[11]ตารางสำรวจอายุลูกหนี้ฯ!G67</f>
        <v>0</v>
      </c>
      <c r="F20" s="19">
        <f>[11]ตารางสำรวจอายุลูกหนี้ฯ!H67</f>
        <v>0</v>
      </c>
      <c r="G20" s="19">
        <f>[11]ตารางสำรวจอายุลูกหนี้ฯ!I67</f>
        <v>0</v>
      </c>
      <c r="H20" s="19">
        <f>[11]ตารางสำรวจอายุลูกหนี้ฯ!J67</f>
        <v>0</v>
      </c>
      <c r="I20" s="19">
        <f>[11]ตารางสำรวจอายุลูกหนี้ฯ!K67</f>
        <v>0</v>
      </c>
      <c r="J20" s="19">
        <f>[11]ตารางสำรวจอายุลูกหนี้ฯ!L67</f>
        <v>0</v>
      </c>
    </row>
    <row r="21" spans="1:10" ht="21" thickBot="1" x14ac:dyDescent="0.35">
      <c r="A21" s="10">
        <v>13</v>
      </c>
      <c r="B21" s="11" t="s">
        <v>31</v>
      </c>
      <c r="C21" s="12">
        <f t="shared" si="0"/>
        <v>1700682</v>
      </c>
      <c r="D21" s="12">
        <f t="shared" ref="D21:J21" si="1">SUM(D9:D20)</f>
        <v>564119</v>
      </c>
      <c r="E21" s="12">
        <f t="shared" si="1"/>
        <v>475374</v>
      </c>
      <c r="F21" s="12">
        <f t="shared" si="1"/>
        <v>645017</v>
      </c>
      <c r="G21" s="12">
        <f t="shared" si="1"/>
        <v>12306</v>
      </c>
      <c r="H21" s="12">
        <f t="shared" si="1"/>
        <v>3866</v>
      </c>
      <c r="I21" s="12">
        <f t="shared" si="1"/>
        <v>0</v>
      </c>
      <c r="J21" s="12">
        <f t="shared" si="1"/>
        <v>0</v>
      </c>
    </row>
    <row r="22" spans="1:10" ht="21" thickTop="1" x14ac:dyDescent="0.3"/>
    <row r="24" spans="1:10" ht="24" x14ac:dyDescent="0.55000000000000004">
      <c r="G24" s="13"/>
    </row>
    <row r="25" spans="1:10" ht="24" x14ac:dyDescent="0.55000000000000004">
      <c r="G25" s="13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AD38-AF43-4DF7-9A5D-153F3A90E74B}">
  <dimension ref="A1:J25"/>
  <sheetViews>
    <sheetView topLeftCell="A10" workbookViewId="0">
      <selection activeCell="K5" sqref="K5"/>
    </sheetView>
  </sheetViews>
  <sheetFormatPr defaultColWidth="9" defaultRowHeight="24" x14ac:dyDescent="0.55000000000000004"/>
  <cols>
    <col min="1" max="1" width="6.140625" style="39" customWidth="1"/>
    <col min="2" max="2" width="42.7109375" style="2" customWidth="1"/>
    <col min="3" max="3" width="21.140625" style="2" customWidth="1"/>
    <col min="4" max="10" width="15.28515625" style="2" customWidth="1"/>
    <col min="11" max="16384" width="9" style="2"/>
  </cols>
  <sheetData>
    <row r="1" spans="1:10" x14ac:dyDescent="0.55000000000000004">
      <c r="I1" s="44"/>
      <c r="J1" s="44"/>
    </row>
    <row r="2" spans="1:10" x14ac:dyDescent="0.55000000000000004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55000000000000004">
      <c r="A3" s="45" t="s">
        <v>51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55000000000000004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55000000000000004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ht="24" customHeight="1" x14ac:dyDescent="0.55000000000000004">
      <c r="A6" s="43" t="s">
        <v>4</v>
      </c>
      <c r="B6" s="43" t="s">
        <v>5</v>
      </c>
      <c r="C6" s="43" t="s">
        <v>49</v>
      </c>
      <c r="D6" s="43" t="s">
        <v>6</v>
      </c>
      <c r="E6" s="43"/>
      <c r="F6" s="43"/>
      <c r="G6" s="43"/>
      <c r="H6" s="43"/>
      <c r="I6" s="43"/>
      <c r="J6" s="43"/>
    </row>
    <row r="7" spans="1:10" s="3" customFormat="1" x14ac:dyDescent="0.55000000000000004">
      <c r="A7" s="43"/>
      <c r="B7" s="43"/>
      <c r="C7" s="43"/>
      <c r="D7" s="37" t="s">
        <v>7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7" t="s">
        <v>13</v>
      </c>
    </row>
    <row r="8" spans="1:10" s="6" customFormat="1" ht="17.25" x14ac:dyDescent="0.4">
      <c r="A8" s="43"/>
      <c r="B8" s="43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55000000000000004">
      <c r="A9" s="7">
        <v>1</v>
      </c>
      <c r="B9" s="8" t="s">
        <v>22</v>
      </c>
      <c r="C9" s="9">
        <f>SUM(D9:J9)</f>
        <v>0</v>
      </c>
      <c r="D9" s="9">
        <f>[14]ตารางสำรวจอายุลูกหนี้ฯ!E11</f>
        <v>0</v>
      </c>
      <c r="E9" s="9">
        <f>[14]ตารางสำรวจอายุลูกหนี้ฯ!G11</f>
        <v>0</v>
      </c>
      <c r="F9" s="9">
        <f>[14]ตารางสำรวจอายุลูกหนี้ฯ!H11</f>
        <v>0</v>
      </c>
      <c r="G9" s="9">
        <f>[14]ตารางสำรวจอายุลูกหนี้ฯ!I11</f>
        <v>0</v>
      </c>
      <c r="H9" s="9">
        <f>[14]ตารางสำรวจอายุลูกหนี้ฯ!J11</f>
        <v>0</v>
      </c>
      <c r="I9" s="9">
        <f>[14]ตารางสำรวจอายุลูกหนี้ฯ!K11</f>
        <v>0</v>
      </c>
      <c r="J9" s="9">
        <f>[14]ตารางสำรวจอายุลูกหนี้ฯ!L11</f>
        <v>0</v>
      </c>
    </row>
    <row r="10" spans="1:10" x14ac:dyDescent="0.55000000000000004">
      <c r="A10" s="7">
        <v>2</v>
      </c>
      <c r="B10" s="8" t="s">
        <v>23</v>
      </c>
      <c r="C10" s="9">
        <f>SUM(D10:J10)</f>
        <v>10777763.34</v>
      </c>
      <c r="D10" s="9">
        <f>[14]ตารางสำรวจอายุลูกหนี้ฯ!E23</f>
        <v>10777763.34</v>
      </c>
      <c r="E10" s="9">
        <f>[14]ตารางสำรวจอายุลูกหนี้ฯ!G23</f>
        <v>0</v>
      </c>
      <c r="F10" s="9">
        <f>[14]ตารางสำรวจอายุลูกหนี้ฯ!H23</f>
        <v>0</v>
      </c>
      <c r="G10" s="9">
        <f>[14]ตารางสำรวจอายุลูกหนี้ฯ!I23</f>
        <v>0</v>
      </c>
      <c r="H10" s="9">
        <f>[14]ตารางสำรวจอายุลูกหนี้ฯ!J23</f>
        <v>0</v>
      </c>
      <c r="I10" s="9">
        <f>[14]ตารางสำรวจอายุลูกหนี้ฯ!K23</f>
        <v>0</v>
      </c>
      <c r="J10" s="9">
        <f>[14]ตารางสำรวจอายุลูกหนี้ฯ!L23</f>
        <v>0</v>
      </c>
    </row>
    <row r="11" spans="1:10" x14ac:dyDescent="0.55000000000000004">
      <c r="A11" s="7">
        <v>3</v>
      </c>
      <c r="B11" s="8" t="s">
        <v>24</v>
      </c>
      <c r="C11" s="9">
        <f>SUM(D11:J11)</f>
        <v>0</v>
      </c>
      <c r="D11" s="9">
        <f>[14]ตารางสำรวจอายุลูกหนี้ฯ!E34</f>
        <v>0</v>
      </c>
      <c r="E11" s="9">
        <f>[14]ตารางสำรวจอายุลูกหนี้ฯ!G34</f>
        <v>0</v>
      </c>
      <c r="F11" s="9">
        <f>[14]ตารางสำรวจอายุลูกหนี้ฯ!I34</f>
        <v>0</v>
      </c>
      <c r="G11" s="9">
        <f>[14]ตารางสำรวจอายุลูกหนี้ฯ!K34</f>
        <v>0</v>
      </c>
      <c r="H11" s="9">
        <f>[14]ตารางสำรวจอายุลูกหนี้ฯ!M34</f>
        <v>0</v>
      </c>
      <c r="I11" s="9">
        <f>[14]ตารางสำรวจอายุลูกหนี้ฯ!O34</f>
        <v>0</v>
      </c>
      <c r="J11" s="9">
        <f>[14]ตารางสำรวจอายุลูกหนี้ฯ!L34</f>
        <v>0</v>
      </c>
    </row>
    <row r="12" spans="1:10" x14ac:dyDescent="0.55000000000000004">
      <c r="A12" s="7">
        <v>4</v>
      </c>
      <c r="B12" s="8" t="s">
        <v>25</v>
      </c>
      <c r="C12" s="9">
        <f>SUM(D12:J12)</f>
        <v>662102</v>
      </c>
      <c r="D12" s="9">
        <f>[14]ตารางสำรวจอายุลูกหนี้ฯ!E39</f>
        <v>629093</v>
      </c>
      <c r="E12" s="9">
        <f>[14]ตารางสำรวจอายุลูกหนี้ฯ!G39</f>
        <v>33009</v>
      </c>
      <c r="F12" s="9">
        <f>[14]ตารางสำรวจอายุลูกหนี้ฯ!H39</f>
        <v>0</v>
      </c>
      <c r="G12" s="9">
        <f>[14]ตารางสำรวจอายุลูกหนี้ฯ!I39</f>
        <v>0</v>
      </c>
      <c r="H12" s="9">
        <f>[14]ตารางสำรวจอายุลูกหนี้ฯ!J39</f>
        <v>0</v>
      </c>
      <c r="I12" s="9">
        <f>[14]ตารางสำรวจอายุลูกหนี้ฯ!K39</f>
        <v>0</v>
      </c>
      <c r="J12" s="9">
        <f>[14]ตารางสำรวจอายุลูกหนี้ฯ!L39</f>
        <v>0</v>
      </c>
    </row>
    <row r="13" spans="1:10" x14ac:dyDescent="0.55000000000000004">
      <c r="A13" s="7">
        <v>5</v>
      </c>
      <c r="B13" s="8" t="s">
        <v>26</v>
      </c>
      <c r="C13" s="9">
        <f>SUM(D13:J13)</f>
        <v>19524</v>
      </c>
      <c r="D13" s="9">
        <f>[14]ตารางสำรวจอายุลูกหนี้ฯ!E50</f>
        <v>0</v>
      </c>
      <c r="E13" s="9">
        <f>[14]ตารางสำรวจอายุลูกหนี้ฯ!G50</f>
        <v>0</v>
      </c>
      <c r="F13" s="9">
        <f>[14]ตารางสำรวจอายุลูกหนี้ฯ!H50</f>
        <v>0</v>
      </c>
      <c r="G13" s="9">
        <f>[14]ตารางสำรวจอายุลูกหนี้ฯ!I50</f>
        <v>18040</v>
      </c>
      <c r="H13" s="9">
        <f>[14]ตารางสำรวจอายุลูกหนี้ฯ!J50</f>
        <v>0</v>
      </c>
      <c r="I13" s="9">
        <f>[14]ตารางสำรวจอายุลูกหนี้ฯ!K50</f>
        <v>1484</v>
      </c>
      <c r="J13" s="9">
        <f>[14]ตารางสำรวจอายุลูกหนี้ฯ!L50</f>
        <v>0</v>
      </c>
    </row>
    <row r="14" spans="1:10" x14ac:dyDescent="0.55000000000000004">
      <c r="A14" s="7">
        <v>6</v>
      </c>
      <c r="B14" s="8" t="s">
        <v>27</v>
      </c>
      <c r="C14" s="9">
        <f>SUM(D14:J14)</f>
        <v>843438</v>
      </c>
      <c r="D14" s="9">
        <f>[14]ตารางสำรวจอายุลูกหนี้ฯ!E53</f>
        <v>261992</v>
      </c>
      <c r="E14" s="9">
        <f>[14]ตารางสำรวจอายุลูกหนี้ฯ!G53</f>
        <v>301970</v>
      </c>
      <c r="F14" s="9">
        <f>[14]ตารางสำรวจอายุลูกหนี้ฯ!I53</f>
        <v>279476</v>
      </c>
      <c r="G14" s="9">
        <f>[14]ตารางสำรวจอายุลูกหนี้ฯ!H53</f>
        <v>0</v>
      </c>
      <c r="H14" s="9">
        <f>[14]ตารางสำรวจอายุลูกหนี้ฯ!J53</f>
        <v>0</v>
      </c>
      <c r="I14" s="9">
        <f>[14]ตารางสำรวจอายุลูกหนี้ฯ!K53</f>
        <v>0</v>
      </c>
      <c r="J14" s="9">
        <f>[14]ตารางสำรวจอายุลูกหนี้ฯ!L53</f>
        <v>0</v>
      </c>
    </row>
    <row r="15" spans="1:10" x14ac:dyDescent="0.55000000000000004">
      <c r="A15" s="7">
        <v>7</v>
      </c>
      <c r="B15" s="8" t="s">
        <v>28</v>
      </c>
      <c r="C15" s="9">
        <f>SUM(D15:J15)</f>
        <v>0</v>
      </c>
      <c r="D15" s="9">
        <f>[14]ตารางสำรวจอายุลูกหนี้ฯ!E56</f>
        <v>0</v>
      </c>
      <c r="E15" s="9">
        <f>[14]ตารางสำรวจอายุลูกหนี้ฯ!G56</f>
        <v>0</v>
      </c>
      <c r="F15" s="9">
        <f>[14]ตารางสำรวจอายุลูกหนี้ฯ!I55</f>
        <v>0</v>
      </c>
      <c r="G15" s="9">
        <f>[14]ตารางสำรวจอายุลูกหนี้ฯ!K55</f>
        <v>0</v>
      </c>
      <c r="H15" s="9">
        <f>[14]ตารางสำรวจอายุลูกหนี้ฯ!J56</f>
        <v>0</v>
      </c>
      <c r="I15" s="9">
        <f>[14]ตารางสำรวจอายุลูกหนี้ฯ!O55</f>
        <v>0</v>
      </c>
      <c r="J15" s="9">
        <f>[14]ตารางสำรวจอายุลูกหนี้ฯ!L56</f>
        <v>0</v>
      </c>
    </row>
    <row r="16" spans="1:10" x14ac:dyDescent="0.55000000000000004">
      <c r="A16" s="7">
        <v>8</v>
      </c>
      <c r="B16" s="8" t="s">
        <v>29</v>
      </c>
      <c r="C16" s="9">
        <f>SUM(D16:J16)</f>
        <v>0</v>
      </c>
      <c r="D16" s="9">
        <f>[14]ตารางสำรวจอายุลูกหนี้ฯ!E59</f>
        <v>0</v>
      </c>
      <c r="E16" s="9">
        <f>[14]ตารางสำรวจอายุลูกหนี้ฯ!G59</f>
        <v>0</v>
      </c>
      <c r="F16" s="9">
        <f>[14]ตารางสำรวจอายุลูกหนี้ฯ!H59</f>
        <v>0</v>
      </c>
      <c r="G16" s="9">
        <f>[14]ตารางสำรวจอายุลูกหนี้ฯ!I59</f>
        <v>0</v>
      </c>
      <c r="H16" s="9">
        <f>[14]ตารางสำรวจอายุลูกหนี้ฯ!J59</f>
        <v>0</v>
      </c>
      <c r="I16" s="9">
        <f>[14]ตารางสำรวจอายุลูกหนี้ฯ!K59</f>
        <v>0</v>
      </c>
      <c r="J16" s="9">
        <f>[14]ตารางสำรวจอายุลูกหนี้ฯ!L59</f>
        <v>0</v>
      </c>
    </row>
    <row r="17" spans="1:10" x14ac:dyDescent="0.55000000000000004">
      <c r="A17" s="7">
        <v>9</v>
      </c>
      <c r="B17" s="8" t="s">
        <v>30</v>
      </c>
      <c r="C17" s="9">
        <f>SUM(D17:J17)</f>
        <v>155643.19</v>
      </c>
      <c r="D17" s="9">
        <f>[14]ตารางสำรวจอายุลูกหนี้ฯ!E64</f>
        <v>106896</v>
      </c>
      <c r="E17" s="9">
        <f>[14]ตารางสำรวจอายุลูกหนี้ฯ!G64</f>
        <v>48747.19</v>
      </c>
      <c r="F17" s="9">
        <f>[14]ตารางสำรวจอายุลูกหนี้ฯ!H64</f>
        <v>0</v>
      </c>
      <c r="G17" s="9">
        <f>[14]ตารางสำรวจอายุลูกหนี้ฯ!I64</f>
        <v>0</v>
      </c>
      <c r="H17" s="9">
        <f>[14]ตารางสำรวจอายุลูกหนี้ฯ!J64</f>
        <v>0</v>
      </c>
      <c r="I17" s="9">
        <f>[14]ตารางสำรวจอายุลูกหนี้ฯ!K64</f>
        <v>0</v>
      </c>
      <c r="J17" s="9">
        <f>[14]ตารางสำรวจอายุลูกหนี้ฯ!L64</f>
        <v>0</v>
      </c>
    </row>
    <row r="18" spans="1:10" x14ac:dyDescent="0.55000000000000004">
      <c r="A18" s="17">
        <v>10</v>
      </c>
      <c r="B18" s="18" t="s">
        <v>33</v>
      </c>
      <c r="C18" s="19">
        <f>SUM(D18:J18)</f>
        <v>0</v>
      </c>
      <c r="D18" s="19">
        <f>[14]ตารางสำรวจอายุลูกหนี้ฯ!E65</f>
        <v>0</v>
      </c>
      <c r="E18" s="19">
        <f>[14]ตารางสำรวจอายุลูกหนี้ฯ!G65</f>
        <v>0</v>
      </c>
      <c r="F18" s="19">
        <f>[14]ตารางสำรวจอายุลูกหนี้ฯ!H65</f>
        <v>0</v>
      </c>
      <c r="G18" s="19">
        <f>[14]ตารางสำรวจอายุลูกหนี้ฯ!I65</f>
        <v>0</v>
      </c>
      <c r="H18" s="19">
        <f>[14]ตารางสำรวจอายุลูกหนี้ฯ!J65</f>
        <v>0</v>
      </c>
      <c r="I18" s="19">
        <f>[14]ตารางสำรวจอายุลูกหนี้ฯ!K65</f>
        <v>0</v>
      </c>
      <c r="J18" s="19">
        <f>[14]ตารางสำรวจอายุลูกหนี้ฯ!L65</f>
        <v>0</v>
      </c>
    </row>
    <row r="19" spans="1:10" x14ac:dyDescent="0.55000000000000004">
      <c r="A19" s="17">
        <v>11</v>
      </c>
      <c r="B19" s="18" t="s">
        <v>34</v>
      </c>
      <c r="C19" s="19">
        <f>SUM(D19:J19)</f>
        <v>0</v>
      </c>
      <c r="D19" s="19">
        <f>[14]ตารางสำรวจอายุลูกหนี้ฯ!E66</f>
        <v>0</v>
      </c>
      <c r="E19" s="19">
        <f>[14]ตารางสำรวจอายุลูกหนี้ฯ!G66</f>
        <v>0</v>
      </c>
      <c r="F19" s="19">
        <f>[14]ตารางสำรวจอายุลูกหนี้ฯ!H66</f>
        <v>0</v>
      </c>
      <c r="G19" s="19">
        <f>[14]ตารางสำรวจอายุลูกหนี้ฯ!I66</f>
        <v>0</v>
      </c>
      <c r="H19" s="19">
        <f>[14]ตารางสำรวจอายุลูกหนี้ฯ!J66</f>
        <v>0</v>
      </c>
      <c r="I19" s="19">
        <f>[14]ตารางสำรวจอายุลูกหนี้ฯ!K66</f>
        <v>0</v>
      </c>
      <c r="J19" s="19">
        <f>[14]ตารางสำรวจอายุลูกหนี้ฯ!L66</f>
        <v>0</v>
      </c>
    </row>
    <row r="20" spans="1:10" x14ac:dyDescent="0.55000000000000004">
      <c r="A20" s="17">
        <v>12</v>
      </c>
      <c r="B20" s="18" t="s">
        <v>35</v>
      </c>
      <c r="C20" s="19">
        <f>SUM(D20:J20)</f>
        <v>0</v>
      </c>
      <c r="D20" s="19">
        <f>[14]ตารางสำรวจอายุลูกหนี้ฯ!E67</f>
        <v>0</v>
      </c>
      <c r="E20" s="19">
        <f>[14]ตารางสำรวจอายุลูกหนี้ฯ!G67</f>
        <v>0</v>
      </c>
      <c r="F20" s="19">
        <f>[14]ตารางสำรวจอายุลูกหนี้ฯ!H67</f>
        <v>0</v>
      </c>
      <c r="G20" s="19">
        <f>[14]ตารางสำรวจอายุลูกหนี้ฯ!I67</f>
        <v>0</v>
      </c>
      <c r="H20" s="19">
        <f>[14]ตารางสำรวจอายุลูกหนี้ฯ!J67</f>
        <v>0</v>
      </c>
      <c r="I20" s="19">
        <f>[14]ตารางสำรวจอายุลูกหนี้ฯ!K67</f>
        <v>0</v>
      </c>
      <c r="J20" s="19">
        <f>[14]ตารางสำรวจอายุลูกหนี้ฯ!L67</f>
        <v>0</v>
      </c>
    </row>
    <row r="21" spans="1:10" ht="24.75" thickBot="1" x14ac:dyDescent="0.6">
      <c r="A21" s="10">
        <v>13</v>
      </c>
      <c r="B21" s="11" t="s">
        <v>31</v>
      </c>
      <c r="C21" s="12">
        <f>SUM(C9:C20)</f>
        <v>12458470.529999999</v>
      </c>
      <c r="D21" s="12">
        <f t="shared" ref="D21:J21" si="0">SUM(D9:D20)</f>
        <v>11775744.34</v>
      </c>
      <c r="E21" s="12">
        <f t="shared" si="0"/>
        <v>383726.19</v>
      </c>
      <c r="F21" s="12">
        <f t="shared" si="0"/>
        <v>279476</v>
      </c>
      <c r="G21" s="12">
        <f t="shared" si="0"/>
        <v>18040</v>
      </c>
      <c r="H21" s="12">
        <f t="shared" si="0"/>
        <v>0</v>
      </c>
      <c r="I21" s="12">
        <f t="shared" si="0"/>
        <v>1484</v>
      </c>
      <c r="J21" s="12">
        <f t="shared" si="0"/>
        <v>0</v>
      </c>
    </row>
    <row r="22" spans="1:10" ht="24.75" thickTop="1" x14ac:dyDescent="0.55000000000000004"/>
    <row r="24" spans="1:10" x14ac:dyDescent="0.55000000000000004">
      <c r="G24" s="38"/>
      <c r="H24" s="47"/>
      <c r="I24" s="47"/>
      <c r="J24" s="47"/>
    </row>
    <row r="25" spans="1:10" x14ac:dyDescent="0.55000000000000004">
      <c r="G25" s="38"/>
      <c r="H25" s="47"/>
      <c r="I25" s="47"/>
      <c r="J25" s="47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ABA0-B95B-4B49-ABBC-CA43E2B40999}">
  <dimension ref="A1:J27"/>
  <sheetViews>
    <sheetView topLeftCell="A10" workbookViewId="0">
      <selection activeCell="D26" sqref="D26"/>
    </sheetView>
  </sheetViews>
  <sheetFormatPr defaultColWidth="9" defaultRowHeight="20.25" x14ac:dyDescent="0.3"/>
  <cols>
    <col min="1" max="1" width="6.140625" style="1" customWidth="1"/>
    <col min="2" max="2" width="49.85546875" style="2" customWidth="1"/>
    <col min="3" max="3" width="21.140625" style="2" customWidth="1"/>
    <col min="4" max="4" width="14.85546875" style="2" customWidth="1"/>
    <col min="5" max="9" width="10.42578125" style="2" customWidth="1"/>
    <col min="10" max="10" width="11.7109375" style="2" customWidth="1"/>
    <col min="11" max="16384" width="9" style="2"/>
  </cols>
  <sheetData>
    <row r="1" spans="1:10" x14ac:dyDescent="0.3">
      <c r="I1" s="44"/>
      <c r="J1" s="44"/>
    </row>
    <row r="2" spans="1:10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45" t="s">
        <v>45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3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ht="24" customHeight="1" x14ac:dyDescent="0.3">
      <c r="A6" s="43" t="s">
        <v>4</v>
      </c>
      <c r="B6" s="43" t="s">
        <v>5</v>
      </c>
      <c r="C6" s="43" t="s">
        <v>49</v>
      </c>
      <c r="D6" s="43"/>
      <c r="E6" s="43"/>
      <c r="F6" s="43"/>
      <c r="G6" s="43"/>
      <c r="H6" s="43"/>
      <c r="I6" s="43"/>
      <c r="J6" s="43"/>
    </row>
    <row r="7" spans="1:10" s="3" customFormat="1" ht="36" x14ac:dyDescent="0.3">
      <c r="A7" s="43"/>
      <c r="B7" s="43"/>
      <c r="C7" s="43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43"/>
      <c r="B8" s="43"/>
      <c r="C8" s="5" t="s">
        <v>14</v>
      </c>
      <c r="D8" s="5" t="s">
        <v>16</v>
      </c>
      <c r="E8" s="5" t="s">
        <v>17</v>
      </c>
      <c r="F8" s="5" t="s">
        <v>18</v>
      </c>
      <c r="G8" s="5" t="s">
        <v>19</v>
      </c>
      <c r="H8" s="5" t="s">
        <v>20</v>
      </c>
      <c r="I8" s="5" t="s">
        <v>21</v>
      </c>
      <c r="J8" s="5" t="s">
        <v>46</v>
      </c>
    </row>
    <row r="9" spans="1:10" x14ac:dyDescent="0.3">
      <c r="A9" s="7">
        <v>1</v>
      </c>
      <c r="B9" s="8" t="s">
        <v>22</v>
      </c>
      <c r="C9" s="9">
        <f t="shared" ref="C9:C22" si="0">SUM(D9:J9)</f>
        <v>0</v>
      </c>
      <c r="D9" s="9">
        <f>[12]ตารางสำรวจอายุลูกหนี้ฯ!E11</f>
        <v>0</v>
      </c>
      <c r="E9" s="9">
        <f>[12]ตารางสำรวจอายุลูกหนี้ฯ!G11</f>
        <v>0</v>
      </c>
      <c r="F9" s="9">
        <f>[12]ตารางสำรวจอายุลูกหนี้ฯ!H11</f>
        <v>0</v>
      </c>
      <c r="G9" s="9">
        <f>[12]ตารางสำรวจอายุลูกหนี้ฯ!I11</f>
        <v>0</v>
      </c>
      <c r="H9" s="9">
        <f>[12]ตารางสำรวจอายุลูกหนี้ฯ!J11</f>
        <v>0</v>
      </c>
      <c r="I9" s="9">
        <f>[12]ตารางสำรวจอายุลูกหนี้ฯ!K11</f>
        <v>0</v>
      </c>
      <c r="J9" s="9">
        <f>[12]ตารางสำรวจอายุลูกหนี้ฯ!L11</f>
        <v>0</v>
      </c>
    </row>
    <row r="10" spans="1:10" x14ac:dyDescent="0.3">
      <c r="A10" s="7">
        <v>2</v>
      </c>
      <c r="B10" s="8" t="s">
        <v>23</v>
      </c>
      <c r="C10" s="9">
        <f t="shared" si="0"/>
        <v>0</v>
      </c>
      <c r="D10" s="9">
        <f>[12]ตารางสำรวจอายุลูกหนี้ฯ!E23</f>
        <v>0</v>
      </c>
      <c r="E10" s="9">
        <f>[12]ตารางสำรวจอายุลูกหนี้ฯ!G23</f>
        <v>0</v>
      </c>
      <c r="F10" s="9">
        <f>[12]ตารางสำรวจอายุลูกหนี้ฯ!H23</f>
        <v>0</v>
      </c>
      <c r="G10" s="9">
        <f>[12]ตารางสำรวจอายุลูกหนี้ฯ!I23</f>
        <v>0</v>
      </c>
      <c r="H10" s="9">
        <f>[12]ตารางสำรวจอายุลูกหนี้ฯ!J23</f>
        <v>0</v>
      </c>
      <c r="I10" s="9">
        <f>[12]ตารางสำรวจอายุลูกหนี้ฯ!K23</f>
        <v>0</v>
      </c>
      <c r="J10" s="9">
        <f>[12]ตารางสำรวจอายุลูกหนี้ฯ!L23</f>
        <v>0</v>
      </c>
    </row>
    <row r="11" spans="1:10" x14ac:dyDescent="0.3">
      <c r="A11" s="7">
        <v>3</v>
      </c>
      <c r="B11" s="8" t="s">
        <v>24</v>
      </c>
      <c r="C11" s="9">
        <f t="shared" si="0"/>
        <v>0</v>
      </c>
      <c r="D11" s="9">
        <f>[12]ตารางสำรวจอายุลูกหนี้ฯ!E34</f>
        <v>0</v>
      </c>
      <c r="E11" s="9">
        <f>[12]ตารางสำรวจอายุลูกหนี้ฯ!G34</f>
        <v>0</v>
      </c>
      <c r="F11" s="9">
        <f>[12]ตารางสำรวจอายุลูกหนี้ฯ!H34</f>
        <v>0</v>
      </c>
      <c r="G11" s="9">
        <f>[12]ตารางสำรวจอายุลูกหนี้ฯ!I34</f>
        <v>0</v>
      </c>
      <c r="H11" s="9">
        <f>[12]ตารางสำรวจอายุลูกหนี้ฯ!J34</f>
        <v>0</v>
      </c>
      <c r="I11" s="9">
        <f>[12]ตารางสำรวจอายุลูกหนี้ฯ!K34</f>
        <v>0</v>
      </c>
      <c r="J11" s="9">
        <f>[12]ตารางสำรวจอายุลูกหนี้ฯ!L34</f>
        <v>0</v>
      </c>
    </row>
    <row r="12" spans="1:10" x14ac:dyDescent="0.3">
      <c r="A12" s="7">
        <v>4</v>
      </c>
      <c r="B12" s="8" t="s">
        <v>25</v>
      </c>
      <c r="C12" s="9">
        <f t="shared" si="0"/>
        <v>0</v>
      </c>
      <c r="D12" s="9">
        <f>[12]ตารางสำรวจอายุลูกหนี้ฯ!E39</f>
        <v>0</v>
      </c>
      <c r="E12" s="9">
        <f>[12]ตารางสำรวจอายุลูกหนี้ฯ!G39</f>
        <v>0</v>
      </c>
      <c r="F12" s="9">
        <f>[12]ตารางสำรวจอายุลูกหนี้ฯ!H39</f>
        <v>0</v>
      </c>
      <c r="G12" s="9">
        <f>[12]ตารางสำรวจอายุลูกหนี้ฯ!I39</f>
        <v>0</v>
      </c>
      <c r="H12" s="9">
        <f>[12]ตารางสำรวจอายุลูกหนี้ฯ!J39</f>
        <v>0</v>
      </c>
      <c r="I12" s="9">
        <f>[12]ตารางสำรวจอายุลูกหนี้ฯ!K39</f>
        <v>0</v>
      </c>
      <c r="J12" s="9">
        <f>[12]ตารางสำรวจอายุลูกหนี้ฯ!L39</f>
        <v>0</v>
      </c>
    </row>
    <row r="13" spans="1:10" x14ac:dyDescent="0.3">
      <c r="A13" s="7">
        <v>5</v>
      </c>
      <c r="B13" s="8" t="s">
        <v>26</v>
      </c>
      <c r="C13" s="9">
        <f t="shared" si="0"/>
        <v>109065</v>
      </c>
      <c r="D13" s="9">
        <f>[12]ตารางสำรวจอายุลูกหนี้ฯ!E50</f>
        <v>109065</v>
      </c>
      <c r="E13" s="9">
        <f>[12]ตารางสำรวจอายุลูกหนี้ฯ!G50</f>
        <v>0</v>
      </c>
      <c r="F13" s="9">
        <f>[12]ตารางสำรวจอายุลูกหนี้ฯ!H50</f>
        <v>0</v>
      </c>
      <c r="G13" s="9">
        <f>[12]ตารางสำรวจอายุลูกหนี้ฯ!I50</f>
        <v>0</v>
      </c>
      <c r="H13" s="9">
        <f>[12]ตารางสำรวจอายุลูกหนี้ฯ!J50</f>
        <v>0</v>
      </c>
      <c r="I13" s="9">
        <f>[12]ตารางสำรวจอายุลูกหนี้ฯ!K50</f>
        <v>0</v>
      </c>
      <c r="J13" s="9">
        <f>[12]ตารางสำรวจอายุลูกหนี้ฯ!L50</f>
        <v>0</v>
      </c>
    </row>
    <row r="14" spans="1:10" x14ac:dyDescent="0.3">
      <c r="A14" s="7">
        <v>6</v>
      </c>
      <c r="B14" s="8" t="s">
        <v>27</v>
      </c>
      <c r="C14" s="9">
        <f t="shared" si="0"/>
        <v>1458243</v>
      </c>
      <c r="D14" s="9">
        <f>[12]ตารางสำรวจอายุลูกหนี้ฯ!E53</f>
        <v>1458243</v>
      </c>
      <c r="E14" s="9">
        <f>[12]ตารางสำรวจอายุลูกหนี้ฯ!G53</f>
        <v>0</v>
      </c>
      <c r="F14" s="9">
        <f>[12]ตารางสำรวจอายุลูกหนี้ฯ!H53</f>
        <v>0</v>
      </c>
      <c r="G14" s="9">
        <f>[12]ตารางสำรวจอายุลูกหนี้ฯ!I53</f>
        <v>0</v>
      </c>
      <c r="H14" s="9">
        <f>[12]ตารางสำรวจอายุลูกหนี้ฯ!J53</f>
        <v>0</v>
      </c>
      <c r="I14" s="9">
        <f>[12]ตารางสำรวจอายุลูกหนี้ฯ!K53</f>
        <v>0</v>
      </c>
      <c r="J14" s="9">
        <f>[12]ตารางสำรวจอายุลูกหนี้ฯ!L53</f>
        <v>0</v>
      </c>
    </row>
    <row r="15" spans="1:10" x14ac:dyDescent="0.3">
      <c r="A15" s="7">
        <v>7</v>
      </c>
      <c r="B15" s="8" t="s">
        <v>28</v>
      </c>
      <c r="C15" s="9">
        <f t="shared" si="0"/>
        <v>123580</v>
      </c>
      <c r="D15" s="9">
        <f>[12]ตารางสำรวจอายุลูกหนี้ฯ!E56</f>
        <v>123580</v>
      </c>
      <c r="E15" s="9">
        <f>[12]ตารางสำรวจอายุลูกหนี้ฯ!G56</f>
        <v>0</v>
      </c>
      <c r="F15" s="9">
        <f>[12]ตารางสำรวจอายุลูกหนี้ฯ!H56</f>
        <v>0</v>
      </c>
      <c r="G15" s="9">
        <f>[12]ตารางสำรวจอายุลูกหนี้ฯ!I56</f>
        <v>0</v>
      </c>
      <c r="H15" s="9">
        <f>[12]ตารางสำรวจอายุลูกหนี้ฯ!J56</f>
        <v>0</v>
      </c>
      <c r="I15" s="9">
        <f>[12]ตารางสำรวจอายุลูกหนี้ฯ!K56</f>
        <v>0</v>
      </c>
      <c r="J15" s="9">
        <f>[12]ตารางสำรวจอายุลูกหนี้ฯ!L56</f>
        <v>0</v>
      </c>
    </row>
    <row r="16" spans="1:10" x14ac:dyDescent="0.3">
      <c r="A16" s="7">
        <v>8</v>
      </c>
      <c r="B16" s="8" t="s">
        <v>29</v>
      </c>
      <c r="C16" s="9">
        <f t="shared" si="0"/>
        <v>39082</v>
      </c>
      <c r="D16" s="9">
        <f>[12]ตารางสำรวจอายุลูกหนี้ฯ!E59</f>
        <v>39082</v>
      </c>
      <c r="E16" s="9">
        <f>[12]ตารางสำรวจอายุลูกหนี้ฯ!G59</f>
        <v>0</v>
      </c>
      <c r="F16" s="9">
        <f>[12]ตารางสำรวจอายุลูกหนี้ฯ!H59</f>
        <v>0</v>
      </c>
      <c r="G16" s="9">
        <f>[12]ตารางสำรวจอายุลูกหนี้ฯ!I59</f>
        <v>0</v>
      </c>
      <c r="H16" s="9">
        <f>[12]ตารางสำรวจอายุลูกหนี้ฯ!J59</f>
        <v>0</v>
      </c>
      <c r="I16" s="9">
        <f>[12]ตารางสำรวจอายุลูกหนี้ฯ!K59</f>
        <v>0</v>
      </c>
      <c r="J16" s="9">
        <f>[12]ตารางสำรวจอายุลูกหนี้ฯ!L59</f>
        <v>0</v>
      </c>
    </row>
    <row r="17" spans="1:10" x14ac:dyDescent="0.3">
      <c r="A17" s="7">
        <v>9</v>
      </c>
      <c r="B17" s="8" t="s">
        <v>30</v>
      </c>
      <c r="C17" s="9">
        <f t="shared" si="0"/>
        <v>10040</v>
      </c>
      <c r="D17" s="9">
        <f>[12]ตารางสำรวจอายุลูกหนี้ฯ!E64</f>
        <v>10040</v>
      </c>
      <c r="E17" s="9">
        <f>[12]ตารางสำรวจอายุลูกหนี้ฯ!G64</f>
        <v>0</v>
      </c>
      <c r="F17" s="9">
        <f>[12]ตารางสำรวจอายุลูกหนี้ฯ!H64</f>
        <v>0</v>
      </c>
      <c r="G17" s="9">
        <f>[12]ตารางสำรวจอายุลูกหนี้ฯ!I64</f>
        <v>0</v>
      </c>
      <c r="H17" s="9">
        <f>[12]ตารางสำรวจอายุลูกหนี้ฯ!J64</f>
        <v>0</v>
      </c>
      <c r="I17" s="9">
        <f>[12]ตารางสำรวจอายุลูกหนี้ฯ!K64</f>
        <v>0</v>
      </c>
      <c r="J17" s="9">
        <f>[12]ตารางสำรวจอายุลูกหนี้ฯ!L64</f>
        <v>0</v>
      </c>
    </row>
    <row r="18" spans="1:10" x14ac:dyDescent="0.3">
      <c r="A18" s="17">
        <v>10</v>
      </c>
      <c r="B18" s="18" t="s">
        <v>33</v>
      </c>
      <c r="C18" s="19">
        <f t="shared" si="0"/>
        <v>0</v>
      </c>
      <c r="D18" s="19">
        <f>[12]ตารางสำรวจอายุลูกหนี้ฯ!E65</f>
        <v>0</v>
      </c>
      <c r="E18" s="19">
        <f>[12]ตารางสำรวจอายุลูกหนี้ฯ!G65</f>
        <v>0</v>
      </c>
      <c r="F18" s="19">
        <f>[12]ตารางสำรวจอายุลูกหนี้ฯ!H65</f>
        <v>0</v>
      </c>
      <c r="G18" s="19">
        <f>[12]ตารางสำรวจอายุลูกหนี้ฯ!I65</f>
        <v>0</v>
      </c>
      <c r="H18" s="19">
        <f>[12]ตารางสำรวจอายุลูกหนี้ฯ!J65</f>
        <v>0</v>
      </c>
      <c r="I18" s="19">
        <f>[12]ตารางสำรวจอายุลูกหนี้ฯ!K65</f>
        <v>0</v>
      </c>
      <c r="J18" s="19">
        <f>[12]ตารางสำรวจอายุลูกหนี้ฯ!L65</f>
        <v>0</v>
      </c>
    </row>
    <row r="19" spans="1:10" x14ac:dyDescent="0.3">
      <c r="A19" s="17">
        <v>11</v>
      </c>
      <c r="B19" s="18" t="s">
        <v>34</v>
      </c>
      <c r="C19" s="19">
        <f t="shared" si="0"/>
        <v>16770</v>
      </c>
      <c r="D19" s="19">
        <f>[12]ตารางสำรวจอายุลูกหนี้ฯ!E66</f>
        <v>16770</v>
      </c>
      <c r="E19" s="19">
        <f>[12]ตารางสำรวจอายุลูกหนี้ฯ!G66</f>
        <v>0</v>
      </c>
      <c r="F19" s="19">
        <f>[12]ตารางสำรวจอายุลูกหนี้ฯ!H66</f>
        <v>0</v>
      </c>
      <c r="G19" s="19">
        <f>[12]ตารางสำรวจอายุลูกหนี้ฯ!I66</f>
        <v>0</v>
      </c>
      <c r="H19" s="19">
        <f>[12]ตารางสำรวจอายุลูกหนี้ฯ!J66</f>
        <v>0</v>
      </c>
      <c r="I19" s="19">
        <f>[12]ตารางสำรวจอายุลูกหนี้ฯ!K66</f>
        <v>0</v>
      </c>
      <c r="J19" s="19">
        <f>[12]ตารางสำรวจอายุลูกหนี้ฯ!L66</f>
        <v>0</v>
      </c>
    </row>
    <row r="20" spans="1:10" x14ac:dyDescent="0.3">
      <c r="A20" s="17">
        <v>12</v>
      </c>
      <c r="B20" s="18" t="s">
        <v>35</v>
      </c>
      <c r="C20" s="19">
        <f t="shared" si="0"/>
        <v>0</v>
      </c>
      <c r="D20" s="19">
        <f>[12]ตารางสำรวจอายุลูกหนี้ฯ!E67</f>
        <v>0</v>
      </c>
      <c r="E20" s="19">
        <f>[12]ตารางสำรวจอายุลูกหนี้ฯ!G67</f>
        <v>0</v>
      </c>
      <c r="F20" s="19">
        <f>[12]ตารางสำรวจอายุลูกหนี้ฯ!H67</f>
        <v>0</v>
      </c>
      <c r="G20" s="19">
        <f>[12]ตารางสำรวจอายุลูกหนี้ฯ!I67</f>
        <v>0</v>
      </c>
      <c r="H20" s="19">
        <f>[12]ตารางสำรวจอายุลูกหนี้ฯ!J67</f>
        <v>0</v>
      </c>
      <c r="I20" s="19">
        <f>[12]ตารางสำรวจอายุลูกหนี้ฯ!K67</f>
        <v>0</v>
      </c>
      <c r="J20" s="19">
        <f>[12]ตารางสำรวจอายุลูกหนี้ฯ!L67</f>
        <v>0</v>
      </c>
    </row>
    <row r="21" spans="1:10" x14ac:dyDescent="0.3">
      <c r="A21" s="17">
        <v>13</v>
      </c>
      <c r="B21" s="18" t="s">
        <v>47</v>
      </c>
      <c r="C21" s="19">
        <f t="shared" si="0"/>
        <v>0</v>
      </c>
      <c r="D21" s="19">
        <f>[12]ตารางสำรวจอายุลูกหนี้ฯ!E68</f>
        <v>0</v>
      </c>
      <c r="E21" s="19">
        <f>[12]ตารางสำรวจอายุลูกหนี้ฯ!G68</f>
        <v>0</v>
      </c>
      <c r="F21" s="19">
        <f>[12]ตารางสำรวจอายุลูกหนี้ฯ!H68</f>
        <v>0</v>
      </c>
      <c r="G21" s="19">
        <f>[12]ตารางสำรวจอายุลูกหนี้ฯ!I68</f>
        <v>0</v>
      </c>
      <c r="H21" s="19">
        <f>[12]ตารางสำรวจอายุลูกหนี้ฯ!J68</f>
        <v>0</v>
      </c>
      <c r="I21" s="19">
        <f>[12]ตารางสำรวจอายุลูกหนี้ฯ!K68</f>
        <v>0</v>
      </c>
      <c r="J21" s="19">
        <f>[12]ตารางสำรวจอายุลูกหนี้ฯ!L68</f>
        <v>0</v>
      </c>
    </row>
    <row r="22" spans="1:10" ht="21" thickBot="1" x14ac:dyDescent="0.35">
      <c r="A22" s="10"/>
      <c r="B22" s="11" t="s">
        <v>31</v>
      </c>
      <c r="C22" s="12">
        <f t="shared" si="0"/>
        <v>1756780</v>
      </c>
      <c r="D22" s="12">
        <f>[12]ตารางสำรวจอายุลูกหนี้ฯ!E69</f>
        <v>1756780</v>
      </c>
      <c r="E22" s="12">
        <f>[12]ตารางสำรวจอายุลูกหนี้ฯ!G69</f>
        <v>0</v>
      </c>
      <c r="F22" s="12">
        <f>[12]ตารางสำรวจอายุลูกหนี้ฯ!H69</f>
        <v>0</v>
      </c>
      <c r="G22" s="12">
        <f>[12]ตารางสำรวจอายุลูกหนี้ฯ!I69</f>
        <v>0</v>
      </c>
      <c r="H22" s="12">
        <f>[12]ตารางสำรวจอายุลูกหนี้ฯ!J69</f>
        <v>0</v>
      </c>
      <c r="I22" s="12">
        <f>[12]ตารางสำรวจอายุลูกหนี้ฯ!K69</f>
        <v>0</v>
      </c>
      <c r="J22" s="12">
        <f>[12]ตารางสำรวจอายุลูกหนี้ฯ!L69</f>
        <v>0</v>
      </c>
    </row>
    <row r="23" spans="1:10" ht="24.75" thickTop="1" x14ac:dyDescent="0.55000000000000004"/>
    <row r="25" spans="1:10" ht="24" x14ac:dyDescent="0.55000000000000004">
      <c r="F25" s="31"/>
      <c r="G25" s="24"/>
      <c r="H25" s="24"/>
      <c r="I25" s="24"/>
      <c r="J25" s="32"/>
    </row>
    <row r="26" spans="1:10" ht="24" x14ac:dyDescent="0.55000000000000004">
      <c r="F26" s="31"/>
      <c r="G26" s="24"/>
      <c r="H26" s="24"/>
      <c r="I26" s="24"/>
      <c r="J26" s="32"/>
    </row>
    <row r="27" spans="1:10" ht="24" x14ac:dyDescent="0.55000000000000004">
      <c r="F27" s="32"/>
      <c r="G27" s="32"/>
      <c r="H27" s="32"/>
      <c r="I27" s="32"/>
      <c r="J27" s="32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46D8-B635-4E3D-91FF-B6AAAB8150D0}">
  <dimension ref="A1:J25"/>
  <sheetViews>
    <sheetView topLeftCell="A7" workbookViewId="0">
      <selection activeCell="K16" sqref="K16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10" width="15.28515625" style="2" customWidth="1"/>
    <col min="11" max="16384" width="9" style="2"/>
  </cols>
  <sheetData>
    <row r="1" spans="1:10" x14ac:dyDescent="0.3">
      <c r="I1" s="44"/>
      <c r="J1" s="44"/>
    </row>
    <row r="2" spans="1:10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45" t="s">
        <v>48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3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ht="24" customHeight="1" x14ac:dyDescent="0.3">
      <c r="A6" s="43" t="s">
        <v>4</v>
      </c>
      <c r="B6" s="43" t="s">
        <v>5</v>
      </c>
      <c r="C6" s="43" t="s">
        <v>49</v>
      </c>
      <c r="D6" s="43" t="s">
        <v>6</v>
      </c>
      <c r="E6" s="43"/>
      <c r="F6" s="43"/>
      <c r="G6" s="43"/>
      <c r="H6" s="43"/>
      <c r="I6" s="43"/>
      <c r="J6" s="43"/>
    </row>
    <row r="7" spans="1:10" s="3" customFormat="1" ht="36" x14ac:dyDescent="0.3">
      <c r="A7" s="43"/>
      <c r="B7" s="43"/>
      <c r="C7" s="43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43"/>
      <c r="B8" s="43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9">
        <f t="shared" ref="C9:C21" si="0">SUM(D9:J9)</f>
        <v>0</v>
      </c>
      <c r="D9" s="9">
        <f>[13]ตารางสำรวจอายุลูกหนี้ฯ!E11</f>
        <v>0</v>
      </c>
      <c r="E9" s="9">
        <f>[13]ตารางสำรวจอายุลูกหนี้ฯ!G11</f>
        <v>0</v>
      </c>
      <c r="F9" s="9">
        <f>[13]ตารางสำรวจอายุลูกหนี้ฯ!H11</f>
        <v>0</v>
      </c>
      <c r="G9" s="9">
        <f>[13]ตารางสำรวจอายุลูกหนี้ฯ!I11</f>
        <v>0</v>
      </c>
      <c r="H9" s="9">
        <f>[13]ตารางสำรวจอายุลูกหนี้ฯ!J11</f>
        <v>0</v>
      </c>
      <c r="I9" s="9">
        <f>[13]ตารางสำรวจอายุลูกหนี้ฯ!K11</f>
        <v>0</v>
      </c>
      <c r="J9" s="9">
        <f>[13]ตารางสำรวจอายุลูกหนี้ฯ!L11</f>
        <v>0</v>
      </c>
    </row>
    <row r="10" spans="1:10" x14ac:dyDescent="0.3">
      <c r="A10" s="7">
        <v>2</v>
      </c>
      <c r="B10" s="8" t="s">
        <v>23</v>
      </c>
      <c r="C10" s="9">
        <f t="shared" si="0"/>
        <v>0</v>
      </c>
      <c r="D10" s="9">
        <f>[13]ตารางสำรวจอายุลูกหนี้ฯ!E23</f>
        <v>0</v>
      </c>
      <c r="E10" s="9">
        <f>[13]ตารางสำรวจอายุลูกหนี้ฯ!G23</f>
        <v>0</v>
      </c>
      <c r="F10" s="9">
        <f>[13]ตารางสำรวจอายุลูกหนี้ฯ!H23</f>
        <v>0</v>
      </c>
      <c r="G10" s="9">
        <f>[13]ตารางสำรวจอายุลูกหนี้ฯ!I23</f>
        <v>0</v>
      </c>
      <c r="H10" s="9">
        <f>[13]ตารางสำรวจอายุลูกหนี้ฯ!J23</f>
        <v>0</v>
      </c>
      <c r="I10" s="9">
        <f>[13]ตารางสำรวจอายุลูกหนี้ฯ!K23</f>
        <v>0</v>
      </c>
      <c r="J10" s="9">
        <f>[13]ตารางสำรวจอายุลูกหนี้ฯ!L23</f>
        <v>0</v>
      </c>
    </row>
    <row r="11" spans="1:10" x14ac:dyDescent="0.3">
      <c r="A11" s="7">
        <v>3</v>
      </c>
      <c r="B11" s="8" t="s">
        <v>24</v>
      </c>
      <c r="C11" s="9">
        <f t="shared" si="0"/>
        <v>0</v>
      </c>
      <c r="D11" s="9">
        <f>[13]ตารางสำรวจอายุลูกหนี้ฯ!E34</f>
        <v>0</v>
      </c>
      <c r="E11" s="9">
        <f>[13]ตารางสำรวจอายุลูกหนี้ฯ!G34</f>
        <v>0</v>
      </c>
      <c r="F11" s="9">
        <f>[13]ตารางสำรวจอายุลูกหนี้ฯ!I34</f>
        <v>0</v>
      </c>
      <c r="G11" s="9">
        <f>[13]ตารางสำรวจอายุลูกหนี้ฯ!K34</f>
        <v>0</v>
      </c>
      <c r="H11" s="9">
        <f>[13]ตารางสำรวจอายุลูกหนี้ฯ!M34</f>
        <v>0</v>
      </c>
      <c r="I11" s="9">
        <f>[13]ตารางสำรวจอายุลูกหนี้ฯ!O34</f>
        <v>0</v>
      </c>
      <c r="J11" s="9">
        <f>[13]ตารางสำรวจอายุลูกหนี้ฯ!L34</f>
        <v>0</v>
      </c>
    </row>
    <row r="12" spans="1:10" x14ac:dyDescent="0.3">
      <c r="A12" s="7">
        <v>4</v>
      </c>
      <c r="B12" s="8" t="s">
        <v>25</v>
      </c>
      <c r="C12" s="9">
        <f t="shared" si="0"/>
        <v>1733314.7</v>
      </c>
      <c r="D12" s="9">
        <f>[13]ตารางสำรวจอายุลูกหนี้ฯ!E39</f>
        <v>1432522</v>
      </c>
      <c r="E12" s="9">
        <f>[13]ตารางสำรวจอายุลูกหนี้ฯ!G39</f>
        <v>143393</v>
      </c>
      <c r="F12" s="9">
        <f>[13]ตารางสำรวจอายุลูกหนี้ฯ!H39</f>
        <v>0</v>
      </c>
      <c r="G12" s="9">
        <f>[13]ตารางสำรวจอายุลูกหนี้ฯ!I39</f>
        <v>157399.70000000001</v>
      </c>
      <c r="H12" s="9">
        <f>[13]ตารางสำรวจอายุลูกหนี้ฯ!J39</f>
        <v>0</v>
      </c>
      <c r="I12" s="9">
        <f>[13]ตารางสำรวจอายุลูกหนี้ฯ!K39</f>
        <v>0</v>
      </c>
      <c r="J12" s="9">
        <f>[13]ตารางสำรวจอายุลูกหนี้ฯ!L39</f>
        <v>0</v>
      </c>
    </row>
    <row r="13" spans="1:10" x14ac:dyDescent="0.3">
      <c r="A13" s="7">
        <v>5</v>
      </c>
      <c r="B13" s="8" t="s">
        <v>26</v>
      </c>
      <c r="C13" s="9">
        <f t="shared" si="0"/>
        <v>16252</v>
      </c>
      <c r="D13" s="9">
        <f>[13]ตารางสำรวจอายุลูกหนี้ฯ!E50</f>
        <v>16252</v>
      </c>
      <c r="E13" s="9">
        <f>[13]ตารางสำรวจอายุลูกหนี้ฯ!G50</f>
        <v>0</v>
      </c>
      <c r="F13" s="9">
        <f>[13]ตารางสำรวจอายุลูกหนี้ฯ!H50</f>
        <v>0</v>
      </c>
      <c r="G13" s="9">
        <f>[13]ตารางสำรวจอายุลูกหนี้ฯ!I50</f>
        <v>0</v>
      </c>
      <c r="H13" s="9">
        <f>[13]ตารางสำรวจอายุลูกหนี้ฯ!J50</f>
        <v>0</v>
      </c>
      <c r="I13" s="9">
        <f>[13]ตารางสำรวจอายุลูกหนี้ฯ!K50</f>
        <v>0</v>
      </c>
      <c r="J13" s="9">
        <f>[13]ตารางสำรวจอายุลูกหนี้ฯ!L50</f>
        <v>0</v>
      </c>
    </row>
    <row r="14" spans="1:10" x14ac:dyDescent="0.3">
      <c r="A14" s="7">
        <v>6</v>
      </c>
      <c r="B14" s="8" t="s">
        <v>27</v>
      </c>
      <c r="C14" s="9">
        <f t="shared" si="0"/>
        <v>915077.25</v>
      </c>
      <c r="D14" s="9">
        <f>[13]ตารางสำรวจอายุลูกหนี้ฯ!E53</f>
        <v>513755.25</v>
      </c>
      <c r="E14" s="9">
        <f>[13]ตารางสำรวจอายุลูกหนี้ฯ!G53</f>
        <v>401322</v>
      </c>
      <c r="F14" s="9">
        <f>[13]ตารางสำรวจอายุลูกหนี้ฯ!I53</f>
        <v>0</v>
      </c>
      <c r="G14" s="9">
        <f>[13]ตารางสำรวจอายุลูกหนี้ฯ!H53</f>
        <v>0</v>
      </c>
      <c r="H14" s="9">
        <f>[13]ตารางสำรวจอายุลูกหนี้ฯ!J53</f>
        <v>0</v>
      </c>
      <c r="I14" s="9">
        <f>[13]ตารางสำรวจอายุลูกหนี้ฯ!K53</f>
        <v>0</v>
      </c>
      <c r="J14" s="9">
        <f>[13]ตารางสำรวจอายุลูกหนี้ฯ!L53</f>
        <v>0</v>
      </c>
    </row>
    <row r="15" spans="1:10" x14ac:dyDescent="0.3">
      <c r="A15" s="7">
        <v>7</v>
      </c>
      <c r="B15" s="8" t="s">
        <v>28</v>
      </c>
      <c r="C15" s="9">
        <f t="shared" si="0"/>
        <v>17946</v>
      </c>
      <c r="D15" s="9">
        <f>[13]ตารางสำรวจอายุลูกหนี้ฯ!E56</f>
        <v>17946</v>
      </c>
      <c r="E15" s="9">
        <f>[13]ตารางสำรวจอายุลูกหนี้ฯ!G56</f>
        <v>0</v>
      </c>
      <c r="F15" s="9">
        <f>[13]ตารางสำรวจอายุลูกหนี้ฯ!I55</f>
        <v>0</v>
      </c>
      <c r="G15" s="9">
        <f>[13]ตารางสำรวจอายุลูกหนี้ฯ!K55</f>
        <v>0</v>
      </c>
      <c r="H15" s="9">
        <f>[13]ตารางสำรวจอายุลูกหนี้ฯ!J56</f>
        <v>0</v>
      </c>
      <c r="I15" s="9">
        <f>[13]ตารางสำรวจอายุลูกหนี้ฯ!O55</f>
        <v>0</v>
      </c>
      <c r="J15" s="9">
        <f>[13]ตารางสำรวจอายุลูกหนี้ฯ!L56</f>
        <v>0</v>
      </c>
    </row>
    <row r="16" spans="1:10" x14ac:dyDescent="0.3">
      <c r="A16" s="7">
        <v>8</v>
      </c>
      <c r="B16" s="8" t="s">
        <v>29</v>
      </c>
      <c r="C16" s="9">
        <f t="shared" si="0"/>
        <v>0</v>
      </c>
      <c r="D16" s="9">
        <f>[13]ตารางสำรวจอายุลูกหนี้ฯ!E59</f>
        <v>0</v>
      </c>
      <c r="E16" s="9">
        <f>[13]ตารางสำรวจอายุลูกหนี้ฯ!G59</f>
        <v>0</v>
      </c>
      <c r="F16" s="9">
        <f>[13]ตารางสำรวจอายุลูกหนี้ฯ!H59</f>
        <v>0</v>
      </c>
      <c r="G16" s="9">
        <f>[13]ตารางสำรวจอายุลูกหนี้ฯ!I59</f>
        <v>0</v>
      </c>
      <c r="H16" s="9">
        <f>[13]ตารางสำรวจอายุลูกหนี้ฯ!J59</f>
        <v>0</v>
      </c>
      <c r="I16" s="9">
        <f>[13]ตารางสำรวจอายุลูกหนี้ฯ!K59</f>
        <v>0</v>
      </c>
      <c r="J16" s="9">
        <f>[13]ตารางสำรวจอายุลูกหนี้ฯ!L59</f>
        <v>0</v>
      </c>
    </row>
    <row r="17" spans="1:10" x14ac:dyDescent="0.3">
      <c r="A17" s="7">
        <v>9</v>
      </c>
      <c r="B17" s="8" t="s">
        <v>30</v>
      </c>
      <c r="C17" s="9">
        <f t="shared" si="0"/>
        <v>223162</v>
      </c>
      <c r="D17" s="9">
        <f>[13]ตารางสำรวจอายุลูกหนี้ฯ!E64</f>
        <v>118683</v>
      </c>
      <c r="E17" s="9">
        <f>[13]ตารางสำรวจอายุลูกหนี้ฯ!G64</f>
        <v>73536.5</v>
      </c>
      <c r="F17" s="9">
        <f>[13]ตารางสำรวจอายุลูกหนี้ฯ!H64</f>
        <v>0</v>
      </c>
      <c r="G17" s="9">
        <f>[13]ตารางสำรวจอายุลูกหนี้ฯ!I64</f>
        <v>30942.5</v>
      </c>
      <c r="H17" s="9">
        <f>[13]ตารางสำรวจอายุลูกหนี้ฯ!J64</f>
        <v>0</v>
      </c>
      <c r="I17" s="9">
        <f>[13]ตารางสำรวจอายุลูกหนี้ฯ!K64</f>
        <v>0</v>
      </c>
      <c r="J17" s="9">
        <f>[13]ตารางสำรวจอายุลูกหนี้ฯ!L64</f>
        <v>0</v>
      </c>
    </row>
    <row r="18" spans="1:10" x14ac:dyDescent="0.3">
      <c r="A18" s="17">
        <v>10</v>
      </c>
      <c r="B18" s="18" t="s">
        <v>33</v>
      </c>
      <c r="C18" s="19">
        <f t="shared" si="0"/>
        <v>0</v>
      </c>
      <c r="D18" s="19">
        <f>[13]ตารางสำรวจอายุลูกหนี้ฯ!E65</f>
        <v>0</v>
      </c>
      <c r="E18" s="19">
        <f>[13]ตารางสำรวจอายุลูกหนี้ฯ!G65</f>
        <v>0</v>
      </c>
      <c r="F18" s="19">
        <f>[13]ตารางสำรวจอายุลูกหนี้ฯ!H65</f>
        <v>0</v>
      </c>
      <c r="G18" s="19">
        <f>[13]ตารางสำรวจอายุลูกหนี้ฯ!I65</f>
        <v>0</v>
      </c>
      <c r="H18" s="19">
        <f>[13]ตารางสำรวจอายุลูกหนี้ฯ!J65</f>
        <v>0</v>
      </c>
      <c r="I18" s="19">
        <f>[13]ตารางสำรวจอายุลูกหนี้ฯ!K65</f>
        <v>0</v>
      </c>
      <c r="J18" s="19">
        <f>[13]ตารางสำรวจอายุลูกหนี้ฯ!L65</f>
        <v>0</v>
      </c>
    </row>
    <row r="19" spans="1:10" x14ac:dyDescent="0.3">
      <c r="A19" s="17">
        <v>11</v>
      </c>
      <c r="B19" s="18" t="s">
        <v>34</v>
      </c>
      <c r="C19" s="19">
        <f t="shared" si="0"/>
        <v>0</v>
      </c>
      <c r="D19" s="19">
        <f>[13]ตารางสำรวจอายุลูกหนี้ฯ!E66</f>
        <v>0</v>
      </c>
      <c r="E19" s="19">
        <f>[13]ตารางสำรวจอายุลูกหนี้ฯ!G66</f>
        <v>0</v>
      </c>
      <c r="F19" s="19">
        <f>[13]ตารางสำรวจอายุลูกหนี้ฯ!H66</f>
        <v>0</v>
      </c>
      <c r="G19" s="19">
        <f>[13]ตารางสำรวจอายุลูกหนี้ฯ!I66</f>
        <v>0</v>
      </c>
      <c r="H19" s="19">
        <f>[13]ตารางสำรวจอายุลูกหนี้ฯ!J66</f>
        <v>0</v>
      </c>
      <c r="I19" s="19">
        <f>[13]ตารางสำรวจอายุลูกหนี้ฯ!K66</f>
        <v>0</v>
      </c>
      <c r="J19" s="19">
        <f>[13]ตารางสำรวจอายุลูกหนี้ฯ!L66</f>
        <v>0</v>
      </c>
    </row>
    <row r="20" spans="1:10" x14ac:dyDescent="0.3">
      <c r="A20" s="17">
        <v>12</v>
      </c>
      <c r="B20" s="18" t="s">
        <v>35</v>
      </c>
      <c r="C20" s="19">
        <f t="shared" si="0"/>
        <v>0</v>
      </c>
      <c r="D20" s="19">
        <f>[13]ตารางสำรวจอายุลูกหนี้ฯ!E67</f>
        <v>0</v>
      </c>
      <c r="E20" s="19">
        <f>[13]ตารางสำรวจอายุลูกหนี้ฯ!G67</f>
        <v>0</v>
      </c>
      <c r="F20" s="19">
        <f>[13]ตารางสำรวจอายุลูกหนี้ฯ!H67</f>
        <v>0</v>
      </c>
      <c r="G20" s="19">
        <f>[13]ตารางสำรวจอายุลูกหนี้ฯ!I67</f>
        <v>0</v>
      </c>
      <c r="H20" s="19">
        <f>[13]ตารางสำรวจอายุลูกหนี้ฯ!J67</f>
        <v>0</v>
      </c>
      <c r="I20" s="19">
        <f>[13]ตารางสำรวจอายุลูกหนี้ฯ!K67</f>
        <v>0</v>
      </c>
      <c r="J20" s="19">
        <f>[13]ตารางสำรวจอายุลูกหนี้ฯ!L67</f>
        <v>0</v>
      </c>
    </row>
    <row r="21" spans="1:10" ht="21" thickBot="1" x14ac:dyDescent="0.35">
      <c r="A21" s="10">
        <v>13</v>
      </c>
      <c r="B21" s="11" t="s">
        <v>31</v>
      </c>
      <c r="C21" s="12">
        <f t="shared" si="0"/>
        <v>2905751.95</v>
      </c>
      <c r="D21" s="12">
        <f t="shared" ref="D21:J21" si="1">SUM(D9:D20)</f>
        <v>2099158.25</v>
      </c>
      <c r="E21" s="12">
        <f t="shared" si="1"/>
        <v>618251.5</v>
      </c>
      <c r="F21" s="12">
        <f t="shared" si="1"/>
        <v>0</v>
      </c>
      <c r="G21" s="12">
        <f t="shared" si="1"/>
        <v>188342.2</v>
      </c>
      <c r="H21" s="12">
        <f t="shared" si="1"/>
        <v>0</v>
      </c>
      <c r="I21" s="12">
        <f t="shared" si="1"/>
        <v>0</v>
      </c>
      <c r="J21" s="12">
        <f t="shared" si="1"/>
        <v>0</v>
      </c>
    </row>
    <row r="22" spans="1:10" ht="21" thickTop="1" x14ac:dyDescent="0.3"/>
    <row r="24" spans="1:10" ht="24" x14ac:dyDescent="0.55000000000000004">
      <c r="G24" s="13"/>
    </row>
    <row r="25" spans="1:10" ht="24" x14ac:dyDescent="0.55000000000000004">
      <c r="G25" s="13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1C7C0-908F-4C71-8DEB-8C853CE5DCA5}">
  <sheetPr>
    <tabColor rgb="FFFFFF00"/>
  </sheetPr>
  <dimension ref="A1:J26"/>
  <sheetViews>
    <sheetView tabSelected="1" topLeftCell="A10" workbookViewId="0">
      <selection activeCell="C23" sqref="C23"/>
    </sheetView>
  </sheetViews>
  <sheetFormatPr defaultColWidth="9" defaultRowHeight="20.25" x14ac:dyDescent="0.3"/>
  <cols>
    <col min="1" max="1" width="6.140625" style="36" customWidth="1"/>
    <col min="2" max="2" width="48.28515625" style="2" customWidth="1"/>
    <col min="3" max="3" width="21.140625" style="2" customWidth="1"/>
    <col min="4" max="4" width="18.140625" style="2" customWidth="1"/>
    <col min="5" max="5" width="15.85546875" style="2" customWidth="1"/>
    <col min="6" max="6" width="15.5703125" style="2" customWidth="1"/>
    <col min="7" max="7" width="15.85546875" style="2" customWidth="1"/>
    <col min="8" max="8" width="15" style="2" customWidth="1"/>
    <col min="9" max="9" width="17" style="2" customWidth="1"/>
    <col min="10" max="10" width="14.42578125" style="2" customWidth="1"/>
    <col min="11" max="16384" width="9" style="2"/>
  </cols>
  <sheetData>
    <row r="1" spans="1:10" x14ac:dyDescent="0.3">
      <c r="I1" s="44"/>
      <c r="J1" s="44"/>
    </row>
    <row r="2" spans="1:10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45" t="s">
        <v>50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3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ht="24" customHeight="1" x14ac:dyDescent="0.3">
      <c r="A6" s="43" t="s">
        <v>4</v>
      </c>
      <c r="B6" s="43" t="s">
        <v>5</v>
      </c>
      <c r="C6" s="43" t="s">
        <v>49</v>
      </c>
      <c r="D6" s="43" t="s">
        <v>6</v>
      </c>
      <c r="E6" s="43"/>
      <c r="F6" s="43"/>
      <c r="G6" s="43"/>
      <c r="H6" s="43"/>
      <c r="I6" s="43"/>
      <c r="J6" s="43"/>
    </row>
    <row r="7" spans="1:10" s="3" customFormat="1" ht="36" x14ac:dyDescent="0.3">
      <c r="A7" s="43"/>
      <c r="B7" s="43"/>
      <c r="C7" s="43"/>
      <c r="D7" s="34" t="s">
        <v>7</v>
      </c>
      <c r="E7" s="34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34" t="s">
        <v>13</v>
      </c>
    </row>
    <row r="8" spans="1:10" s="6" customFormat="1" ht="30" x14ac:dyDescent="0.2">
      <c r="A8" s="43"/>
      <c r="B8" s="43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9">
        <f>SUM(D9:J9)</f>
        <v>431100</v>
      </c>
      <c r="D9" s="9">
        <f>SUM(เลย!D9+เชียงคาน!D9+เอราวัณ!D9+ด่านซ้าย!D9+ท่าลี่!D9+นาแห้ว!D9+นาด้วง!D9+ปากชม!D9+ผาขาว!D9+ภูเรือ!D9+ภูกระดึง!D9+ภูหลวง!D9+วังสะพุง!D9+หนองหิน!D9)</f>
        <v>191250</v>
      </c>
      <c r="E9" s="9">
        <f>SUM(เลย!E9+เชียงคาน!E9+เอราวัณ!E9+ด่านซ้าย!E9+ท่าลี่!E9+นาแห้ว!E9+นาด้วง!E9+ปากชม!E9+ผาขาว!E9+ภูเรือ!E9+ภูกระดึง!E9+ภูหลวง!E9+วังสะพุง!E9+หนองหิน!E9)</f>
        <v>91950</v>
      </c>
      <c r="F9" s="9">
        <f>SUM(เลย!F9+เชียงคาน!F9+เอราวัณ!F9+ด่านซ้าย!F9+ท่าลี่!F9+นาแห้ว!F9+นาด้วง!F9+ปากชม!F9+ผาขาว!F9+ภูเรือ!F9+ภูกระดึง!F9+ภูหลวง!F9+วังสะพุง!F9+หนองหิน!F9)</f>
        <v>57150</v>
      </c>
      <c r="G9" s="9">
        <f>SUM(เลย!G9+เชียงคาน!G9+เอราวัณ!G9+ด่านซ้าย!G9+ท่าลี่!G9+นาแห้ว!G9+นาด้วง!G9+ปากชม!G9+ผาขาว!G9+ภูเรือ!G9+ภูกระดึง!G9+ภูหลวง!G9+วังสะพุง!G9+หนองหิน!G9)</f>
        <v>56300</v>
      </c>
      <c r="H9" s="9">
        <f>SUM(เลย!H9+เชียงคาน!H9+เอราวัณ!H9+ด่านซ้าย!H9+ท่าลี่!H9+นาแห้ว!H9+นาด้วง!H9+ปากชม!H9+ผาขาว!H9+ภูเรือ!H9+ภูกระดึง!H9+ภูหลวง!H9+วังสะพุง!H9+หนองหิน!H9)</f>
        <v>34450</v>
      </c>
      <c r="I9" s="9">
        <f>SUM(เลย!I9+เชียงคาน!I9+เอราวัณ!I9+ด่านซ้าย!I9+ท่าลี่!I9+นาแห้ว!I9+นาด้วง!I9+ปากชม!I9+ผาขาว!I9+ภูเรือ!I9+ภูกระดึง!I9+ภูหลวง!I9+วังสะพุง!I9+หนองหิน!I9)</f>
        <v>0</v>
      </c>
      <c r="J9" s="9">
        <f>SUM(เลย!J9+เชียงคาน!J9+เอราวัณ!J9+ด่านซ้าย!J9+ท่าลี่!J9+นาแห้ว!J9+นาด้วง!J9+ปากชม!J9+ผาขาว!J9+ภูเรือ!J9+ภูกระดึง!J9+ภูหลวง!J9+วังสะพุง!J9+หนองหิน!J9)</f>
        <v>0</v>
      </c>
    </row>
    <row r="10" spans="1:10" x14ac:dyDescent="0.3">
      <c r="A10" s="40">
        <v>2</v>
      </c>
      <c r="B10" s="41" t="s">
        <v>23</v>
      </c>
      <c r="C10" s="42">
        <f t="shared" ref="C10:C21" si="0">SUM(D10:J10)</f>
        <v>41866066.420000002</v>
      </c>
      <c r="D10" s="9">
        <f>SUM(เลย!D10+เชียงคาน!D10+เอราวัณ!D10+ด่านซ้าย!D10+ท่าลี่!D10+นาแห้ว!D10+นาด้วง!D10+ปากชม!D10+ผาขาว!D10+ภูเรือ!D10+ภูกระดึง!D10+ภูหลวง!D10+วังสะพุง!D10+หนองหิน!D10)</f>
        <v>29320786.82</v>
      </c>
      <c r="E10" s="9">
        <f>SUM(เลย!E10+เชียงคาน!E10+เอราวัณ!E10+ด่านซ้าย!E10+ท่าลี่!E10+นาแห้ว!E10+นาด้วง!E10+ปากชม!E10+ผาขาว!E10+ภูเรือ!E10+ภูกระดึง!E10+ภูหลวง!E10+วังสะพุง!E10+หนองหิน!E10)</f>
        <v>5277087.9400000004</v>
      </c>
      <c r="F10" s="9">
        <f>SUM(เลย!F10+เชียงคาน!F10+เอราวัณ!F10+ด่านซ้าย!F10+ท่าลี่!F10+นาแห้ว!F10+นาด้วง!F10+ปากชม!F10+ผาขาว!F10+ภูเรือ!F10+ภูกระดึง!F10+ภูหลวง!F10+วังสะพุง!F10+หนองหิน!F10)</f>
        <v>1466007.7000000002</v>
      </c>
      <c r="G10" s="9">
        <f>SUM(เลย!G10+เชียงคาน!G10+เอราวัณ!G10+ด่านซ้าย!G10+ท่าลี่!G10+นาแห้ว!G10+นาด้วง!G10+ปากชม!G10+ผาขาว!G10+ภูเรือ!G10+ภูกระดึง!G10+ภูหลวง!G10+วังสะพุง!G10+หนองหิน!G10)</f>
        <v>1025864.36</v>
      </c>
      <c r="H10" s="9">
        <f>SUM(เลย!H10+เชียงคาน!H10+เอราวัณ!H10+ด่านซ้าย!H10+ท่าลี่!H10+นาแห้ว!H10+นาด้วง!H10+ปากชม!H10+ผาขาว!H10+ภูเรือ!H10+ภูกระดึง!H10+ภูหลวง!H10+วังสะพุง!H10+หนองหิน!H10)</f>
        <v>2269906.6</v>
      </c>
      <c r="I10" s="9">
        <f>SUM(เลย!I10+เชียงคาน!I10+เอราวัณ!I10+ด่านซ้าย!I10+ท่าลี่!I10+นาแห้ว!I10+นาด้วง!I10+ปากชม!I10+ผาขาว!I10+ภูเรือ!I10+ภูกระดึง!I10+ภูหลวง!I10+วังสะพุง!I10+หนองหิน!I10)</f>
        <v>1882764</v>
      </c>
      <c r="J10" s="9">
        <f>SUM(เลย!J10+เชียงคาน!J10+เอราวัณ!J10+ด่านซ้าย!J10+ท่าลี่!J10+นาแห้ว!J10+นาด้วง!J10+ปากชม!J10+ผาขาว!J10+ภูเรือ!J10+ภูกระดึง!J10+ภูหลวง!J10+วังสะพุง!J10+หนองหิน!J10)</f>
        <v>623649</v>
      </c>
    </row>
    <row r="11" spans="1:10" x14ac:dyDescent="0.3">
      <c r="A11" s="40">
        <v>3</v>
      </c>
      <c r="B11" s="41" t="s">
        <v>24</v>
      </c>
      <c r="C11" s="42">
        <f t="shared" si="0"/>
        <v>12382346.899999999</v>
      </c>
      <c r="D11" s="9">
        <f>SUM(เลย!D11+เชียงคาน!D11+เอราวัณ!D11+ด่านซ้าย!D11+ท่าลี่!D11+นาแห้ว!D11+นาด้วง!D11+ปากชม!D11+ผาขาว!D11+ภูเรือ!D11+ภูกระดึง!D11+ภูหลวง!D11+วังสะพุง!D11+หนองหิน!D11)</f>
        <v>8014166.129999999</v>
      </c>
      <c r="E11" s="9">
        <f>SUM(เลย!E11+เชียงคาน!E11+เอราวัณ!E11+ด่านซ้าย!E11+ท่าลี่!E11+นาแห้ว!E11+นาด้วง!E11+ปากชม!E11+ผาขาว!E11+ภูเรือ!E11+ภูกระดึง!E11+ภูหลวง!E11+วังสะพุง!E11+หนองหิน!E11)</f>
        <v>1154978.2</v>
      </c>
      <c r="F11" s="9">
        <f>SUM(เลย!F11+เชียงคาน!F11+เอราวัณ!F11+ด่านซ้าย!F11+ท่าลี่!F11+นาแห้ว!F11+นาด้วง!F11+ปากชม!F11+ผาขาว!F11+ภูเรือ!F11+ภูกระดึง!F11+ภูหลวง!F11+วังสะพุง!F11+หนองหิน!F11)</f>
        <v>623337.86</v>
      </c>
      <c r="G11" s="9">
        <f>SUM(เลย!G11+เชียงคาน!G11+เอราวัณ!G11+ด่านซ้าย!G11+ท่าลี่!G11+นาแห้ว!G11+นาด้วง!G11+ปากชม!G11+ผาขาว!G11+ภูเรือ!G11+ภูกระดึง!G11+ภูหลวง!G11+วังสะพุง!G11+หนองหิน!G11)</f>
        <v>538910.54</v>
      </c>
      <c r="H11" s="9">
        <f>SUM(เลย!H11+เชียงคาน!H11+เอราวัณ!H11+ด่านซ้าย!H11+ท่าลี่!H11+นาแห้ว!H11+นาด้วง!H11+ปากชม!H11+ผาขาว!H11+ภูเรือ!H11+ภูกระดึง!H11+ภูหลวง!H11+วังสะพุง!H11+หนองหิน!H11)</f>
        <v>473822.22</v>
      </c>
      <c r="I11" s="9">
        <f>SUM(เลย!I11+เชียงคาน!I11+เอราวัณ!I11+ด่านซ้าย!I11+ท่าลี่!I11+นาแห้ว!I11+นาด้วง!I11+ปากชม!I11+ผาขาว!I11+ภูเรือ!I11+ภูกระดึง!I11+ภูหลวง!I11+วังสะพุง!I11+หนองหิน!I11)</f>
        <v>527353.79</v>
      </c>
      <c r="J11" s="9">
        <f>SUM(เลย!J11+เชียงคาน!J11+เอราวัณ!J11+ด่านซ้าย!J11+ท่าลี่!J11+นาแห้ว!J11+นาด้วง!J11+ปากชม!J11+ผาขาว!J11+ภูเรือ!J11+ภูกระดึง!J11+ภูหลวง!J11+วังสะพุง!J11+หนองหิน!J11)</f>
        <v>1049778.1599999999</v>
      </c>
    </row>
    <row r="12" spans="1:10" x14ac:dyDescent="0.3">
      <c r="A12" s="40">
        <v>4</v>
      </c>
      <c r="B12" s="41" t="s">
        <v>25</v>
      </c>
      <c r="C12" s="42">
        <f t="shared" si="0"/>
        <v>25743322.459999993</v>
      </c>
      <c r="D12" s="9">
        <f>SUM(เลย!D12+เชียงคาน!D12+เอราวัณ!D12+ด่านซ้าย!D12+ท่าลี่!D12+นาแห้ว!D12+นาด้วง!D12+ปากชม!D12+ผาขาว!D12+ภูเรือ!D12+ภูกระดึง!D12+ภูหลวง!D12+วังสะพุง!D12+หนองหิน!D12)</f>
        <v>20906904.469999995</v>
      </c>
      <c r="E12" s="9">
        <f>SUM(เลย!E12+เชียงคาน!E12+เอราวัณ!E12+ด่านซ้าย!E12+ท่าลี่!E12+นาแห้ว!E12+นาด้วง!E12+ปากชม!E12+ผาขาว!E12+ภูเรือ!E12+ภูกระดึง!E12+ภูหลวง!E12+วังสะพุง!E12+หนองหิน!E12)</f>
        <v>1952515.23</v>
      </c>
      <c r="F12" s="9">
        <f>SUM(เลย!F12+เชียงคาน!F12+เอราวัณ!F12+ด่านซ้าย!F12+ท่าลี่!F12+นาแห้ว!F12+นาด้วง!F12+ปากชม!F12+ผาขาว!F12+ภูเรือ!F12+ภูกระดึง!F12+ภูหลวง!F12+วังสะพุง!F12+หนองหิน!F12)</f>
        <v>555679.65</v>
      </c>
      <c r="G12" s="9">
        <f>SUM(เลย!G12+เชียงคาน!G12+เอราวัณ!G12+ด่านซ้าย!G12+ท่าลี่!G12+นาแห้ว!G12+นาด้วง!G12+ปากชม!G12+ผาขาว!G12+ภูเรือ!G12+ภูกระดึง!G12+ภูหลวง!G12+วังสะพุง!G12+หนองหิน!G12)</f>
        <v>715866.99</v>
      </c>
      <c r="H12" s="9">
        <f>SUM(เลย!H12+เชียงคาน!H12+เอราวัณ!H12+ด่านซ้าย!H12+ท่าลี่!H12+นาแห้ว!H12+นาด้วง!H12+ปากชม!H12+ผาขาว!H12+ภูเรือ!H12+ภูกระดึง!H12+ภูหลวง!H12+วังสะพุง!H12+หนองหิน!H12)</f>
        <v>560803.67999999993</v>
      </c>
      <c r="I12" s="9">
        <f>SUM(เลย!I12+เชียงคาน!I12+เอราวัณ!I12+ด่านซ้าย!I12+ท่าลี่!I12+นาแห้ว!I12+นาด้วง!I12+ปากชม!I12+ผาขาว!I12+ภูเรือ!I12+ภูกระดึง!I12+ภูหลวง!I12+วังสะพุง!I12+หนองหิน!I12)</f>
        <v>964196</v>
      </c>
      <c r="J12" s="9">
        <f>SUM(เลย!J12+เชียงคาน!J12+เอราวัณ!J12+ด่านซ้าย!J12+ท่าลี่!J12+นาแห้ว!J12+นาด้วง!J12+ปากชม!J12+ผาขาว!J12+ภูเรือ!J12+ภูกระดึง!J12+ภูหลวง!J12+วังสะพุง!J12+หนองหิน!J12)</f>
        <v>87356.44</v>
      </c>
    </row>
    <row r="13" spans="1:10" x14ac:dyDescent="0.3">
      <c r="A13" s="40">
        <v>5</v>
      </c>
      <c r="B13" s="41" t="s">
        <v>26</v>
      </c>
      <c r="C13" s="42">
        <f t="shared" si="0"/>
        <v>6479170.3800000008</v>
      </c>
      <c r="D13" s="9">
        <f>SUM(เลย!D13+เชียงคาน!D13+เอราวัณ!D13+ด่านซ้าย!D13+ท่าลี่!D13+นาแห้ว!D13+นาด้วง!D13+ปากชม!D13+ผาขาว!D13+ภูเรือ!D13+ภูกระดึง!D13+ภูหลวง!D13+วังสะพุง!D13+หนองหิน!D13)</f>
        <v>2082924.6700000002</v>
      </c>
      <c r="E13" s="9">
        <f>SUM(เลย!E13+เชียงคาน!E13+เอราวัณ!E13+ด่านซ้าย!E13+ท่าลี่!E13+นาแห้ว!E13+นาด้วง!E13+ปากชม!E13+ผาขาว!E13+ภูเรือ!E13+ภูกระดึง!E13+ภูหลวง!E13+วังสะพุง!E13+หนองหิน!E13)</f>
        <v>1338425.07</v>
      </c>
      <c r="F13" s="9">
        <f>SUM(เลย!F13+เชียงคาน!F13+เอราวัณ!F13+ด่านซ้าย!F13+ท่าลี่!F13+นาแห้ว!F13+นาด้วง!F13+ปากชม!F13+ผาขาว!F13+ภูเรือ!F13+ภูกระดึง!F13+ภูหลวง!F13+วังสะพุง!F13+หนองหิน!F13)</f>
        <v>1756700.82</v>
      </c>
      <c r="G13" s="9">
        <f>SUM(เลย!G13+เชียงคาน!G13+เอราวัณ!G13+ด่านซ้าย!G13+ท่าลี่!G13+นาแห้ว!G13+นาด้วง!G13+ปากชม!G13+ผาขาว!G13+ภูเรือ!G13+ภูกระดึง!G13+ภูหลวง!G13+วังสะพุง!G13+หนองหิน!G13)</f>
        <v>307016.82</v>
      </c>
      <c r="H13" s="9">
        <f>SUM(เลย!H13+เชียงคาน!H13+เอราวัณ!H13+ด่านซ้าย!H13+ท่าลี่!H13+นาแห้ว!H13+นาด้วง!H13+ปากชม!H13+ผาขาว!H13+ภูเรือ!H13+ภูกระดึง!H13+ภูหลวง!H13+วังสะพุง!H13+หนองหิน!H13)</f>
        <v>254115</v>
      </c>
      <c r="I13" s="9">
        <f>SUM(เลย!I13+เชียงคาน!I13+เอราวัณ!I13+ด่านซ้าย!I13+ท่าลี่!I13+นาแห้ว!I13+นาด้วง!I13+ปากชม!I13+ผาขาว!I13+ภูเรือ!I13+ภูกระดึง!I13+ภูหลวง!I13+วังสะพุง!I13+หนองหิน!I13)</f>
        <v>739988</v>
      </c>
      <c r="J13" s="9">
        <f>SUM(เลย!J13+เชียงคาน!J13+เอราวัณ!J13+ด่านซ้าย!J13+ท่าลี่!J13+นาแห้ว!J13+นาด้วง!J13+ปากชม!J13+ผาขาว!J13+ภูเรือ!J13+ภูกระดึง!J13+ภูหลวง!J13+วังสะพุง!J13+หนองหิน!J13)</f>
        <v>0</v>
      </c>
    </row>
    <row r="14" spans="1:10" x14ac:dyDescent="0.3">
      <c r="A14" s="40">
        <v>6</v>
      </c>
      <c r="B14" s="41" t="s">
        <v>27</v>
      </c>
      <c r="C14" s="42">
        <f t="shared" si="0"/>
        <v>29667838.91</v>
      </c>
      <c r="D14" s="9">
        <f>SUM(เลย!D14+เชียงคาน!D14+เอราวัณ!D14+ด่านซ้าย!D14+ท่าลี่!D14+นาแห้ว!D14+นาด้วง!D14+ปากชม!D14+ผาขาว!D14+ภูเรือ!D14+ภูกระดึง!D14+ภูหลวง!D14+วังสะพุง!D14+หนองหิน!D14)</f>
        <v>19374535.919999998</v>
      </c>
      <c r="E14" s="9">
        <f>SUM(เลย!E14+เชียงคาน!E14+เอราวัณ!E14+ด่านซ้าย!E14+ท่าลี่!E14+นาแห้ว!E14+นาด้วง!E14+ปากชม!E14+ผาขาว!E14+ภูเรือ!E14+ภูกระดึง!E14+ภูหลวง!E14+วังสะพุง!E14+หนองหิน!E14)</f>
        <v>4017189.37</v>
      </c>
      <c r="F14" s="9">
        <f>SUM(เลย!F14+เชียงคาน!F14+เอราวัณ!F14+ด่านซ้าย!F14+ท่าลี่!F14+นาแห้ว!F14+นาด้วง!F14+ปากชม!F14+ผาขาว!F14+ภูเรือ!F14+ภูกระดึง!F14+ภูหลวง!F14+วังสะพุง!F14+หนองหิน!F14)</f>
        <v>2411811.62</v>
      </c>
      <c r="G14" s="9">
        <f>SUM(เลย!G14+เชียงคาน!G14+เอราวัณ!G14+ด่านซ้าย!G14+ท่าลี่!G14+นาแห้ว!G14+นาด้วง!G14+ปากชม!G14+ผาขาว!G14+ภูเรือ!G14+ภูกระดึง!G14+ภูหลวง!G14+วังสะพุง!G14+หนองหิน!G14)</f>
        <v>1626151</v>
      </c>
      <c r="H14" s="9">
        <f>SUM(เลย!H14+เชียงคาน!H14+เอราวัณ!H14+ด่านซ้าย!H14+ท่าลี่!H14+นาแห้ว!H14+นาด้วง!H14+ปากชม!H14+ผาขาว!H14+ภูเรือ!H14+ภูกระดึง!H14+ภูหลวง!H14+วังสะพุง!H14+หนองหิน!H14)</f>
        <v>1095293</v>
      </c>
      <c r="I14" s="9">
        <f>SUM(เลย!I14+เชียงคาน!I14+เอราวัณ!I14+ด่านซ้าย!I14+ท่าลี่!I14+นาแห้ว!I14+นาด้วง!I14+ปากชม!I14+ผาขาว!I14+ภูเรือ!I14+ภูกระดึง!I14+ภูหลวง!I14+วังสะพุง!I14+หนองหิน!I14)</f>
        <v>434271</v>
      </c>
      <c r="J14" s="9">
        <f>SUM(เลย!J14+เชียงคาน!J14+เอราวัณ!J14+ด่านซ้าย!J14+ท่าลี่!J14+นาแห้ว!J14+นาด้วง!J14+ปากชม!J14+ผาขาว!J14+ภูเรือ!J14+ภูกระดึง!J14+ภูหลวง!J14+วังสะพุง!J14+หนองหิน!J14)</f>
        <v>708587</v>
      </c>
    </row>
    <row r="15" spans="1:10" x14ac:dyDescent="0.3">
      <c r="A15" s="40">
        <v>7</v>
      </c>
      <c r="B15" s="41" t="s">
        <v>28</v>
      </c>
      <c r="C15" s="42">
        <f t="shared" si="0"/>
        <v>595798.5</v>
      </c>
      <c r="D15" s="9">
        <f>SUM(เลย!D15+เชียงคาน!D15+เอราวัณ!D15+ด่านซ้าย!D15+ท่าลี่!D15+นาแห้ว!D15+นาด้วง!D15+ปากชม!D15+ผาขาว!D15+ภูเรือ!D15+ภูกระดึง!D15+ภูหลวง!D15+วังสะพุง!D15+หนองหิน!D15)</f>
        <v>372705.5</v>
      </c>
      <c r="E15" s="9">
        <f>SUM(เลย!E15+เชียงคาน!E15+เอราวัณ!E15+ด่านซ้าย!E15+ท่าลี่!E15+นาแห้ว!E15+นาด้วง!E15+ปากชม!E15+ผาขาว!E15+ภูเรือ!E15+ภูกระดึง!E15+ภูหลวง!E15+วังสะพุง!E15+หนองหิน!E15)</f>
        <v>76642</v>
      </c>
      <c r="F15" s="9">
        <f>SUM(เลย!F15+เชียงคาน!F15+เอราวัณ!F15+ด่านซ้าย!F15+ท่าลี่!F15+นาแห้ว!F15+นาด้วง!F15+ปากชม!F15+ผาขาว!F15+ภูเรือ!F15+ภูกระดึง!F15+ภูหลวง!F15+วังสะพุง!F15+หนองหิน!F15)</f>
        <v>52042</v>
      </c>
      <c r="G15" s="9">
        <f>SUM(เลย!G15+เชียงคาน!G15+เอราวัณ!G15+ด่านซ้าย!G15+ท่าลี่!G15+นาแห้ว!G15+นาด้วง!G15+ปากชม!G15+ผาขาว!G15+ภูเรือ!G15+ภูกระดึง!G15+ภูหลวง!G15+วังสะพุง!G15+หนองหิน!G15)</f>
        <v>7155</v>
      </c>
      <c r="H15" s="9">
        <f>SUM(เลย!H15+เชียงคาน!H15+เอราวัณ!H15+ด่านซ้าย!H15+ท่าลี่!H15+นาแห้ว!H15+นาด้วง!H15+ปากชม!H15+ผาขาว!H15+ภูเรือ!H15+ภูกระดึง!H15+ภูหลวง!H15+วังสะพุง!H15+หนองหิน!H15)</f>
        <v>2382</v>
      </c>
      <c r="I15" s="9">
        <f>SUM(เลย!I15+เชียงคาน!I15+เอราวัณ!I15+ด่านซ้าย!I15+ท่าลี่!I15+นาแห้ว!I15+นาด้วง!I15+ปากชม!I15+ผาขาว!I15+ภูเรือ!I15+ภูกระดึง!I15+ภูหลวง!I15+วังสะพุง!I15+หนองหิน!I15)</f>
        <v>54732</v>
      </c>
      <c r="J15" s="9">
        <f>SUM(เลย!J15+เชียงคาน!J15+เอราวัณ!J15+ด่านซ้าย!J15+ท่าลี่!J15+นาแห้ว!J15+นาด้วง!J15+ปากชม!J15+ผาขาว!J15+ภูเรือ!J15+ภูกระดึง!J15+ภูหลวง!J15+วังสะพุง!J15+หนองหิน!J15)</f>
        <v>30140</v>
      </c>
    </row>
    <row r="16" spans="1:10" x14ac:dyDescent="0.3">
      <c r="A16" s="40">
        <v>8</v>
      </c>
      <c r="B16" s="41" t="s">
        <v>29</v>
      </c>
      <c r="C16" s="42">
        <f t="shared" si="0"/>
        <v>5500104.71</v>
      </c>
      <c r="D16" s="9">
        <f>SUM(เลย!D16+เชียงคาน!D16+เอราวัณ!D16+ด่านซ้าย!D16+ท่าลี่!D16+นาแห้ว!D16+นาด้วง!D16+ปากชม!D16+ผาขาว!D16+ภูเรือ!D16+ภูกระดึง!D16+ภูหลวง!D16+วังสะพุง!D16+หนองหิน!D16)</f>
        <v>2472865.42</v>
      </c>
      <c r="E16" s="9">
        <f>SUM(เลย!E16+เชียงคาน!E16+เอราวัณ!E16+ด่านซ้าย!E16+ท่าลี่!E16+นาแห้ว!E16+นาด้วง!E16+ปากชม!E16+ผาขาว!E16+ภูเรือ!E16+ภูกระดึง!E16+ภูหลวง!E16+วังสะพุง!E16+หนองหิน!E16)</f>
        <v>1695883.5</v>
      </c>
      <c r="F16" s="9">
        <f>SUM(เลย!F16+เชียงคาน!F16+เอราวัณ!F16+ด่านซ้าย!F16+ท่าลี่!F16+นาแห้ว!F16+นาด้วง!F16+ปากชม!F16+ผาขาว!F16+ภูเรือ!F16+ภูกระดึง!F16+ภูหลวง!F16+วังสะพุง!F16+หนองหิน!F16)</f>
        <v>250719.79</v>
      </c>
      <c r="G16" s="9">
        <f>SUM(เลย!G16+เชียงคาน!G16+เอราวัณ!G16+ด่านซ้าย!G16+ท่าลี่!G16+นาแห้ว!G16+นาด้วง!G16+ปากชม!G16+ผาขาว!G16+ภูเรือ!G16+ภูกระดึง!G16+ภูหลวง!G16+วังสะพุง!G16+หนองหิน!G16)</f>
        <v>263686</v>
      </c>
      <c r="H16" s="9">
        <f>SUM(เลย!H16+เชียงคาน!H16+เอราวัณ!H16+ด่านซ้าย!H16+ท่าลี่!H16+นาแห้ว!H16+นาด้วง!H16+ปากชม!H16+ผาขาว!H16+ภูเรือ!H16+ภูกระดึง!H16+ภูหลวง!H16+วังสะพุง!H16+หนองหิน!H16)</f>
        <v>92334</v>
      </c>
      <c r="I16" s="9">
        <f>SUM(เลย!I16+เชียงคาน!I16+เอราวัณ!I16+ด่านซ้าย!I16+ท่าลี่!I16+นาแห้ว!I16+นาด้วง!I16+ปากชม!I16+ผาขาว!I16+ภูเรือ!I16+ภูกระดึง!I16+ภูหลวง!I16+วังสะพุง!I16+หนองหิน!I16)</f>
        <v>483029</v>
      </c>
      <c r="J16" s="9">
        <f>SUM(เลย!J16+เชียงคาน!J16+เอราวัณ!J16+ด่านซ้าย!J16+ท่าลี่!J16+นาแห้ว!J16+นาด้วง!J16+ปากชม!J16+ผาขาว!J16+ภูเรือ!J16+ภูกระดึง!J16+ภูหลวง!J16+วังสะพุง!J16+หนองหิน!J16)</f>
        <v>241587</v>
      </c>
    </row>
    <row r="17" spans="1:10" x14ac:dyDescent="0.3">
      <c r="A17" s="40">
        <v>9</v>
      </c>
      <c r="B17" s="41" t="s">
        <v>30</v>
      </c>
      <c r="C17" s="42">
        <f t="shared" si="0"/>
        <v>4547730.3500000006</v>
      </c>
      <c r="D17" s="9">
        <f>SUM(เลย!D17+เชียงคาน!D17+เอราวัณ!D17+ด่านซ้าย!D17+ท่าลี่!D17+นาแห้ว!D17+นาด้วง!D17+ปากชม!D17+ผาขาว!D17+ภูเรือ!D17+ภูกระดึง!D17+ภูหลวง!D17+วังสะพุง!D17+หนองหิน!D17)</f>
        <v>3224853.9800000004</v>
      </c>
      <c r="E17" s="9">
        <f>SUM(เลย!E17+เชียงคาน!E17+เอราวัณ!E17+ด่านซ้าย!E17+ท่าลี่!E17+นาแห้ว!E17+นาด้วง!E17+ปากชม!E17+ผาขาว!E17+ภูเรือ!E17+ภูกระดึง!E17+ภูหลวง!E17+วังสะพุง!E17+หนองหิน!E17)</f>
        <v>461966.73000000004</v>
      </c>
      <c r="F17" s="9">
        <f>SUM(เลย!F17+เชียงคาน!F17+เอราวัณ!F17+ด่านซ้าย!F17+ท่าลี่!F17+นาแห้ว!F17+นาด้วง!F17+ปากชม!F17+ผาขาว!F17+ภูเรือ!F17+ภูกระดึง!F17+ภูหลวง!F17+วังสะพุง!F17+หนองหิน!F17)</f>
        <v>110951</v>
      </c>
      <c r="G17" s="9">
        <f>SUM(เลย!G17+เชียงคาน!G17+เอราวัณ!G17+ด่านซ้าย!G17+ท่าลี่!G17+นาแห้ว!G17+นาด้วง!G17+ปากชม!G17+ผาขาว!G17+ภูเรือ!G17+ภูกระดึง!G17+ภูหลวง!G17+วังสะพุง!G17+หนองหิน!G17)</f>
        <v>138457.5</v>
      </c>
      <c r="H17" s="9">
        <f>SUM(เลย!H17+เชียงคาน!H17+เอราวัณ!H17+ด่านซ้าย!H17+ท่าลี่!H17+นาแห้ว!H17+นาด้วง!H17+ปากชม!H17+ผาขาว!H17+ภูเรือ!H17+ภูกระดึง!H17+ภูหลวง!H17+วังสะพุง!H17+หนองหิน!H17)</f>
        <v>360905.76</v>
      </c>
      <c r="I17" s="9">
        <f>SUM(เลย!I17+เชียงคาน!I17+เอราวัณ!I17+ด่านซ้าย!I17+ท่าลี่!I17+นาแห้ว!I17+นาด้วง!I17+ปากชม!I17+ผาขาว!I17+ภูเรือ!I17+ภูกระดึง!I17+ภูหลวง!I17+วังสะพุง!I17+หนองหิน!I17)</f>
        <v>180006</v>
      </c>
      <c r="J17" s="9">
        <f>SUM(เลย!J17+เชียงคาน!J17+เอราวัณ!J17+ด่านซ้าย!J17+ท่าลี่!J17+นาแห้ว!J17+นาด้วง!J17+ปากชม!J17+ผาขาว!J17+ภูเรือ!J17+ภูกระดึง!J17+ภูหลวง!J17+วังสะพุง!J17+หนองหิน!J17)</f>
        <v>70589.38</v>
      </c>
    </row>
    <row r="18" spans="1:10" ht="24" x14ac:dyDescent="0.55000000000000004">
      <c r="A18" s="17">
        <v>10</v>
      </c>
      <c r="B18" s="18" t="s">
        <v>33</v>
      </c>
      <c r="C18" s="19">
        <f t="shared" si="0"/>
        <v>0</v>
      </c>
      <c r="D18" s="19">
        <f>SUM(เชียงคาน!D18+ด่านซ้าย!D18+ท่าลี่!D18+นาแห้ว!D18+นาด้วง!D18+ปากชม!D18+ภูเรือ!D18+ภูกระดึง!D18+ภูหลวง!D18+วังสะพุง!D18+หนองหิน!D18)</f>
        <v>0</v>
      </c>
      <c r="E18" s="19">
        <f>SUM(เชียงคาน!E18+ด่านซ้าย!E18+ท่าลี่!E18+นาแห้ว!E18+นาด้วง!E18+ปากชม!E18+ภูเรือ!E18+ภูกระดึง!E18+ภูหลวง!E18+วังสะพุง!E18+หนองหิน!E18)</f>
        <v>0</v>
      </c>
      <c r="F18" s="19">
        <f>SUM(เชียงคาน!F18+ด่านซ้าย!F18+ท่าลี่!F18+นาแห้ว!F18+นาด้วง!F18+ปากชม!F18+ภูเรือ!F18+ภูกระดึง!F18+ภูหลวง!F18+วังสะพุง!F18+หนองหิน!F18)</f>
        <v>0</v>
      </c>
      <c r="G18" s="19">
        <f>SUM(เชียงคาน!G18+ด่านซ้าย!G18+ท่าลี่!G18+นาแห้ว!G18+นาด้วง!G18+ปากชม!G18+ภูเรือ!G18+ภูกระดึง!G18+ภูหลวง!G18+วังสะพุง!G18+หนองหิน!G18)</f>
        <v>0</v>
      </c>
      <c r="H18" s="19">
        <f>SUM(เชียงคาน!H18+ด่านซ้าย!H18+ท่าลี่!H18+นาแห้ว!H18+นาด้วง!H18+ปากชม!H18+ภูเรือ!H18+ภูกระดึง!H18+ภูหลวง!H18+วังสะพุง!H18+หนองหิน!H18)</f>
        <v>0</v>
      </c>
      <c r="I18" s="19">
        <f>SUM(เชียงคาน!I18+ด่านซ้าย!I18+ท่าลี่!I18+นาแห้ว!I18+นาด้วง!I18+ปากชม!I18+ภูเรือ!I18+ภูกระดึง!I18+ภูหลวง!I18+วังสะพุง!I18+หนองหิน!I18)</f>
        <v>0</v>
      </c>
      <c r="J18" s="19">
        <f>SUM(เชียงคาน!J18+ด่านซ้าย!J18+ท่าลี่!J18+นาแห้ว!J18+นาด้วง!J18+ปากชม!J18+ภูเรือ!J18+ภูกระดึง!J18+ภูหลวง!J18+วังสะพุง!J18+หนองหิน!J18)</f>
        <v>0</v>
      </c>
    </row>
    <row r="19" spans="1:10" ht="24" x14ac:dyDescent="0.55000000000000004">
      <c r="A19" s="17">
        <v>11</v>
      </c>
      <c r="B19" s="18" t="s">
        <v>34</v>
      </c>
      <c r="C19" s="19">
        <f t="shared" si="0"/>
        <v>2408772</v>
      </c>
      <c r="D19" s="19">
        <f>SUM(เชียงคาน!D19+ด่านซ้าย!D19+ท่าลี่!D19+นาแห้ว!D19+นาด้วง!D19+ปากชม!D19+ภูเรือ!D19+ภูกระดึง!D19+ภูหลวง!D19+วังสะพุง!D19+หนองหิน!D19)</f>
        <v>341050</v>
      </c>
      <c r="E19" s="19">
        <f>SUM(เชียงคาน!E19+ด่านซ้าย!E19+ท่าลี่!E19+นาแห้ว!E19+นาด้วง!E19+ปากชม!E19+ภูเรือ!E19+ภูกระดึง!E19+ภูหลวง!E19+วังสะพุง!E19+หนองหิน!E19)</f>
        <v>211424</v>
      </c>
      <c r="F19" s="19">
        <f>SUM(เชียงคาน!F19+ด่านซ้าย!F19+ท่าลี่!F19+นาแห้ว!F19+นาด้วง!F19+ปากชม!F19+ภูเรือ!F19+ภูกระดึง!F19+ภูหลวง!F19+วังสะพุง!F19+หนองหิน!F19)</f>
        <v>82445</v>
      </c>
      <c r="G19" s="19">
        <f>SUM(เชียงคาน!G19+ด่านซ้าย!G19+ท่าลี่!G19+นาแห้ว!G19+นาด้วง!G19+ปากชม!G19+ภูเรือ!G19+ภูกระดึง!G19+ภูหลวง!G19+วังสะพุง!G19+หนองหิน!G19)</f>
        <v>878510</v>
      </c>
      <c r="H19" s="19">
        <f>SUM(เชียงคาน!H19+ด่านซ้าย!H19+ท่าลี่!H19+นาแห้ว!H19+นาด้วง!H19+ปากชม!H19+ภูเรือ!H19+ภูกระดึง!H19+ภูหลวง!H19+วังสะพุง!H19+หนองหิน!H19)</f>
        <v>578356</v>
      </c>
      <c r="I19" s="19">
        <f>SUM(เชียงคาน!I19+ด่านซ้าย!I19+ท่าลี่!I19+นาแห้ว!I19+นาด้วง!I19+ปากชม!I19+ภูเรือ!I19+ภูกระดึง!I19+ภูหลวง!I19+วังสะพุง!I19+หนองหิน!I19)</f>
        <v>295867</v>
      </c>
      <c r="J19" s="19">
        <f>SUM(เชียงคาน!J19+ด่านซ้าย!J19+ท่าลี่!J19+นาแห้ว!J19+นาด้วง!J19+ปากชม!J19+ภูเรือ!J19+ภูกระดึง!J19+ภูหลวง!J19+วังสะพุง!J19+หนองหิน!J19)</f>
        <v>21120</v>
      </c>
    </row>
    <row r="20" spans="1:10" ht="24" x14ac:dyDescent="0.55000000000000004">
      <c r="A20" s="17">
        <v>12</v>
      </c>
      <c r="B20" s="18" t="s">
        <v>35</v>
      </c>
      <c r="C20" s="19">
        <f t="shared" si="0"/>
        <v>0</v>
      </c>
      <c r="D20" s="19">
        <f>SUM(เชียงคาน!D20+ด่านซ้าย!D20+ท่าลี่!D20+นาแห้ว!D20+นาด้วง!D20+ปากชม!D20+ภูเรือ!D20+ภูกระดึง!D20+ภูหลวง!D20+วังสะพุง!D20+หนองหิน!D20)</f>
        <v>0</v>
      </c>
      <c r="E20" s="19">
        <f>SUM(เชียงคาน!E20+ด่านซ้าย!E20+ท่าลี่!E20+นาแห้ว!E20+นาด้วง!E20+ปากชม!E20+ภูเรือ!E20+ภูกระดึง!E20+ภูหลวง!E20+วังสะพุง!E20+หนองหิน!E20)</f>
        <v>0</v>
      </c>
      <c r="F20" s="19">
        <f>SUM(เชียงคาน!F20+ด่านซ้าย!F20+ท่าลี่!F20+นาแห้ว!F20+นาด้วง!F20+ปากชม!F20+ภูเรือ!F20+ภูกระดึง!F20+ภูหลวง!F20+วังสะพุง!F20+หนองหิน!F20)</f>
        <v>0</v>
      </c>
      <c r="G20" s="19">
        <f>SUM(เชียงคาน!G20+ด่านซ้าย!G20+ท่าลี่!G20+นาแห้ว!G20+นาด้วง!G20+ปากชม!G20+ภูเรือ!G20+ภูกระดึง!G20+ภูหลวง!G20+วังสะพุง!G20+หนองหิน!G20)</f>
        <v>0</v>
      </c>
      <c r="H20" s="19">
        <f>SUM(เชียงคาน!H20+ด่านซ้าย!H20+ท่าลี่!H20+นาแห้ว!H20+นาด้วง!H20+ปากชม!H20+ภูเรือ!H20+ภูกระดึง!H20+ภูหลวง!H20+วังสะพุง!H20+หนองหิน!H20)</f>
        <v>0</v>
      </c>
      <c r="I20" s="19">
        <f>SUM(เชียงคาน!I20+ด่านซ้าย!I20+ท่าลี่!I20+นาแห้ว!I20+นาด้วง!I20+ปากชม!I20+ภูเรือ!I20+ภูกระดึง!I20+ภูหลวง!I20+วังสะพุง!I20+หนองหิน!I20)</f>
        <v>0</v>
      </c>
      <c r="J20" s="19">
        <f>SUM(เชียงคาน!J20+ด่านซ้าย!J20+ท่าลี่!J20+นาแห้ว!J20+นาด้วง!J20+ปากชม!J20+ภูเรือ!J20+ภูกระดึง!J20+ภูหลวง!J20+วังสะพุง!J20+หนองหิน!J20)</f>
        <v>0</v>
      </c>
    </row>
    <row r="21" spans="1:10" ht="24" x14ac:dyDescent="0.55000000000000004">
      <c r="A21" s="33">
        <v>13</v>
      </c>
      <c r="B21" s="18" t="s">
        <v>47</v>
      </c>
      <c r="C21" s="19">
        <f t="shared" si="0"/>
        <v>0</v>
      </c>
      <c r="D21" s="19">
        <f>SUM(วังสะพุง!D21)</f>
        <v>0</v>
      </c>
      <c r="E21" s="19">
        <f>SUM(วังสะพุง!E21)</f>
        <v>0</v>
      </c>
      <c r="F21" s="19">
        <f>SUM(วังสะพุง!F21)</f>
        <v>0</v>
      </c>
      <c r="G21" s="19">
        <f>SUM(วังสะพุง!G21)</f>
        <v>0</v>
      </c>
      <c r="H21" s="19">
        <f>SUM(วังสะพุง!H21)</f>
        <v>0</v>
      </c>
      <c r="I21" s="19">
        <f>SUM(วังสะพุง!I21)</f>
        <v>0</v>
      </c>
      <c r="J21" s="19">
        <f>SUM(วังสะพุง!J21)</f>
        <v>0</v>
      </c>
    </row>
    <row r="22" spans="1:10" ht="21" thickBot="1" x14ac:dyDescent="0.35">
      <c r="A22" s="10">
        <v>14</v>
      </c>
      <c r="B22" s="11" t="s">
        <v>31</v>
      </c>
      <c r="C22" s="12">
        <f>SUM(D22:J22)</f>
        <v>129622250.63000003</v>
      </c>
      <c r="D22" s="12">
        <f>SUM(D9:D21)</f>
        <v>86302042.910000011</v>
      </c>
      <c r="E22" s="12">
        <f t="shared" ref="E22:J22" si="1">SUM(E9:E21)</f>
        <v>16278062.040000003</v>
      </c>
      <c r="F22" s="12">
        <f t="shared" si="1"/>
        <v>7366845.4400000004</v>
      </c>
      <c r="G22" s="12">
        <f t="shared" si="1"/>
        <v>5557918.209999999</v>
      </c>
      <c r="H22" s="12">
        <f t="shared" si="1"/>
        <v>5722368.2599999998</v>
      </c>
      <c r="I22" s="12">
        <f t="shared" si="1"/>
        <v>5562206.79</v>
      </c>
      <c r="J22" s="12">
        <f t="shared" si="1"/>
        <v>2832806.9799999995</v>
      </c>
    </row>
    <row r="23" spans="1:10" ht="21" thickTop="1" x14ac:dyDescent="0.3"/>
    <row r="25" spans="1:10" x14ac:dyDescent="0.3">
      <c r="G25" s="35"/>
    </row>
    <row r="26" spans="1:10" x14ac:dyDescent="0.3">
      <c r="G26" s="35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15C25-6E95-4D35-9A77-303896CCBA61}">
  <dimension ref="A1:J25"/>
  <sheetViews>
    <sheetView topLeftCell="A7" workbookViewId="0">
      <selection activeCell="D23" sqref="D23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14" customWidth="1"/>
    <col min="4" max="4" width="14.42578125" style="14" customWidth="1"/>
    <col min="5" max="5" width="14.5703125" style="14" customWidth="1"/>
    <col min="6" max="6" width="13.140625" style="14" customWidth="1"/>
    <col min="7" max="7" width="13.28515625" style="14" customWidth="1"/>
    <col min="8" max="8" width="10.42578125" style="14" customWidth="1"/>
    <col min="9" max="9" width="14.140625" style="14" customWidth="1"/>
    <col min="10" max="10" width="13" style="14" customWidth="1"/>
    <col min="11" max="16384" width="9" style="2"/>
  </cols>
  <sheetData>
    <row r="1" spans="1:10" x14ac:dyDescent="0.3">
      <c r="I1" s="46"/>
      <c r="J1" s="46"/>
    </row>
    <row r="2" spans="1:10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3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ht="24" customHeight="1" x14ac:dyDescent="0.3">
      <c r="A6" s="43" t="s">
        <v>4</v>
      </c>
      <c r="B6" s="43" t="s">
        <v>5</v>
      </c>
      <c r="C6" s="43" t="s">
        <v>49</v>
      </c>
      <c r="D6" s="43" t="s">
        <v>6</v>
      </c>
      <c r="E6" s="43"/>
      <c r="F6" s="43"/>
      <c r="G6" s="43"/>
      <c r="H6" s="43"/>
      <c r="I6" s="43"/>
      <c r="J6" s="43"/>
    </row>
    <row r="7" spans="1:10" s="3" customFormat="1" ht="36" x14ac:dyDescent="0.3">
      <c r="A7" s="43"/>
      <c r="B7" s="43"/>
      <c r="C7" s="43"/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5" t="s">
        <v>13</v>
      </c>
    </row>
    <row r="8" spans="1:10" s="6" customFormat="1" ht="30" x14ac:dyDescent="0.2">
      <c r="A8" s="43"/>
      <c r="B8" s="43"/>
      <c r="C8" s="5" t="s">
        <v>14</v>
      </c>
      <c r="D8" s="16" t="s">
        <v>15</v>
      </c>
      <c r="E8" s="16" t="s">
        <v>16</v>
      </c>
      <c r="F8" s="16" t="s">
        <v>17</v>
      </c>
      <c r="G8" s="16" t="s">
        <v>18</v>
      </c>
      <c r="H8" s="16" t="s">
        <v>19</v>
      </c>
      <c r="I8" s="16" t="s">
        <v>20</v>
      </c>
      <c r="J8" s="16" t="s">
        <v>21</v>
      </c>
    </row>
    <row r="9" spans="1:10" x14ac:dyDescent="0.3">
      <c r="A9" s="7">
        <v>1</v>
      </c>
      <c r="B9" s="8" t="s">
        <v>22</v>
      </c>
      <c r="C9" s="9">
        <f t="shared" ref="C9:C21" si="0">SUM(D9:J9)</f>
        <v>96600</v>
      </c>
      <c r="D9" s="9">
        <f>[2]ตารางสำรวจอายุลูกหนี้ฯ!E11</f>
        <v>87800</v>
      </c>
      <c r="E9" s="9">
        <f>[2]ตารางสำรวจอายุลูกหนี้ฯ!G11</f>
        <v>8800</v>
      </c>
      <c r="F9" s="9">
        <f>[2]ตารางสำรวจอายุลูกหนี้ฯ!I11</f>
        <v>0</v>
      </c>
      <c r="G9" s="9">
        <f>[2]ตารางสำรวจอายุลูกหนี้ฯ!K11</f>
        <v>0</v>
      </c>
      <c r="H9" s="9">
        <f>[2]ตารางสำรวจอายุลูกหนี้ฯ!M11</f>
        <v>0</v>
      </c>
      <c r="I9" s="9">
        <f>[2]ตารางสำรวจอายุลูกหนี้ฯ!O11</f>
        <v>0</v>
      </c>
      <c r="J9" s="9">
        <f>[2]ตารางสำรวจอายุลูกหนี้ฯ!Q11</f>
        <v>0</v>
      </c>
    </row>
    <row r="10" spans="1:10" x14ac:dyDescent="0.3">
      <c r="A10" s="7">
        <v>2</v>
      </c>
      <c r="B10" s="8" t="s">
        <v>23</v>
      </c>
      <c r="C10" s="9">
        <f t="shared" si="0"/>
        <v>5506625.3500000006</v>
      </c>
      <c r="D10" s="9">
        <f>[2]ตารางสำรวจอายุลูกหนี้ฯ!E23</f>
        <v>4882248.3900000006</v>
      </c>
      <c r="E10" s="9">
        <f>[2]ตารางสำรวจอายุลูกหนี้ฯ!G23</f>
        <v>624376.96000000008</v>
      </c>
      <c r="F10" s="9">
        <f>[2]ตารางสำรวจอายุลูกหนี้ฯ!I23</f>
        <v>0</v>
      </c>
      <c r="G10" s="9">
        <f>[2]ตารางสำรวจอายุลูกหนี้ฯ!K23</f>
        <v>0</v>
      </c>
      <c r="H10" s="9">
        <f>[2]ตารางสำรวจอายุลูกหนี้ฯ!M23</f>
        <v>0</v>
      </c>
      <c r="I10" s="9">
        <f>[2]ตารางสำรวจอายุลูกหนี้ฯ!O23</f>
        <v>0</v>
      </c>
      <c r="J10" s="9">
        <f>[2]ตารางสำรวจอายุลูกหนี้ฯ!Q23</f>
        <v>0</v>
      </c>
    </row>
    <row r="11" spans="1:10" x14ac:dyDescent="0.3">
      <c r="A11" s="7">
        <v>3</v>
      </c>
      <c r="B11" s="8" t="s">
        <v>24</v>
      </c>
      <c r="C11" s="9">
        <f t="shared" si="0"/>
        <v>625450.79</v>
      </c>
      <c r="D11" s="9">
        <f>[2]ตารางสำรวจอายุลูกหนี้ฯ!E34</f>
        <v>353821</v>
      </c>
      <c r="E11" s="9">
        <f>[2]ตารางสำรวจอายุลูกหนี้ฯ!G34</f>
        <v>265574.78999999998</v>
      </c>
      <c r="F11" s="9">
        <f>[2]ตารางสำรวจอายุลูกหนี้ฯ!I34</f>
        <v>6055</v>
      </c>
      <c r="G11" s="9">
        <f>[2]ตารางสำรวจอายุลูกหนี้ฯ!K34</f>
        <v>0</v>
      </c>
      <c r="H11" s="9">
        <f>[2]ตารางสำรวจอายุลูกหนี้ฯ!M34</f>
        <v>0</v>
      </c>
      <c r="I11" s="9">
        <f>[2]ตารางสำรวจอายุลูกหนี้ฯ!O34</f>
        <v>0</v>
      </c>
      <c r="J11" s="9">
        <f>[2]ตารางสำรวจอายุลูกหนี้ฯ!Q34</f>
        <v>0</v>
      </c>
    </row>
    <row r="12" spans="1:10" x14ac:dyDescent="0.3">
      <c r="A12" s="7">
        <v>4</v>
      </c>
      <c r="B12" s="8" t="s">
        <v>25</v>
      </c>
      <c r="C12" s="9">
        <f t="shared" si="0"/>
        <v>980038.42</v>
      </c>
      <c r="D12" s="9">
        <f>[2]ตารางสำรวจอายุลูกหนี้ฯ!E39</f>
        <v>372731.92000000004</v>
      </c>
      <c r="E12" s="9">
        <f>[2]ตารางสำรวจอายุลูกหนี้ฯ!G39</f>
        <v>607306.5</v>
      </c>
      <c r="F12" s="9">
        <f>[2]ตารางสำรวจอายุลูกหนี้ฯ!I39</f>
        <v>0</v>
      </c>
      <c r="G12" s="9">
        <f>[2]ตารางสำรวจอายุลูกหนี้ฯ!K39</f>
        <v>0</v>
      </c>
      <c r="H12" s="9">
        <f>[2]ตารางสำรวจอายุลูกหนี้ฯ!M39</f>
        <v>0</v>
      </c>
      <c r="I12" s="9">
        <f>[2]ตารางสำรวจอายุลูกหนี้ฯ!O39</f>
        <v>0</v>
      </c>
      <c r="J12" s="9">
        <f>[2]ตารางสำรวจอายุลูกหนี้ฯ!Q39</f>
        <v>0</v>
      </c>
    </row>
    <row r="13" spans="1:10" x14ac:dyDescent="0.3">
      <c r="A13" s="7">
        <v>5</v>
      </c>
      <c r="B13" s="8" t="s">
        <v>26</v>
      </c>
      <c r="C13" s="9">
        <f t="shared" si="0"/>
        <v>225348</v>
      </c>
      <c r="D13" s="9">
        <f>[2]ตารางสำรวจอายุลูกหนี้ฯ!E50</f>
        <v>125738</v>
      </c>
      <c r="E13" s="9">
        <f>[2]ตารางสำรวจอายุลูกหนี้ฯ!G50</f>
        <v>76858</v>
      </c>
      <c r="F13" s="9">
        <f>[2]ตารางสำรวจอายุลูกหนี้ฯ!I50</f>
        <v>22752</v>
      </c>
      <c r="G13" s="9">
        <f>[2]ตารางสำรวจอายุลูกหนี้ฯ!K50</f>
        <v>0</v>
      </c>
      <c r="H13" s="9">
        <f>[2]ตารางสำรวจอายุลูกหนี้ฯ!M50</f>
        <v>0</v>
      </c>
      <c r="I13" s="9">
        <f>[2]ตารางสำรวจอายุลูกหนี้ฯ!O50</f>
        <v>0</v>
      </c>
      <c r="J13" s="9">
        <f>[2]ตารางสำรวจอายุลูกหนี้ฯ!Q50</f>
        <v>0</v>
      </c>
    </row>
    <row r="14" spans="1:10" x14ac:dyDescent="0.3">
      <c r="A14" s="7">
        <v>6</v>
      </c>
      <c r="B14" s="8" t="s">
        <v>27</v>
      </c>
      <c r="C14" s="9">
        <f t="shared" si="0"/>
        <v>2824000.15</v>
      </c>
      <c r="D14" s="9">
        <f>[2]ตารางสำรวจอายุลูกหนี้ฯ!E53</f>
        <v>1238828</v>
      </c>
      <c r="E14" s="9">
        <f>[2]ตารางสำรวจอายุลูกหนี้ฯ!G53</f>
        <v>650326</v>
      </c>
      <c r="F14" s="9">
        <f>[2]ตารางสำรวจอายุลูกหนี้ฯ!I53</f>
        <v>717513.15</v>
      </c>
      <c r="G14" s="9">
        <f>[2]ตารางสำรวจอายุลูกหนี้ฯ!K53</f>
        <v>217333</v>
      </c>
      <c r="H14" s="9">
        <f>[2]ตารางสำรวจอายุลูกหนี้ฯ!M53</f>
        <v>0</v>
      </c>
      <c r="I14" s="9">
        <f>[2]ตารางสำรวจอายุลูกหนี้ฯ!O53</f>
        <v>0</v>
      </c>
      <c r="J14" s="9">
        <f>[2]ตารางสำรวจอายุลูกหนี้ฯ!Q53</f>
        <v>0</v>
      </c>
    </row>
    <row r="15" spans="1:10" x14ac:dyDescent="0.3">
      <c r="A15" s="7">
        <v>7</v>
      </c>
      <c r="B15" s="8" t="s">
        <v>28</v>
      </c>
      <c r="C15" s="9">
        <f t="shared" si="0"/>
        <v>100490</v>
      </c>
      <c r="D15" s="9">
        <f>[2]ตารางสำรวจอายุลูกหนี้ฯ!E56</f>
        <v>0</v>
      </c>
      <c r="E15" s="9">
        <f>[2]ตารางสำรวจอายุลูกหนี้ฯ!G56</f>
        <v>62134</v>
      </c>
      <c r="F15" s="9">
        <f>[2]ตารางสำรวจอายุลูกหนี้ฯ!I56</f>
        <v>38356</v>
      </c>
      <c r="G15" s="9">
        <f>[2]ตารางสำรวจอายุลูกหนี้ฯ!K56</f>
        <v>0</v>
      </c>
      <c r="H15" s="9">
        <f>[2]ตารางสำรวจอายุลูกหนี้ฯ!M56</f>
        <v>0</v>
      </c>
      <c r="I15" s="9">
        <f>[2]ตารางสำรวจอายุลูกหนี้ฯ!O56</f>
        <v>0</v>
      </c>
      <c r="J15" s="9">
        <f>[2]ตารางสำรวจอายุลูกหนี้ฯ!Q56</f>
        <v>0</v>
      </c>
    </row>
    <row r="16" spans="1:10" x14ac:dyDescent="0.3">
      <c r="A16" s="7">
        <v>8</v>
      </c>
      <c r="B16" s="8" t="s">
        <v>29</v>
      </c>
      <c r="C16" s="9">
        <f t="shared" si="0"/>
        <v>58191</v>
      </c>
      <c r="D16" s="9">
        <f>[2]ตารางสำรวจอายุลูกหนี้ฯ!E59</f>
        <v>5149</v>
      </c>
      <c r="E16" s="9">
        <f>[2]ตารางสำรวจอายุลูกหนี้ฯ!G59</f>
        <v>53042</v>
      </c>
      <c r="F16" s="9">
        <f>[2]ตารางสำรวจอายุลูกหนี้ฯ!I59</f>
        <v>0</v>
      </c>
      <c r="G16" s="9">
        <f>[2]ตารางสำรวจอายุลูกหนี้ฯ!K59</f>
        <v>0</v>
      </c>
      <c r="H16" s="9">
        <f>[2]ตารางสำรวจอายุลูกหนี้ฯ!M59</f>
        <v>0</v>
      </c>
      <c r="I16" s="9">
        <f>[2]ตารางสำรวจอายุลูกหนี้ฯ!O59</f>
        <v>0</v>
      </c>
      <c r="J16" s="9">
        <f>[2]ตารางสำรวจอายุลูกหนี้ฯ!Q59</f>
        <v>0</v>
      </c>
    </row>
    <row r="17" spans="1:10" x14ac:dyDescent="0.3">
      <c r="A17" s="7">
        <v>9</v>
      </c>
      <c r="B17" s="8" t="s">
        <v>30</v>
      </c>
      <c r="C17" s="9">
        <f t="shared" si="0"/>
        <v>182956.54</v>
      </c>
      <c r="D17" s="9">
        <f>[2]ตารางสำรวจอายุลูกหนี้ฯ!E64</f>
        <v>6914</v>
      </c>
      <c r="E17" s="9">
        <f>[2]ตารางสำรวจอายุลูกหนี้ฯ!G64</f>
        <v>176042.54</v>
      </c>
      <c r="F17" s="9">
        <f>[2]ตารางสำรวจอายุลูกหนี้ฯ!I64</f>
        <v>0</v>
      </c>
      <c r="G17" s="9">
        <f>[2]ตารางสำรวจอายุลูกหนี้ฯ!K64</f>
        <v>0</v>
      </c>
      <c r="H17" s="9">
        <f>[2]ตารางสำรวจอายุลูกหนี้ฯ!M64</f>
        <v>0</v>
      </c>
      <c r="I17" s="9">
        <f>[2]ตารางสำรวจอายุลูกหนี้ฯ!O64</f>
        <v>0</v>
      </c>
      <c r="J17" s="9">
        <f>[2]ตารางสำรวจอายุลูกหนี้ฯ!Q64</f>
        <v>0</v>
      </c>
    </row>
    <row r="18" spans="1:10" x14ac:dyDescent="0.3">
      <c r="A18" s="17">
        <v>10</v>
      </c>
      <c r="B18" s="18" t="s">
        <v>33</v>
      </c>
      <c r="C18" s="19">
        <f t="shared" si="0"/>
        <v>0</v>
      </c>
      <c r="D18" s="19">
        <f>[2]ตารางสำรวจอายุลูกหนี้ฯ!E65</f>
        <v>0</v>
      </c>
      <c r="E18" s="19">
        <f>[2]ตารางสำรวจอายุลูกหนี้ฯ!G65</f>
        <v>0</v>
      </c>
      <c r="F18" s="19">
        <f>[2]ตารางสำรวจอายุลูกหนี้ฯ!I65</f>
        <v>0</v>
      </c>
      <c r="G18" s="19">
        <f>[2]ตารางสำรวจอายุลูกหนี้ฯ!K65</f>
        <v>0</v>
      </c>
      <c r="H18" s="19">
        <f>[2]ตารางสำรวจอายุลูกหนี้ฯ!M65</f>
        <v>0</v>
      </c>
      <c r="I18" s="19">
        <f>[2]ตารางสำรวจอายุลูกหนี้ฯ!O65</f>
        <v>0</v>
      </c>
      <c r="J18" s="19">
        <f>[2]ตารางสำรวจอายุลูกหนี้ฯ!Q65</f>
        <v>0</v>
      </c>
    </row>
    <row r="19" spans="1:10" x14ac:dyDescent="0.3">
      <c r="A19" s="17">
        <v>11</v>
      </c>
      <c r="B19" s="18" t="s">
        <v>34</v>
      </c>
      <c r="C19" s="19">
        <f t="shared" si="0"/>
        <v>19360</v>
      </c>
      <c r="D19" s="19">
        <f>[2]ตารางสำรวจอายุลูกหนี้ฯ!E66</f>
        <v>19360</v>
      </c>
      <c r="E19" s="19">
        <f>[2]ตารางสำรวจอายุลูกหนี้ฯ!G66</f>
        <v>0</v>
      </c>
      <c r="F19" s="19">
        <f>[2]ตารางสำรวจอายุลูกหนี้ฯ!I66</f>
        <v>0</v>
      </c>
      <c r="G19" s="19">
        <f>[2]ตารางสำรวจอายุลูกหนี้ฯ!K66</f>
        <v>0</v>
      </c>
      <c r="H19" s="19">
        <f>[2]ตารางสำรวจอายุลูกหนี้ฯ!M66</f>
        <v>0</v>
      </c>
      <c r="I19" s="19">
        <f>[2]ตารางสำรวจอายุลูกหนี้ฯ!O66</f>
        <v>0</v>
      </c>
      <c r="J19" s="19">
        <f>[2]ตารางสำรวจอายุลูกหนี้ฯ!Q66</f>
        <v>0</v>
      </c>
    </row>
    <row r="20" spans="1:10" x14ac:dyDescent="0.3">
      <c r="A20" s="17">
        <v>12</v>
      </c>
      <c r="B20" s="18" t="s">
        <v>35</v>
      </c>
      <c r="C20" s="19">
        <f t="shared" si="0"/>
        <v>0</v>
      </c>
      <c r="D20" s="19">
        <f>[2]ตารางสำรวจอายุลูกหนี้ฯ!E67</f>
        <v>0</v>
      </c>
      <c r="E20" s="19">
        <f>[2]ตารางสำรวจอายุลูกหนี้ฯ!G67</f>
        <v>0</v>
      </c>
      <c r="F20" s="19">
        <f>[2]ตารางสำรวจอายุลูกหนี้ฯ!I67</f>
        <v>0</v>
      </c>
      <c r="G20" s="19">
        <f>[2]ตารางสำรวจอายุลูกหนี้ฯ!K67</f>
        <v>0</v>
      </c>
      <c r="H20" s="19">
        <f>[2]ตารางสำรวจอายุลูกหนี้ฯ!M67</f>
        <v>0</v>
      </c>
      <c r="I20" s="19">
        <f>[2]ตารางสำรวจอายุลูกหนี้ฯ!O67</f>
        <v>0</v>
      </c>
      <c r="J20" s="19">
        <f>[2]ตารางสำรวจอายุลูกหนี้ฯ!Q67</f>
        <v>0</v>
      </c>
    </row>
    <row r="21" spans="1:10" ht="21" thickBot="1" x14ac:dyDescent="0.35">
      <c r="A21" s="10">
        <v>13</v>
      </c>
      <c r="B21" s="11" t="s">
        <v>31</v>
      </c>
      <c r="C21" s="12">
        <f t="shared" si="0"/>
        <v>10619060.250000002</v>
      </c>
      <c r="D21" s="12">
        <f>[2]ตารางสำรวจอายุลูกหนี้ฯ!E68</f>
        <v>7092590.3100000005</v>
      </c>
      <c r="E21" s="12">
        <f>[2]ตารางสำรวจอายุลูกหนี้ฯ!G68</f>
        <v>2524460.79</v>
      </c>
      <c r="F21" s="12">
        <f>[2]ตารางสำรวจอายุลูกหนี้ฯ!H68</f>
        <v>0</v>
      </c>
      <c r="G21" s="12">
        <f>[2]ตารางสำรวจอายุลูกหนี้ฯ!I68</f>
        <v>784676.15</v>
      </c>
      <c r="H21" s="12">
        <f>[2]ตารางสำรวจอายุลูกหนี้ฯ!J68</f>
        <v>0</v>
      </c>
      <c r="I21" s="12">
        <f>[2]ตารางสำรวจอายุลูกหนี้ฯ!K68</f>
        <v>217333</v>
      </c>
      <c r="J21" s="12">
        <f>[2]ตารางสำรวจอายุลูกหนี้ฯ!L68</f>
        <v>0</v>
      </c>
    </row>
    <row r="22" spans="1:10" ht="21" thickTop="1" x14ac:dyDescent="0.3"/>
    <row r="23" spans="1:10" ht="24" x14ac:dyDescent="0.55000000000000004">
      <c r="G23" s="20"/>
      <c r="H23" s="21"/>
      <c r="I23" s="21"/>
      <c r="J23" s="21"/>
    </row>
    <row r="24" spans="1:10" ht="24" x14ac:dyDescent="0.55000000000000004">
      <c r="G24" s="20"/>
      <c r="H24" s="21"/>
      <c r="I24" s="21"/>
      <c r="J24" s="21"/>
    </row>
    <row r="25" spans="1:10" ht="24" x14ac:dyDescent="0.55000000000000004">
      <c r="H25" s="21"/>
      <c r="I25" s="21"/>
      <c r="J25" s="21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4318-859E-41FF-8A61-D222930A8657}">
  <dimension ref="A1:J22"/>
  <sheetViews>
    <sheetView topLeftCell="A7" workbookViewId="0">
      <selection activeCell="C6" sqref="C6:C7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10" width="10.42578125" style="2" customWidth="1"/>
    <col min="11" max="16384" width="9" style="2"/>
  </cols>
  <sheetData>
    <row r="1" spans="1:10" x14ac:dyDescent="0.3">
      <c r="I1" s="44"/>
      <c r="J1" s="44"/>
    </row>
    <row r="2" spans="1:10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45" t="s">
        <v>36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3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ht="24" customHeight="1" x14ac:dyDescent="0.3">
      <c r="A6" s="43" t="s">
        <v>4</v>
      </c>
      <c r="B6" s="43" t="s">
        <v>5</v>
      </c>
      <c r="C6" s="43" t="s">
        <v>49</v>
      </c>
      <c r="D6" s="43" t="s">
        <v>6</v>
      </c>
      <c r="E6" s="43"/>
      <c r="F6" s="43"/>
      <c r="G6" s="43"/>
      <c r="H6" s="43"/>
      <c r="I6" s="43"/>
      <c r="J6" s="43"/>
    </row>
    <row r="7" spans="1:10" s="3" customFormat="1" ht="54" x14ac:dyDescent="0.3">
      <c r="A7" s="43"/>
      <c r="B7" s="43"/>
      <c r="C7" s="43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43"/>
      <c r="B8" s="43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9">
        <f>SUM(D9:J9)</f>
        <v>0</v>
      </c>
      <c r="D9" s="9">
        <f>[3]ตารางสำรวจอายุลูกหนี้ฯ!E11</f>
        <v>0</v>
      </c>
      <c r="E9" s="9">
        <f>[3]ตารางสำรวจอายุลูกหนี้ฯ!G11</f>
        <v>0</v>
      </c>
      <c r="F9" s="9">
        <f>[3]ตารางสำรวจอายุลูกหนี้ฯ!H11</f>
        <v>0</v>
      </c>
      <c r="G9" s="9">
        <f>[3]ตารางสำรวจอายุลูกหนี้ฯ!I11</f>
        <v>0</v>
      </c>
      <c r="H9" s="9">
        <f>[3]ตารางสำรวจอายุลูกหนี้ฯ!J11</f>
        <v>0</v>
      </c>
      <c r="I9" s="9">
        <f>[3]ตารางสำรวจอายุลูกหนี้ฯ!K11</f>
        <v>0</v>
      </c>
      <c r="J9" s="9">
        <f>[3]ตารางสำรวจอายุลูกหนี้ฯ!L11</f>
        <v>0</v>
      </c>
    </row>
    <row r="10" spans="1:10" x14ac:dyDescent="0.3">
      <c r="A10" s="7">
        <v>2</v>
      </c>
      <c r="B10" s="8" t="s">
        <v>23</v>
      </c>
      <c r="C10" s="9">
        <f t="shared" ref="C10:C16" si="0">SUM(D10:J10)</f>
        <v>0</v>
      </c>
      <c r="D10" s="9">
        <f>[3]ตารางสำรวจอายุลูกหนี้ฯ!E23</f>
        <v>0</v>
      </c>
      <c r="E10" s="9">
        <f>[3]ตารางสำรวจอายุลูกหนี้ฯ!G23</f>
        <v>0</v>
      </c>
      <c r="F10" s="9">
        <f>[3]ตารางสำรวจอายุลูกหนี้ฯ!H23</f>
        <v>0</v>
      </c>
      <c r="G10" s="9">
        <f>[3]ตารางสำรวจอายุลูกหนี้ฯ!I23</f>
        <v>0</v>
      </c>
      <c r="H10" s="9">
        <f>[3]ตารางสำรวจอายุลูกหนี้ฯ!J23</f>
        <v>0</v>
      </c>
      <c r="I10" s="9">
        <f>[3]ตารางสำรวจอายุลูกหนี้ฯ!K23</f>
        <v>0</v>
      </c>
      <c r="J10" s="9">
        <f>[3]ตารางสำรวจอายุลูกหนี้ฯ!L23</f>
        <v>0</v>
      </c>
    </row>
    <row r="11" spans="1:10" x14ac:dyDescent="0.3">
      <c r="A11" s="7">
        <v>3</v>
      </c>
      <c r="B11" s="8" t="s">
        <v>24</v>
      </c>
      <c r="C11" s="9">
        <f t="shared" si="0"/>
        <v>0</v>
      </c>
      <c r="D11" s="9">
        <f>[3]ตารางสำรวจอายุลูกหนี้ฯ!E34</f>
        <v>0</v>
      </c>
      <c r="E11" s="9">
        <f>[3]ตารางสำรวจอายุลูกหนี้ฯ!G34</f>
        <v>0</v>
      </c>
      <c r="F11" s="9">
        <f>[3]ตารางสำรวจอายุลูกหนี้ฯ!H34</f>
        <v>0</v>
      </c>
      <c r="G11" s="9">
        <f>[3]ตารางสำรวจอายุลูกหนี้ฯ!I34</f>
        <v>0</v>
      </c>
      <c r="H11" s="9">
        <f>[3]ตารางสำรวจอายุลูกหนี้ฯ!J34</f>
        <v>0</v>
      </c>
      <c r="I11" s="9">
        <f>[3]ตารางสำรวจอายุลูกหนี้ฯ!K34</f>
        <v>0</v>
      </c>
      <c r="J11" s="9">
        <f>[3]ตารางสำรวจอายุลูกหนี้ฯ!L34</f>
        <v>0</v>
      </c>
    </row>
    <row r="12" spans="1:10" x14ac:dyDescent="0.3">
      <c r="A12" s="7">
        <v>4</v>
      </c>
      <c r="B12" s="8" t="s">
        <v>25</v>
      </c>
      <c r="C12" s="9">
        <f t="shared" si="0"/>
        <v>0</v>
      </c>
      <c r="D12" s="9">
        <f>[3]ตารางสำรวจอายุลูกหนี้ฯ!E39</f>
        <v>0</v>
      </c>
      <c r="E12" s="9">
        <f>[3]ตารางสำรวจอายุลูกหนี้ฯ!G39</f>
        <v>0</v>
      </c>
      <c r="F12" s="9">
        <f>[3]ตารางสำรวจอายุลูกหนี้ฯ!H39</f>
        <v>0</v>
      </c>
      <c r="G12" s="9">
        <f>[3]ตารางสำรวจอายุลูกหนี้ฯ!I39</f>
        <v>0</v>
      </c>
      <c r="H12" s="9">
        <f>[3]ตารางสำรวจอายุลูกหนี้ฯ!J39</f>
        <v>0</v>
      </c>
      <c r="I12" s="9">
        <f>[3]ตารางสำรวจอายุลูกหนี้ฯ!K39</f>
        <v>0</v>
      </c>
      <c r="J12" s="9">
        <f>[3]ตารางสำรวจอายุลูกหนี้ฯ!L39</f>
        <v>0</v>
      </c>
    </row>
    <row r="13" spans="1:10" x14ac:dyDescent="0.3">
      <c r="A13" s="7">
        <v>5</v>
      </c>
      <c r="B13" s="8" t="s">
        <v>26</v>
      </c>
      <c r="C13" s="9">
        <f t="shared" si="0"/>
        <v>0</v>
      </c>
      <c r="D13" s="9">
        <f>[3]ตารางสำรวจอายุลูกหนี้ฯ!E50</f>
        <v>0</v>
      </c>
      <c r="E13" s="9">
        <f>[3]ตารางสำรวจอายุลูกหนี้ฯ!G50</f>
        <v>0</v>
      </c>
      <c r="F13" s="9">
        <f>[3]ตารางสำรวจอายุลูกหนี้ฯ!H50</f>
        <v>0</v>
      </c>
      <c r="G13" s="9">
        <f>[3]ตารางสำรวจอายุลูกหนี้ฯ!I50</f>
        <v>0</v>
      </c>
      <c r="H13" s="9">
        <f>[3]ตารางสำรวจอายุลูกหนี้ฯ!J50</f>
        <v>0</v>
      </c>
      <c r="I13" s="9">
        <f>[3]ตารางสำรวจอายุลูกหนี้ฯ!K50</f>
        <v>0</v>
      </c>
      <c r="J13" s="9">
        <f>[3]ตารางสำรวจอายุลูกหนี้ฯ!L50</f>
        <v>0</v>
      </c>
    </row>
    <row r="14" spans="1:10" x14ac:dyDescent="0.3">
      <c r="A14" s="7">
        <v>6</v>
      </c>
      <c r="B14" s="8" t="s">
        <v>27</v>
      </c>
      <c r="C14" s="9">
        <f t="shared" si="0"/>
        <v>0</v>
      </c>
      <c r="D14" s="9">
        <f>[3]ตารางสำรวจอายุลูกหนี้ฯ!E53</f>
        <v>0</v>
      </c>
      <c r="E14" s="9">
        <f>[3]ตารางสำรวจอายุลูกหนี้ฯ!G53</f>
        <v>0</v>
      </c>
      <c r="F14" s="9">
        <f>[3]ตารางสำรวจอายุลูกหนี้ฯ!H53</f>
        <v>0</v>
      </c>
      <c r="G14" s="9">
        <f>[3]ตารางสำรวจอายุลูกหนี้ฯ!I53</f>
        <v>0</v>
      </c>
      <c r="H14" s="9">
        <f>[3]ตารางสำรวจอายุลูกหนี้ฯ!J53</f>
        <v>0</v>
      </c>
      <c r="I14" s="9">
        <f>[3]ตารางสำรวจอายุลูกหนี้ฯ!K53</f>
        <v>0</v>
      </c>
      <c r="J14" s="9">
        <f>[3]ตารางสำรวจอายุลูกหนี้ฯ!L53</f>
        <v>0</v>
      </c>
    </row>
    <row r="15" spans="1:10" x14ac:dyDescent="0.3">
      <c r="A15" s="7">
        <v>7</v>
      </c>
      <c r="B15" s="8" t="s">
        <v>28</v>
      </c>
      <c r="C15" s="9">
        <f t="shared" si="0"/>
        <v>0</v>
      </c>
      <c r="D15" s="9">
        <f>[3]ตารางสำรวจอายุลูกหนี้ฯ!E56</f>
        <v>0</v>
      </c>
      <c r="E15" s="9">
        <f>[3]ตารางสำรวจอายุลูกหนี้ฯ!G56</f>
        <v>0</v>
      </c>
      <c r="F15" s="9">
        <f>[3]ตารางสำรวจอายุลูกหนี้ฯ!H56</f>
        <v>0</v>
      </c>
      <c r="G15" s="9">
        <f>[3]ตารางสำรวจอายุลูกหนี้ฯ!I56</f>
        <v>0</v>
      </c>
      <c r="H15" s="9">
        <f>[3]ตารางสำรวจอายุลูกหนี้ฯ!J56</f>
        <v>0</v>
      </c>
      <c r="I15" s="9">
        <f>[3]ตารางสำรวจอายุลูกหนี้ฯ!K56</f>
        <v>0</v>
      </c>
      <c r="J15" s="9">
        <f>[3]ตารางสำรวจอายุลูกหนี้ฯ!L56</f>
        <v>0</v>
      </c>
    </row>
    <row r="16" spans="1:10" x14ac:dyDescent="0.3">
      <c r="A16" s="7">
        <v>8</v>
      </c>
      <c r="B16" s="8" t="s">
        <v>29</v>
      </c>
      <c r="C16" s="9">
        <f t="shared" si="0"/>
        <v>0</v>
      </c>
      <c r="D16" s="9">
        <f>[3]ตารางสำรวจอายุลูกหนี้ฯ!E59</f>
        <v>0</v>
      </c>
      <c r="E16" s="9">
        <f>[3]ตารางสำรวจอายุลูกหนี้ฯ!G59</f>
        <v>0</v>
      </c>
      <c r="F16" s="9">
        <f>[3]ตารางสำรวจอายุลูกหนี้ฯ!H59</f>
        <v>0</v>
      </c>
      <c r="G16" s="9">
        <f>[3]ตารางสำรวจอายุลูกหนี้ฯ!I59</f>
        <v>0</v>
      </c>
      <c r="H16" s="9">
        <f>[3]ตารางสำรวจอายุลูกหนี้ฯ!J59</f>
        <v>0</v>
      </c>
      <c r="I16" s="9">
        <f>[3]ตารางสำรวจอายุลูกหนี้ฯ!K59</f>
        <v>0</v>
      </c>
      <c r="J16" s="9">
        <f>[3]ตารางสำรวจอายุลูกหนี้ฯ!L59</f>
        <v>0</v>
      </c>
    </row>
    <row r="17" spans="1:10" x14ac:dyDescent="0.3">
      <c r="A17" s="7">
        <v>9</v>
      </c>
      <c r="B17" s="8" t="s">
        <v>30</v>
      </c>
      <c r="C17" s="9">
        <f>SUM(D17:J17)</f>
        <v>3735</v>
      </c>
      <c r="D17" s="9">
        <f>[3]ตารางสำรวจอายุลูกหนี้ฯ!E64</f>
        <v>0</v>
      </c>
      <c r="E17" s="9">
        <f>[3]ตารางสำรวจอายุลูกหนี้ฯ!G64</f>
        <v>3735</v>
      </c>
      <c r="F17" s="9">
        <f>[3]ตารางสำรวจอายุลูกหนี้ฯ!H64</f>
        <v>0</v>
      </c>
      <c r="G17" s="9">
        <f>[3]ตารางสำรวจอายุลูกหนี้ฯ!I64</f>
        <v>0</v>
      </c>
      <c r="H17" s="9">
        <f>[3]ตารางสำรวจอายุลูกหนี้ฯ!J64</f>
        <v>0</v>
      </c>
      <c r="I17" s="9">
        <f>[3]ตารางสำรวจอายุลูกหนี้ฯ!K64</f>
        <v>0</v>
      </c>
      <c r="J17" s="9">
        <f>[3]ตารางสำรวจอายุลูกหนี้ฯ!L64</f>
        <v>0</v>
      </c>
    </row>
    <row r="18" spans="1:10" ht="21" thickBot="1" x14ac:dyDescent="0.35">
      <c r="A18" s="10">
        <v>10</v>
      </c>
      <c r="B18" s="11" t="s">
        <v>31</v>
      </c>
      <c r="C18" s="12">
        <f>SUM(D18:J18)</f>
        <v>3735</v>
      </c>
      <c r="D18" s="12">
        <f t="shared" ref="D18:J18" si="1">SUM(D9:D17)</f>
        <v>0</v>
      </c>
      <c r="E18" s="12">
        <f t="shared" si="1"/>
        <v>3735</v>
      </c>
      <c r="F18" s="12">
        <f t="shared" si="1"/>
        <v>0</v>
      </c>
      <c r="G18" s="12">
        <f t="shared" si="1"/>
        <v>0</v>
      </c>
      <c r="H18" s="12">
        <f t="shared" si="1"/>
        <v>0</v>
      </c>
      <c r="I18" s="12">
        <f t="shared" si="1"/>
        <v>0</v>
      </c>
      <c r="J18" s="12">
        <f t="shared" si="1"/>
        <v>0</v>
      </c>
    </row>
    <row r="19" spans="1:10" ht="24.75" thickTop="1" x14ac:dyDescent="0.55000000000000004"/>
    <row r="21" spans="1:10" ht="24" x14ac:dyDescent="0.55000000000000004">
      <c r="G21" s="13"/>
    </row>
    <row r="22" spans="1:10" ht="24" x14ac:dyDescent="0.55000000000000004">
      <c r="G22" s="13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35D19-B3DD-47CB-BD43-8BF4CF563361}">
  <dimension ref="A1:J25"/>
  <sheetViews>
    <sheetView topLeftCell="A7" workbookViewId="0">
      <selection activeCell="C23" sqref="C23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4" width="16.28515625" style="2" customWidth="1"/>
    <col min="5" max="5" width="12.85546875" style="2" customWidth="1"/>
    <col min="6" max="9" width="10.42578125" style="2" customWidth="1"/>
    <col min="10" max="10" width="11.85546875" style="2" customWidth="1"/>
    <col min="11" max="16384" width="9" style="2"/>
  </cols>
  <sheetData>
    <row r="1" spans="1:10" x14ac:dyDescent="0.3">
      <c r="I1" s="44"/>
      <c r="J1" s="44"/>
    </row>
    <row r="2" spans="1:10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45" t="s">
        <v>37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3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ht="24" customHeight="1" x14ac:dyDescent="0.3">
      <c r="A6" s="43" t="s">
        <v>4</v>
      </c>
      <c r="B6" s="43" t="s">
        <v>5</v>
      </c>
      <c r="C6" s="43" t="s">
        <v>49</v>
      </c>
      <c r="D6" s="43" t="s">
        <v>6</v>
      </c>
      <c r="E6" s="43"/>
      <c r="F6" s="43"/>
      <c r="G6" s="43"/>
      <c r="H6" s="43"/>
      <c r="I6" s="43"/>
      <c r="J6" s="43"/>
    </row>
    <row r="7" spans="1:10" s="3" customFormat="1" ht="36" x14ac:dyDescent="0.3">
      <c r="A7" s="43"/>
      <c r="B7" s="43"/>
      <c r="C7" s="43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43"/>
      <c r="B8" s="43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9">
        <f t="shared" ref="C9:C20" si="0">SUM(D9:J9)</f>
        <v>0</v>
      </c>
      <c r="D9" s="9">
        <f>[4]ตารางสำรวจอายุลูกหนี้ฯ!E11</f>
        <v>0</v>
      </c>
      <c r="E9" s="9">
        <f>[4]ตารางสำรวจอายุลูกหนี้ฯ!G11</f>
        <v>0</v>
      </c>
      <c r="F9" s="9">
        <f>[4]ตารางสำรวจอายุลูกหนี้ฯ!H11</f>
        <v>0</v>
      </c>
      <c r="G9" s="9">
        <f>[4]ตารางสำรวจอายุลูกหนี้ฯ!I11</f>
        <v>0</v>
      </c>
      <c r="H9" s="9">
        <f>[4]ตารางสำรวจอายุลูกหนี้ฯ!J11</f>
        <v>0</v>
      </c>
      <c r="I9" s="9">
        <f>[4]ตารางสำรวจอายุลูกหนี้ฯ!K11</f>
        <v>0</v>
      </c>
      <c r="J9" s="9">
        <f>[4]ตารางสำรวจอายุลูกหนี้ฯ!L11</f>
        <v>0</v>
      </c>
    </row>
    <row r="10" spans="1:10" x14ac:dyDescent="0.3">
      <c r="A10" s="7">
        <v>2</v>
      </c>
      <c r="B10" s="8" t="s">
        <v>23</v>
      </c>
      <c r="C10" s="9">
        <f t="shared" si="0"/>
        <v>1347967.4100000001</v>
      </c>
      <c r="D10" s="9">
        <f>[4]ตารางสำรวจอายุลูกหนี้ฯ!E23</f>
        <v>719682.51</v>
      </c>
      <c r="E10" s="9">
        <f>[4]ตารางสำรวจอายุลูกหนี้ฯ!G23</f>
        <v>628284.9</v>
      </c>
      <c r="F10" s="9">
        <f>[4]ตารางสำรวจอายุลูกหนี้ฯ!H23</f>
        <v>0</v>
      </c>
      <c r="G10" s="9">
        <f>[4]ตารางสำรวจอายุลูกหนี้ฯ!I23</f>
        <v>0</v>
      </c>
      <c r="H10" s="9">
        <f>[4]ตารางสำรวจอายุลูกหนี้ฯ!J23</f>
        <v>0</v>
      </c>
      <c r="I10" s="9">
        <f>[4]ตารางสำรวจอายุลูกหนี้ฯ!K23</f>
        <v>0</v>
      </c>
      <c r="J10" s="9">
        <f>[4]ตารางสำรวจอายุลูกหนี้ฯ!L23</f>
        <v>0</v>
      </c>
    </row>
    <row r="11" spans="1:10" x14ac:dyDescent="0.3">
      <c r="A11" s="7">
        <v>3</v>
      </c>
      <c r="B11" s="8" t="s">
        <v>24</v>
      </c>
      <c r="C11" s="9">
        <f t="shared" si="0"/>
        <v>180797.59999999998</v>
      </c>
      <c r="D11" s="9">
        <f>[4]ตารางสำรวจอายุลูกหนี้ฯ!E34</f>
        <v>171339.8</v>
      </c>
      <c r="E11" s="9">
        <f>[4]ตารางสำรวจอายุลูกหนี้ฯ!G34</f>
        <v>9457.7999999999993</v>
      </c>
      <c r="F11" s="9">
        <f>[4]ตารางสำรวจอายุลูกหนี้ฯ!H34</f>
        <v>0</v>
      </c>
      <c r="G11" s="9">
        <f>[4]ตารางสำรวจอายุลูกหนี้ฯ!I34</f>
        <v>0</v>
      </c>
      <c r="H11" s="9">
        <f>[4]ตารางสำรวจอายุลูกหนี้ฯ!J34</f>
        <v>0</v>
      </c>
      <c r="I11" s="9">
        <f>[4]ตารางสำรวจอายุลูกหนี้ฯ!K34</f>
        <v>0</v>
      </c>
      <c r="J11" s="9">
        <f>[4]ตารางสำรวจอายุลูกหนี้ฯ!L34</f>
        <v>0</v>
      </c>
    </row>
    <row r="12" spans="1:10" x14ac:dyDescent="0.3">
      <c r="A12" s="7">
        <v>4</v>
      </c>
      <c r="B12" s="8" t="s">
        <v>25</v>
      </c>
      <c r="C12" s="9">
        <f t="shared" si="0"/>
        <v>257152.32</v>
      </c>
      <c r="D12" s="9">
        <f>[4]ตารางสำรวจอายุลูกหนี้ฯ!E39</f>
        <v>257152.32</v>
      </c>
      <c r="E12" s="9">
        <f>[4]ตารางสำรวจอายุลูกหนี้ฯ!G39</f>
        <v>0</v>
      </c>
      <c r="F12" s="9">
        <f>[4]ตารางสำรวจอายุลูกหนี้ฯ!H39</f>
        <v>0</v>
      </c>
      <c r="G12" s="9">
        <f>[4]ตารางสำรวจอายุลูกหนี้ฯ!I39</f>
        <v>0</v>
      </c>
      <c r="H12" s="9">
        <f>[4]ตารางสำรวจอายุลูกหนี้ฯ!J39</f>
        <v>0</v>
      </c>
      <c r="I12" s="9">
        <f>[4]ตารางสำรวจอายุลูกหนี้ฯ!K39</f>
        <v>0</v>
      </c>
      <c r="J12" s="9">
        <f>[4]ตารางสำรวจอายุลูกหนี้ฯ!L39</f>
        <v>0</v>
      </c>
    </row>
    <row r="13" spans="1:10" x14ac:dyDescent="0.3">
      <c r="A13" s="7">
        <v>5</v>
      </c>
      <c r="B13" s="8" t="s">
        <v>26</v>
      </c>
      <c r="C13" s="9">
        <f t="shared" si="0"/>
        <v>246794.6</v>
      </c>
      <c r="D13" s="9">
        <f>[4]ตารางสำรวจอายุลูกหนี้ฯ!E50</f>
        <v>246794.6</v>
      </c>
      <c r="E13" s="9">
        <f>[4]ตารางสำรวจอายุลูกหนี้ฯ!G50</f>
        <v>0</v>
      </c>
      <c r="F13" s="9">
        <f>[4]ตารางสำรวจอายุลูกหนี้ฯ!H50</f>
        <v>0</v>
      </c>
      <c r="G13" s="9">
        <f>[4]ตารางสำรวจอายุลูกหนี้ฯ!I50</f>
        <v>0</v>
      </c>
      <c r="H13" s="9">
        <f>[4]ตารางสำรวจอายุลูกหนี้ฯ!J50</f>
        <v>0</v>
      </c>
      <c r="I13" s="9">
        <f>[4]ตารางสำรวจอายุลูกหนี้ฯ!K50</f>
        <v>0</v>
      </c>
      <c r="J13" s="9">
        <f>[4]ตารางสำรวจอายุลูกหนี้ฯ!L50</f>
        <v>0</v>
      </c>
    </row>
    <row r="14" spans="1:10" x14ac:dyDescent="0.3">
      <c r="A14" s="7">
        <v>6</v>
      </c>
      <c r="B14" s="8" t="s">
        <v>27</v>
      </c>
      <c r="C14" s="9">
        <f t="shared" si="0"/>
        <v>154604</v>
      </c>
      <c r="D14" s="9">
        <f>[4]ตารางสำรวจอายุลูกหนี้ฯ!E53</f>
        <v>154154</v>
      </c>
      <c r="E14" s="9">
        <f>[4]ตารางสำรวจอายุลูกหนี้ฯ!G53</f>
        <v>450</v>
      </c>
      <c r="F14" s="9">
        <f>[4]ตารางสำรวจอายุลูกหนี้ฯ!H53</f>
        <v>0</v>
      </c>
      <c r="G14" s="9">
        <f>[4]ตารางสำรวจอายุลูกหนี้ฯ!I53</f>
        <v>0</v>
      </c>
      <c r="H14" s="9">
        <f>[4]ตารางสำรวจอายุลูกหนี้ฯ!J53</f>
        <v>0</v>
      </c>
      <c r="I14" s="9">
        <f>[4]ตารางสำรวจอายุลูกหนี้ฯ!K53</f>
        <v>0</v>
      </c>
      <c r="J14" s="9">
        <f>[4]ตารางสำรวจอายุลูกหนี้ฯ!L53</f>
        <v>0</v>
      </c>
    </row>
    <row r="15" spans="1:10" x14ac:dyDescent="0.3">
      <c r="A15" s="7">
        <v>7</v>
      </c>
      <c r="B15" s="8" t="s">
        <v>28</v>
      </c>
      <c r="C15" s="9">
        <f t="shared" si="0"/>
        <v>43139</v>
      </c>
      <c r="D15" s="9">
        <f>[4]ตารางสำรวจอายุลูกหนี้ฯ!E56</f>
        <v>43139</v>
      </c>
      <c r="E15" s="9">
        <f>[4]ตารางสำรวจอายุลูกหนี้ฯ!G56</f>
        <v>0</v>
      </c>
      <c r="F15" s="9">
        <f>[4]ตารางสำรวจอายุลูกหนี้ฯ!H56</f>
        <v>0</v>
      </c>
      <c r="G15" s="9">
        <f>[4]ตารางสำรวจอายุลูกหนี้ฯ!I56</f>
        <v>0</v>
      </c>
      <c r="H15" s="9">
        <f>[4]ตารางสำรวจอายุลูกหนี้ฯ!J56</f>
        <v>0</v>
      </c>
      <c r="I15" s="9">
        <f>[4]ตารางสำรวจอายุลูกหนี้ฯ!K56</f>
        <v>0</v>
      </c>
      <c r="J15" s="9">
        <f>[4]ตารางสำรวจอายุลูกหนี้ฯ!L56</f>
        <v>0</v>
      </c>
    </row>
    <row r="16" spans="1:10" x14ac:dyDescent="0.3">
      <c r="A16" s="7">
        <v>8</v>
      </c>
      <c r="B16" s="8" t="s">
        <v>29</v>
      </c>
      <c r="C16" s="9">
        <f t="shared" si="0"/>
        <v>83092.600000000006</v>
      </c>
      <c r="D16" s="9">
        <f>[4]ตารางสำรวจอายุลูกหนี้ฯ!E59</f>
        <v>83092.600000000006</v>
      </c>
      <c r="E16" s="9">
        <f>[4]ตารางสำรวจอายุลูกหนี้ฯ!G59</f>
        <v>0</v>
      </c>
      <c r="F16" s="9">
        <f>[4]ตารางสำรวจอายุลูกหนี้ฯ!H59</f>
        <v>0</v>
      </c>
      <c r="G16" s="9">
        <f>[4]ตารางสำรวจอายุลูกหนี้ฯ!I59</f>
        <v>0</v>
      </c>
      <c r="H16" s="9">
        <f>[4]ตารางสำรวจอายุลูกหนี้ฯ!J59</f>
        <v>0</v>
      </c>
      <c r="I16" s="9">
        <f>[4]ตารางสำรวจอายุลูกหนี้ฯ!K59</f>
        <v>0</v>
      </c>
      <c r="J16" s="9">
        <f>[4]ตารางสำรวจอายุลูกหนี้ฯ!L59</f>
        <v>0</v>
      </c>
    </row>
    <row r="17" spans="1:10" x14ac:dyDescent="0.3">
      <c r="A17" s="7">
        <v>9</v>
      </c>
      <c r="B17" s="8" t="s">
        <v>30</v>
      </c>
      <c r="C17" s="9">
        <f t="shared" si="0"/>
        <v>92308.2</v>
      </c>
      <c r="D17" s="9">
        <f>[4]ตารางสำรวจอายุลูกหนี้ฯ!E64</f>
        <v>92308.2</v>
      </c>
      <c r="E17" s="9">
        <f>[4]ตารางสำรวจอายุลูกหนี้ฯ!G64</f>
        <v>0</v>
      </c>
      <c r="F17" s="9">
        <f>[4]ตารางสำรวจอายุลูกหนี้ฯ!H64</f>
        <v>0</v>
      </c>
      <c r="G17" s="9">
        <f>[4]ตารางสำรวจอายุลูกหนี้ฯ!I64</f>
        <v>0</v>
      </c>
      <c r="H17" s="9">
        <f>[4]ตารางสำรวจอายุลูกหนี้ฯ!J64</f>
        <v>0</v>
      </c>
      <c r="I17" s="9">
        <f>[4]ตารางสำรวจอายุลูกหนี้ฯ!K64</f>
        <v>0</v>
      </c>
      <c r="J17" s="9">
        <f>[4]ตารางสำรวจอายุลูกหนี้ฯ!L64</f>
        <v>0</v>
      </c>
    </row>
    <row r="18" spans="1:10" x14ac:dyDescent="0.3">
      <c r="A18" s="17">
        <v>10</v>
      </c>
      <c r="B18" s="18" t="s">
        <v>33</v>
      </c>
      <c r="C18" s="19">
        <f t="shared" si="0"/>
        <v>0</v>
      </c>
      <c r="D18" s="19">
        <f>[4]ตารางสำรวจอายุลูกหนี้ฯ!E65</f>
        <v>0</v>
      </c>
      <c r="E18" s="19">
        <f>[4]ตารางสำรวจอายุลูกหนี้ฯ!G65</f>
        <v>0</v>
      </c>
      <c r="F18" s="19">
        <f>[4]ตารางสำรวจอายุลูกหนี้ฯ!H65</f>
        <v>0</v>
      </c>
      <c r="G18" s="19">
        <f>[4]ตารางสำรวจอายุลูกหนี้ฯ!I65</f>
        <v>0</v>
      </c>
      <c r="H18" s="19">
        <f>[4]ตารางสำรวจอายุลูกหนี้ฯ!J65</f>
        <v>0</v>
      </c>
      <c r="I18" s="19">
        <f>[4]ตารางสำรวจอายุลูกหนี้ฯ!K65</f>
        <v>0</v>
      </c>
      <c r="J18" s="19">
        <f>[4]ตารางสำรวจอายุลูกหนี้ฯ!L65</f>
        <v>0</v>
      </c>
    </row>
    <row r="19" spans="1:10" x14ac:dyDescent="0.3">
      <c r="A19" s="17">
        <v>11</v>
      </c>
      <c r="B19" s="18" t="s">
        <v>34</v>
      </c>
      <c r="C19" s="19">
        <f t="shared" si="0"/>
        <v>0</v>
      </c>
      <c r="D19" s="19">
        <f>[4]ตารางสำรวจอายุลูกหนี้ฯ!E66</f>
        <v>0</v>
      </c>
      <c r="E19" s="19">
        <f>[4]ตารางสำรวจอายุลูกหนี้ฯ!G66</f>
        <v>0</v>
      </c>
      <c r="F19" s="19">
        <f>[4]ตารางสำรวจอายุลูกหนี้ฯ!H66</f>
        <v>0</v>
      </c>
      <c r="G19" s="19">
        <f>[4]ตารางสำรวจอายุลูกหนี้ฯ!I66</f>
        <v>0</v>
      </c>
      <c r="H19" s="19">
        <f>[4]ตารางสำรวจอายุลูกหนี้ฯ!J66</f>
        <v>0</v>
      </c>
      <c r="I19" s="19">
        <f>[4]ตารางสำรวจอายุลูกหนี้ฯ!K66</f>
        <v>0</v>
      </c>
      <c r="J19" s="19">
        <f>[4]ตารางสำรวจอายุลูกหนี้ฯ!L66</f>
        <v>0</v>
      </c>
    </row>
    <row r="20" spans="1:10" x14ac:dyDescent="0.3">
      <c r="A20" s="17">
        <v>12</v>
      </c>
      <c r="B20" s="18" t="s">
        <v>35</v>
      </c>
      <c r="C20" s="19">
        <f t="shared" si="0"/>
        <v>0</v>
      </c>
      <c r="D20" s="19">
        <f>[4]ตารางสำรวจอายุลูกหนี้ฯ!E67</f>
        <v>0</v>
      </c>
      <c r="E20" s="19">
        <f>[4]ตารางสำรวจอายุลูกหนี้ฯ!G67</f>
        <v>0</v>
      </c>
      <c r="F20" s="19">
        <f>[4]ตารางสำรวจอายุลูกหนี้ฯ!H67</f>
        <v>0</v>
      </c>
      <c r="G20" s="19">
        <f>[4]ตารางสำรวจอายุลูกหนี้ฯ!I67</f>
        <v>0</v>
      </c>
      <c r="H20" s="19">
        <f>[4]ตารางสำรวจอายุลูกหนี้ฯ!J67</f>
        <v>0</v>
      </c>
      <c r="I20" s="19">
        <f>[4]ตารางสำรวจอายุลูกหนี้ฯ!K67</f>
        <v>0</v>
      </c>
      <c r="J20" s="19">
        <f>[4]ตารางสำรวจอายุลูกหนี้ฯ!L67</f>
        <v>0</v>
      </c>
    </row>
    <row r="21" spans="1:10" ht="21" thickBot="1" x14ac:dyDescent="0.35">
      <c r="A21" s="10">
        <v>13</v>
      </c>
      <c r="B21" s="11" t="s">
        <v>31</v>
      </c>
      <c r="C21" s="12">
        <f>SUM(D21:J21)</f>
        <v>2405855.7300000004</v>
      </c>
      <c r="D21" s="12">
        <f>[4]ตารางสำรวจอายุลูกหนี้ฯ!E68</f>
        <v>1767663.0300000003</v>
      </c>
      <c r="E21" s="12">
        <f>[4]ตารางสำรวจอายุลูกหนี้ฯ!G68</f>
        <v>638192.70000000007</v>
      </c>
      <c r="F21" s="12">
        <f>[4]ตารางสำรวจอายุลูกหนี้ฯ!H68</f>
        <v>0</v>
      </c>
      <c r="G21" s="12">
        <f>[4]ตารางสำรวจอายุลูกหนี้ฯ!I68</f>
        <v>0</v>
      </c>
      <c r="H21" s="12">
        <f>[4]ตารางสำรวจอายุลูกหนี้ฯ!J68</f>
        <v>0</v>
      </c>
      <c r="I21" s="12">
        <f>[4]ตารางสำรวจอายุลูกหนี้ฯ!K68</f>
        <v>0</v>
      </c>
      <c r="J21" s="12">
        <f>[4]ตารางสำรวจอายุลูกหนี้ฯ!L68</f>
        <v>0</v>
      </c>
    </row>
    <row r="22" spans="1:10" ht="21" thickTop="1" x14ac:dyDescent="0.3"/>
    <row r="24" spans="1:10" ht="24" x14ac:dyDescent="0.55000000000000004">
      <c r="G24" s="13"/>
    </row>
    <row r="25" spans="1:10" ht="24" x14ac:dyDescent="0.55000000000000004">
      <c r="G25" s="13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904C-F9FB-4E94-8665-CE4B7C7BCEC2}">
  <dimension ref="A1:J26"/>
  <sheetViews>
    <sheetView topLeftCell="A7" workbookViewId="0">
      <selection activeCell="D25" sqref="D25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10" width="15.28515625" style="2" customWidth="1"/>
    <col min="11" max="16384" width="9" style="2"/>
  </cols>
  <sheetData>
    <row r="1" spans="1:10" x14ac:dyDescent="0.3">
      <c r="I1" s="44"/>
      <c r="J1" s="44"/>
    </row>
    <row r="2" spans="1:10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45" t="s">
        <v>38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3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ht="24" customHeight="1" x14ac:dyDescent="0.3">
      <c r="A6" s="43" t="s">
        <v>4</v>
      </c>
      <c r="B6" s="43" t="s">
        <v>5</v>
      </c>
      <c r="C6" s="43" t="s">
        <v>49</v>
      </c>
      <c r="D6" s="43" t="s">
        <v>6</v>
      </c>
      <c r="E6" s="43"/>
      <c r="F6" s="43"/>
      <c r="G6" s="43"/>
      <c r="H6" s="43"/>
      <c r="I6" s="43"/>
      <c r="J6" s="43"/>
    </row>
    <row r="7" spans="1:10" s="3" customFormat="1" ht="36" x14ac:dyDescent="0.3">
      <c r="A7" s="43"/>
      <c r="B7" s="43"/>
      <c r="C7" s="43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43"/>
      <c r="B8" s="43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9">
        <f t="shared" ref="C9:C20" si="0">SUM(D9:J9)</f>
        <v>0</v>
      </c>
      <c r="D9" s="9">
        <f>[5]ตารางสำรวจอายุลูกหนี้ฯ!E11</f>
        <v>0</v>
      </c>
      <c r="E9" s="9">
        <f>[5]ตารางสำรวจอายุลูกหนี้ฯ!G11</f>
        <v>0</v>
      </c>
      <c r="F9" s="9">
        <f>[5]ตารางสำรวจอายุลูกหนี้ฯ!H11</f>
        <v>0</v>
      </c>
      <c r="G9" s="9">
        <f>[5]ตารางสำรวจอายุลูกหนี้ฯ!I11</f>
        <v>0</v>
      </c>
      <c r="H9" s="9">
        <f>[5]ตารางสำรวจอายุลูกหนี้ฯ!J11</f>
        <v>0</v>
      </c>
      <c r="I9" s="9">
        <f>[5]ตารางสำรวจอายุลูกหนี้ฯ!K11</f>
        <v>0</v>
      </c>
      <c r="J9" s="9">
        <f>[5]ตารางสำรวจอายุลูกหนี้ฯ!L11</f>
        <v>0</v>
      </c>
    </row>
    <row r="10" spans="1:10" x14ac:dyDescent="0.3">
      <c r="A10" s="7">
        <v>2</v>
      </c>
      <c r="B10" s="8" t="s">
        <v>23</v>
      </c>
      <c r="C10" s="9">
        <f t="shared" si="0"/>
        <v>0</v>
      </c>
      <c r="D10" s="9">
        <f>[5]ตารางสำรวจอายุลูกหนี้ฯ!E23</f>
        <v>0</v>
      </c>
      <c r="E10" s="9">
        <f>[5]ตารางสำรวจอายุลูกหนี้ฯ!G23</f>
        <v>0</v>
      </c>
      <c r="F10" s="9">
        <f>[5]ตารางสำรวจอายุลูกหนี้ฯ!H23</f>
        <v>0</v>
      </c>
      <c r="G10" s="9">
        <f>[5]ตารางสำรวจอายุลูกหนี้ฯ!I23</f>
        <v>0</v>
      </c>
      <c r="H10" s="9">
        <f>[5]ตารางสำรวจอายุลูกหนี้ฯ!J23</f>
        <v>0</v>
      </c>
      <c r="I10" s="9">
        <f>[5]ตารางสำรวจอายุลูกหนี้ฯ!K23</f>
        <v>0</v>
      </c>
      <c r="J10" s="9">
        <f>[5]ตารางสำรวจอายุลูกหนี้ฯ!L23</f>
        <v>0</v>
      </c>
    </row>
    <row r="11" spans="1:10" x14ac:dyDescent="0.3">
      <c r="A11" s="7">
        <v>3</v>
      </c>
      <c r="B11" s="8" t="s">
        <v>24</v>
      </c>
      <c r="C11" s="9">
        <f t="shared" si="0"/>
        <v>77643</v>
      </c>
      <c r="D11" s="9">
        <f>[5]ตารางสำรวจอายุลูกหนี้ฯ!E34</f>
        <v>77643</v>
      </c>
      <c r="E11" s="9">
        <f>[5]ตารางสำรวจอายุลูกหนี้ฯ!G34</f>
        <v>0</v>
      </c>
      <c r="F11" s="9">
        <f>[5]ตารางสำรวจอายุลูกหนี้ฯ!I34</f>
        <v>0</v>
      </c>
      <c r="G11" s="9">
        <f>[5]ตารางสำรวจอายุลูกหนี้ฯ!K34</f>
        <v>0</v>
      </c>
      <c r="H11" s="9">
        <f>[5]ตารางสำรวจอายุลูกหนี้ฯ!M34</f>
        <v>0</v>
      </c>
      <c r="I11" s="9">
        <f>[5]ตารางสำรวจอายุลูกหนี้ฯ!O34</f>
        <v>0</v>
      </c>
      <c r="J11" s="9">
        <f>[5]ตารางสำรวจอายุลูกหนี้ฯ!L34</f>
        <v>0</v>
      </c>
    </row>
    <row r="12" spans="1:10" x14ac:dyDescent="0.3">
      <c r="A12" s="7">
        <v>4</v>
      </c>
      <c r="B12" s="8" t="s">
        <v>25</v>
      </c>
      <c r="C12" s="9">
        <f t="shared" si="0"/>
        <v>0</v>
      </c>
      <c r="D12" s="9">
        <f>[5]ตารางสำรวจอายุลูกหนี้ฯ!E39</f>
        <v>0</v>
      </c>
      <c r="E12" s="9">
        <f>[5]ตารางสำรวจอายุลูกหนี้ฯ!G39</f>
        <v>0</v>
      </c>
      <c r="F12" s="9">
        <f>[5]ตารางสำรวจอายุลูกหนี้ฯ!H39</f>
        <v>0</v>
      </c>
      <c r="G12" s="9">
        <f>[5]ตารางสำรวจอายุลูกหนี้ฯ!I39</f>
        <v>0</v>
      </c>
      <c r="H12" s="9">
        <f>[5]ตารางสำรวจอายุลูกหนี้ฯ!J39</f>
        <v>0</v>
      </c>
      <c r="I12" s="9">
        <f>[5]ตารางสำรวจอายุลูกหนี้ฯ!K39</f>
        <v>0</v>
      </c>
      <c r="J12" s="9">
        <f>[5]ตารางสำรวจอายุลูกหนี้ฯ!L39</f>
        <v>0</v>
      </c>
    </row>
    <row r="13" spans="1:10" x14ac:dyDescent="0.3">
      <c r="A13" s="7">
        <v>5</v>
      </c>
      <c r="B13" s="8" t="s">
        <v>26</v>
      </c>
      <c r="C13" s="9">
        <f t="shared" si="0"/>
        <v>58759</v>
      </c>
      <c r="D13" s="9">
        <f>[5]ตารางสำรวจอายุลูกหนี้ฯ!E50</f>
        <v>58759</v>
      </c>
      <c r="E13" s="9">
        <f>[5]ตารางสำรวจอายุลูกหนี้ฯ!G50</f>
        <v>0</v>
      </c>
      <c r="F13" s="9">
        <f>[5]ตารางสำรวจอายุลูกหนี้ฯ!H50</f>
        <v>0</v>
      </c>
      <c r="G13" s="9">
        <f>[5]ตารางสำรวจอายุลูกหนี้ฯ!I50</f>
        <v>0</v>
      </c>
      <c r="H13" s="9">
        <f>[5]ตารางสำรวจอายุลูกหนี้ฯ!J50</f>
        <v>0</v>
      </c>
      <c r="I13" s="9">
        <f>[5]ตารางสำรวจอายุลูกหนี้ฯ!K50</f>
        <v>0</v>
      </c>
      <c r="J13" s="9">
        <f>[5]ตารางสำรวจอายุลูกหนี้ฯ!L50</f>
        <v>0</v>
      </c>
    </row>
    <row r="14" spans="1:10" x14ac:dyDescent="0.3">
      <c r="A14" s="7">
        <v>6</v>
      </c>
      <c r="B14" s="8" t="s">
        <v>27</v>
      </c>
      <c r="C14" s="9">
        <f t="shared" si="0"/>
        <v>3561812</v>
      </c>
      <c r="D14" s="9">
        <f>[5]ตารางสำรวจอายุลูกหนี้ฯ!E53</f>
        <v>3141885</v>
      </c>
      <c r="E14" s="9">
        <f>[5]ตารางสำรวจอายุลูกหนี้ฯ!G53</f>
        <v>419927</v>
      </c>
      <c r="F14" s="9">
        <f>[5]ตารางสำรวจอายุลูกหนี้ฯ!I53</f>
        <v>0</v>
      </c>
      <c r="G14" s="9">
        <f>[5]ตารางสำรวจอายุลูกหนี้ฯ!H53</f>
        <v>0</v>
      </c>
      <c r="H14" s="9">
        <f>[5]ตารางสำรวจอายุลูกหนี้ฯ!J53</f>
        <v>0</v>
      </c>
      <c r="I14" s="9">
        <f>[5]ตารางสำรวจอายุลูกหนี้ฯ!K53</f>
        <v>0</v>
      </c>
      <c r="J14" s="9">
        <f>[5]ตารางสำรวจอายุลูกหนี้ฯ!L53</f>
        <v>0</v>
      </c>
    </row>
    <row r="15" spans="1:10" x14ac:dyDescent="0.3">
      <c r="A15" s="7">
        <v>7</v>
      </c>
      <c r="B15" s="8" t="s">
        <v>28</v>
      </c>
      <c r="C15" s="9">
        <f t="shared" si="0"/>
        <v>0</v>
      </c>
      <c r="D15" s="9">
        <f>[5]ตารางสำรวจอายุลูกหนี้ฯ!E56</f>
        <v>0</v>
      </c>
      <c r="E15" s="9">
        <f>[5]ตารางสำรวจอายุลูกหนี้ฯ!G56</f>
        <v>0</v>
      </c>
      <c r="F15" s="9">
        <f>[5]ตารางสำรวจอายุลูกหนี้ฯ!I55</f>
        <v>0</v>
      </c>
      <c r="G15" s="9">
        <f>[5]ตารางสำรวจอายุลูกหนี้ฯ!K55</f>
        <v>0</v>
      </c>
      <c r="H15" s="9">
        <f>[5]ตารางสำรวจอายุลูกหนี้ฯ!J56</f>
        <v>0</v>
      </c>
      <c r="I15" s="9">
        <f>[5]ตารางสำรวจอายุลูกหนี้ฯ!O55</f>
        <v>0</v>
      </c>
      <c r="J15" s="9">
        <f>[5]ตารางสำรวจอายุลูกหนี้ฯ!L56</f>
        <v>0</v>
      </c>
    </row>
    <row r="16" spans="1:10" x14ac:dyDescent="0.3">
      <c r="A16" s="7">
        <v>8</v>
      </c>
      <c r="B16" s="8" t="s">
        <v>29</v>
      </c>
      <c r="C16" s="9">
        <f t="shared" si="0"/>
        <v>34466</v>
      </c>
      <c r="D16" s="9">
        <f>[5]ตารางสำรวจอายุลูกหนี้ฯ!E59</f>
        <v>34466</v>
      </c>
      <c r="E16" s="9">
        <f>[5]ตารางสำรวจอายุลูกหนี้ฯ!G59</f>
        <v>0</v>
      </c>
      <c r="F16" s="9">
        <f>[5]ตารางสำรวจอายุลูกหนี้ฯ!H59</f>
        <v>0</v>
      </c>
      <c r="G16" s="9">
        <f>[5]ตารางสำรวจอายุลูกหนี้ฯ!I59</f>
        <v>0</v>
      </c>
      <c r="H16" s="9">
        <f>[5]ตารางสำรวจอายุลูกหนี้ฯ!J59</f>
        <v>0</v>
      </c>
      <c r="I16" s="9">
        <f>[5]ตารางสำรวจอายุลูกหนี้ฯ!K59</f>
        <v>0</v>
      </c>
      <c r="J16" s="9">
        <f>[5]ตารางสำรวจอายุลูกหนี้ฯ!L59</f>
        <v>0</v>
      </c>
    </row>
    <row r="17" spans="1:10" x14ac:dyDescent="0.3">
      <c r="A17" s="7">
        <v>9</v>
      </c>
      <c r="B17" s="8" t="s">
        <v>30</v>
      </c>
      <c r="C17" s="9">
        <f t="shared" si="0"/>
        <v>0</v>
      </c>
      <c r="D17" s="9">
        <f>[5]ตารางสำรวจอายุลูกหนี้ฯ!E64</f>
        <v>0</v>
      </c>
      <c r="E17" s="9">
        <f>[5]ตารางสำรวจอายุลูกหนี้ฯ!G64</f>
        <v>0</v>
      </c>
      <c r="F17" s="9">
        <f>[5]ตารางสำรวจอายุลูกหนี้ฯ!H64</f>
        <v>0</v>
      </c>
      <c r="G17" s="9">
        <f>[5]ตารางสำรวจอายุลูกหนี้ฯ!I64</f>
        <v>0</v>
      </c>
      <c r="H17" s="9">
        <f>[5]ตารางสำรวจอายุลูกหนี้ฯ!J64</f>
        <v>0</v>
      </c>
      <c r="I17" s="9">
        <f>[5]ตารางสำรวจอายุลูกหนี้ฯ!K64</f>
        <v>0</v>
      </c>
      <c r="J17" s="9">
        <f>[5]ตารางสำรวจอายุลูกหนี้ฯ!L64</f>
        <v>0</v>
      </c>
    </row>
    <row r="18" spans="1:10" x14ac:dyDescent="0.3">
      <c r="A18" s="17">
        <v>10</v>
      </c>
      <c r="B18" s="18" t="s">
        <v>33</v>
      </c>
      <c r="C18" s="19">
        <f t="shared" si="0"/>
        <v>0</v>
      </c>
      <c r="D18" s="19">
        <f>[5]ตารางสำรวจอายุลูกหนี้ฯ!E65</f>
        <v>0</v>
      </c>
      <c r="E18" s="19">
        <f>[5]ตารางสำรวจอายุลูกหนี้ฯ!G65</f>
        <v>0</v>
      </c>
      <c r="F18" s="19">
        <f>[5]ตารางสำรวจอายุลูกหนี้ฯ!H65</f>
        <v>0</v>
      </c>
      <c r="G18" s="19">
        <f>[5]ตารางสำรวจอายุลูกหนี้ฯ!I65</f>
        <v>0</v>
      </c>
      <c r="H18" s="19">
        <f>[5]ตารางสำรวจอายุลูกหนี้ฯ!J65</f>
        <v>0</v>
      </c>
      <c r="I18" s="19">
        <f>[5]ตารางสำรวจอายุลูกหนี้ฯ!K65</f>
        <v>0</v>
      </c>
      <c r="J18" s="19">
        <f>[5]ตารางสำรวจอายุลูกหนี้ฯ!L65</f>
        <v>0</v>
      </c>
    </row>
    <row r="19" spans="1:10" x14ac:dyDescent="0.3">
      <c r="A19" s="17">
        <v>11</v>
      </c>
      <c r="B19" s="18" t="s">
        <v>34</v>
      </c>
      <c r="C19" s="19">
        <f t="shared" si="0"/>
        <v>292764</v>
      </c>
      <c r="D19" s="19">
        <f>[5]ตารางสำรวจอายุลูกหนี้ฯ!E66</f>
        <v>164705</v>
      </c>
      <c r="E19" s="19">
        <f>[5]ตารางสำรวจอายุลูกหนี้ฯ!G66</f>
        <v>128059</v>
      </c>
      <c r="F19" s="19">
        <v>0</v>
      </c>
      <c r="G19" s="19">
        <f>[5]ตารางสำรวจอายุลูกหนี้ฯ!I66</f>
        <v>0</v>
      </c>
      <c r="H19" s="19">
        <f>[5]ตารางสำรวจอายุลูกหนี้ฯ!J66</f>
        <v>0</v>
      </c>
      <c r="I19" s="19">
        <f>[5]ตารางสำรวจอายุลูกหนี้ฯ!K66</f>
        <v>0</v>
      </c>
      <c r="J19" s="19">
        <f>[5]ตารางสำรวจอายุลูกหนี้ฯ!L66</f>
        <v>0</v>
      </c>
    </row>
    <row r="20" spans="1:10" x14ac:dyDescent="0.3">
      <c r="A20" s="17">
        <v>12</v>
      </c>
      <c r="B20" s="18" t="s">
        <v>35</v>
      </c>
      <c r="C20" s="19">
        <f t="shared" si="0"/>
        <v>0</v>
      </c>
      <c r="D20" s="19">
        <f>[5]ตารางสำรวจอายุลูกหนี้ฯ!E67</f>
        <v>0</v>
      </c>
      <c r="E20" s="19">
        <f>[5]ตารางสำรวจอายุลูกหนี้ฯ!G67</f>
        <v>0</v>
      </c>
      <c r="F20" s="19">
        <f>[5]ตารางสำรวจอายุลูกหนี้ฯ!H67</f>
        <v>0</v>
      </c>
      <c r="G20" s="19">
        <f>[5]ตารางสำรวจอายุลูกหนี้ฯ!I67</f>
        <v>0</v>
      </c>
      <c r="H20" s="19">
        <f>[5]ตารางสำรวจอายุลูกหนี้ฯ!J67</f>
        <v>0</v>
      </c>
      <c r="I20" s="19">
        <f>[5]ตารางสำรวจอายุลูกหนี้ฯ!K67</f>
        <v>0</v>
      </c>
      <c r="J20" s="19">
        <f>[5]ตารางสำรวจอายุลูกหนี้ฯ!L67</f>
        <v>0</v>
      </c>
    </row>
    <row r="21" spans="1:10" ht="21" thickBot="1" x14ac:dyDescent="0.35">
      <c r="A21" s="10">
        <v>13</v>
      </c>
      <c r="B21" s="11" t="s">
        <v>31</v>
      </c>
      <c r="C21" s="12">
        <f>SUM(D21:J21)</f>
        <v>4025444</v>
      </c>
      <c r="D21" s="12">
        <f>SUM(D9:D20)</f>
        <v>3477458</v>
      </c>
      <c r="E21" s="12">
        <f>SUM(E9:E20)</f>
        <v>547986</v>
      </c>
      <c r="F21" s="12">
        <f t="shared" ref="F21:J21" si="1">SUM(F9:F20)</f>
        <v>0</v>
      </c>
      <c r="G21" s="12">
        <f t="shared" si="1"/>
        <v>0</v>
      </c>
      <c r="H21" s="12">
        <f t="shared" si="1"/>
        <v>0</v>
      </c>
      <c r="I21" s="12">
        <f t="shared" si="1"/>
        <v>0</v>
      </c>
      <c r="J21" s="12">
        <f t="shared" si="1"/>
        <v>0</v>
      </c>
    </row>
    <row r="22" spans="1:10" ht="21" thickTop="1" x14ac:dyDescent="0.3">
      <c r="E22" s="22"/>
    </row>
    <row r="23" spans="1:10" ht="24" x14ac:dyDescent="0.55000000000000004">
      <c r="E23" s="22"/>
    </row>
    <row r="24" spans="1:10" ht="24" x14ac:dyDescent="0.55000000000000004">
      <c r="G24" s="13"/>
      <c r="H24" s="47"/>
      <c r="I24" s="47"/>
      <c r="J24" s="47"/>
    </row>
    <row r="25" spans="1:10" ht="24" x14ac:dyDescent="0.55000000000000004">
      <c r="G25" s="13"/>
      <c r="H25" s="47"/>
      <c r="I25" s="47"/>
      <c r="J25" s="47"/>
    </row>
    <row r="26" spans="1:10" ht="24" x14ac:dyDescent="0.55000000000000004">
      <c r="H26" s="47"/>
      <c r="I26" s="47"/>
      <c r="J26" s="47"/>
    </row>
  </sheetData>
  <mergeCells count="12">
    <mergeCell ref="H24:J24"/>
    <mergeCell ref="H25:J25"/>
    <mergeCell ref="H26:J26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B9625-0A33-4342-ABBA-128AA388A2D6}">
  <dimension ref="A1:J26"/>
  <sheetViews>
    <sheetView topLeftCell="A7" workbookViewId="0">
      <selection activeCell="D23" sqref="D23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10" width="15.140625" style="2" customWidth="1"/>
    <col min="11" max="16384" width="9" style="2"/>
  </cols>
  <sheetData>
    <row r="1" spans="1:10" x14ac:dyDescent="0.3">
      <c r="I1" s="44"/>
      <c r="J1" s="44"/>
    </row>
    <row r="2" spans="1:10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45" t="s">
        <v>39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3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ht="24" customHeight="1" x14ac:dyDescent="0.3">
      <c r="A6" s="43" t="s">
        <v>4</v>
      </c>
      <c r="B6" s="43" t="s">
        <v>5</v>
      </c>
      <c r="C6" s="43" t="s">
        <v>49</v>
      </c>
      <c r="D6" s="43" t="s">
        <v>6</v>
      </c>
      <c r="E6" s="43"/>
      <c r="F6" s="43"/>
      <c r="G6" s="43"/>
      <c r="H6" s="43"/>
      <c r="I6" s="43"/>
      <c r="J6" s="43"/>
    </row>
    <row r="7" spans="1:10" s="3" customFormat="1" ht="36" x14ac:dyDescent="0.3">
      <c r="A7" s="43"/>
      <c r="B7" s="43"/>
      <c r="C7" s="43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43"/>
      <c r="B8" s="43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9">
        <f t="shared" ref="C9:C21" si="0">SUM(D9:J9)</f>
        <v>0</v>
      </c>
      <c r="D9" s="9">
        <f>[6]ตารางสำรวจอายุลูกหนี้ฯ!E11</f>
        <v>0</v>
      </c>
      <c r="E9" s="9">
        <f>[6]ตารางสำรวจอายุลูกหนี้ฯ!G11</f>
        <v>0</v>
      </c>
      <c r="F9" s="9">
        <f>[6]ตารางสำรวจอายุลูกหนี้ฯ!H11</f>
        <v>0</v>
      </c>
      <c r="G9" s="9">
        <f>[6]ตารางสำรวจอายุลูกหนี้ฯ!I11</f>
        <v>0</v>
      </c>
      <c r="H9" s="9">
        <f>[6]ตารางสำรวจอายุลูกหนี้ฯ!J11</f>
        <v>0</v>
      </c>
      <c r="I9" s="9">
        <f>[6]ตารางสำรวจอายุลูกหนี้ฯ!K11</f>
        <v>0</v>
      </c>
      <c r="J9" s="9">
        <f>[6]ตารางสำรวจอายุลูกหนี้ฯ!L11</f>
        <v>0</v>
      </c>
    </row>
    <row r="10" spans="1:10" x14ac:dyDescent="0.3">
      <c r="A10" s="7">
        <v>2</v>
      </c>
      <c r="B10" s="8" t="s">
        <v>23</v>
      </c>
      <c r="C10" s="9">
        <f t="shared" si="0"/>
        <v>0</v>
      </c>
      <c r="D10" s="9">
        <f>[6]ตารางสำรวจอายุลูกหนี้ฯ!E23</f>
        <v>0</v>
      </c>
      <c r="E10" s="9">
        <f>[6]ตารางสำรวจอายุลูกหนี้ฯ!G23</f>
        <v>0</v>
      </c>
      <c r="F10" s="9">
        <f>[6]ตารางสำรวจอายุลูกหนี้ฯ!H23</f>
        <v>0</v>
      </c>
      <c r="G10" s="9">
        <f>[6]ตารางสำรวจอายุลูกหนี้ฯ!I23</f>
        <v>0</v>
      </c>
      <c r="H10" s="9">
        <f>[6]ตารางสำรวจอายุลูกหนี้ฯ!J23</f>
        <v>0</v>
      </c>
      <c r="I10" s="9">
        <f>[6]ตารางสำรวจอายุลูกหนี้ฯ!K23</f>
        <v>0</v>
      </c>
      <c r="J10" s="9">
        <f>[6]ตารางสำรวจอายุลูกหนี้ฯ!L23</f>
        <v>0</v>
      </c>
    </row>
    <row r="11" spans="1:10" x14ac:dyDescent="0.3">
      <c r="A11" s="7">
        <v>3</v>
      </c>
      <c r="B11" s="8" t="s">
        <v>24</v>
      </c>
      <c r="C11" s="9">
        <f t="shared" si="0"/>
        <v>76862</v>
      </c>
      <c r="D11" s="9">
        <f>[6]ตารางสำรวจอายุลูกหนี้ฯ!E34</f>
        <v>65303</v>
      </c>
      <c r="E11" s="9">
        <f>[6]ตารางสำรวจอายุลูกหนี้ฯ!G34</f>
        <v>11559</v>
      </c>
      <c r="F11" s="9">
        <f>[6]ตารางสำรวจอายุลูกหนี้ฯ!I34</f>
        <v>0</v>
      </c>
      <c r="G11" s="9">
        <f>[6]ตารางสำรวจอายุลูกหนี้ฯ!K34</f>
        <v>0</v>
      </c>
      <c r="H11" s="9">
        <f>[6]ตารางสำรวจอายุลูกหนี้ฯ!M34</f>
        <v>0</v>
      </c>
      <c r="I11" s="9">
        <f>[6]ตารางสำรวจอายุลูกหนี้ฯ!O34</f>
        <v>0</v>
      </c>
      <c r="J11" s="9">
        <f>[6]ตารางสำรวจอายุลูกหนี้ฯ!L34</f>
        <v>0</v>
      </c>
    </row>
    <row r="12" spans="1:10" x14ac:dyDescent="0.3">
      <c r="A12" s="7">
        <v>4</v>
      </c>
      <c r="B12" s="8" t="s">
        <v>25</v>
      </c>
      <c r="C12" s="9">
        <f t="shared" si="0"/>
        <v>0</v>
      </c>
      <c r="D12" s="9">
        <f>[6]ตารางสำรวจอายุลูกหนี้ฯ!E39</f>
        <v>0</v>
      </c>
      <c r="E12" s="9">
        <f>[6]ตารางสำรวจอายุลูกหนี้ฯ!G39</f>
        <v>0</v>
      </c>
      <c r="F12" s="9">
        <f>[6]ตารางสำรวจอายุลูกหนี้ฯ!H39</f>
        <v>0</v>
      </c>
      <c r="G12" s="9">
        <f>[6]ตารางสำรวจอายุลูกหนี้ฯ!I39</f>
        <v>0</v>
      </c>
      <c r="H12" s="9">
        <f>[6]ตารางสำรวจอายุลูกหนี้ฯ!J39</f>
        <v>0</v>
      </c>
      <c r="I12" s="9">
        <f>[6]ตารางสำรวจอายุลูกหนี้ฯ!K39</f>
        <v>0</v>
      </c>
      <c r="J12" s="9">
        <f>[6]ตารางสำรวจอายุลูกหนี้ฯ!L39</f>
        <v>0</v>
      </c>
    </row>
    <row r="13" spans="1:10" x14ac:dyDescent="0.3">
      <c r="A13" s="7">
        <v>5</v>
      </c>
      <c r="B13" s="8" t="s">
        <v>26</v>
      </c>
      <c r="C13" s="9">
        <f t="shared" si="0"/>
        <v>40433.5</v>
      </c>
      <c r="D13" s="9">
        <f>[6]ตารางสำรวจอายุลูกหนี้ฯ!E50</f>
        <v>23563.25</v>
      </c>
      <c r="E13" s="9">
        <f>[6]ตารางสำรวจอายุลูกหนี้ฯ!G50</f>
        <v>16870.25</v>
      </c>
      <c r="F13" s="9">
        <f>[6]ตารางสำรวจอายุลูกหนี้ฯ!H50</f>
        <v>0</v>
      </c>
      <c r="G13" s="9">
        <f>[6]ตารางสำรวจอายุลูกหนี้ฯ!I50</f>
        <v>0</v>
      </c>
      <c r="H13" s="9">
        <f>[6]ตารางสำรวจอายุลูกหนี้ฯ!J50</f>
        <v>0</v>
      </c>
      <c r="I13" s="9">
        <f>[6]ตารางสำรวจอายุลูกหนี้ฯ!K50</f>
        <v>0</v>
      </c>
      <c r="J13" s="9">
        <f>[6]ตารางสำรวจอายุลูกหนี้ฯ!L50</f>
        <v>0</v>
      </c>
    </row>
    <row r="14" spans="1:10" x14ac:dyDescent="0.3">
      <c r="A14" s="7">
        <v>6</v>
      </c>
      <c r="B14" s="8" t="s">
        <v>27</v>
      </c>
      <c r="C14" s="9">
        <f t="shared" si="0"/>
        <v>173725</v>
      </c>
      <c r="D14" s="9">
        <f>[6]ตารางสำรวจอายุลูกหนี้ฯ!E53</f>
        <v>114069</v>
      </c>
      <c r="E14" s="9">
        <f>[6]ตารางสำรวจอายุลูกหนี้ฯ!G53</f>
        <v>59656</v>
      </c>
      <c r="F14" s="9">
        <f>[6]ตารางสำรวจอายุลูกหนี้ฯ!I53</f>
        <v>0</v>
      </c>
      <c r="G14" s="9">
        <f>[6]ตารางสำรวจอายุลูกหนี้ฯ!H53</f>
        <v>0</v>
      </c>
      <c r="H14" s="9">
        <f>[6]ตารางสำรวจอายุลูกหนี้ฯ!J53</f>
        <v>0</v>
      </c>
      <c r="I14" s="9">
        <f>[6]ตารางสำรวจอายุลูกหนี้ฯ!K53</f>
        <v>0</v>
      </c>
      <c r="J14" s="9">
        <f>[6]ตารางสำรวจอายุลูกหนี้ฯ!L53</f>
        <v>0</v>
      </c>
    </row>
    <row r="15" spans="1:10" x14ac:dyDescent="0.3">
      <c r="A15" s="7">
        <v>7</v>
      </c>
      <c r="B15" s="8" t="s">
        <v>28</v>
      </c>
      <c r="C15" s="9">
        <f t="shared" si="0"/>
        <v>0</v>
      </c>
      <c r="D15" s="9">
        <f>[6]ตารางสำรวจอายุลูกหนี้ฯ!E56</f>
        <v>0</v>
      </c>
      <c r="E15" s="9">
        <f>[6]ตารางสำรวจอายุลูกหนี้ฯ!G56</f>
        <v>0</v>
      </c>
      <c r="F15" s="9">
        <f>[6]ตารางสำรวจอายุลูกหนี้ฯ!I55</f>
        <v>0</v>
      </c>
      <c r="G15" s="9">
        <f>[6]ตารางสำรวจอายุลูกหนี้ฯ!K55</f>
        <v>0</v>
      </c>
      <c r="H15" s="9">
        <f>[6]ตารางสำรวจอายุลูกหนี้ฯ!J56</f>
        <v>0</v>
      </c>
      <c r="I15" s="9">
        <f>[6]ตารางสำรวจอายุลูกหนี้ฯ!O55</f>
        <v>0</v>
      </c>
      <c r="J15" s="9">
        <f>[6]ตารางสำรวจอายุลูกหนี้ฯ!L56</f>
        <v>0</v>
      </c>
    </row>
    <row r="16" spans="1:10" x14ac:dyDescent="0.3">
      <c r="A16" s="7">
        <v>8</v>
      </c>
      <c r="B16" s="8" t="s">
        <v>29</v>
      </c>
      <c r="C16" s="9">
        <f t="shared" si="0"/>
        <v>75714.5</v>
      </c>
      <c r="D16" s="9">
        <f>[6]ตารางสำรวจอายุลูกหนี้ฯ!E59</f>
        <v>75714.5</v>
      </c>
      <c r="E16" s="9">
        <f>[6]ตารางสำรวจอายุลูกหนี้ฯ!G59</f>
        <v>0</v>
      </c>
      <c r="F16" s="9">
        <f>[6]ตารางสำรวจอายุลูกหนี้ฯ!H59</f>
        <v>0</v>
      </c>
      <c r="G16" s="9">
        <f>[6]ตารางสำรวจอายุลูกหนี้ฯ!I59</f>
        <v>0</v>
      </c>
      <c r="H16" s="9">
        <f>[6]ตารางสำรวจอายุลูกหนี้ฯ!J59</f>
        <v>0</v>
      </c>
      <c r="I16" s="9">
        <f>[6]ตารางสำรวจอายุลูกหนี้ฯ!K59</f>
        <v>0</v>
      </c>
      <c r="J16" s="9">
        <f>[6]ตารางสำรวจอายุลูกหนี้ฯ!L59</f>
        <v>0</v>
      </c>
    </row>
    <row r="17" spans="1:10" x14ac:dyDescent="0.3">
      <c r="A17" s="7">
        <v>9</v>
      </c>
      <c r="B17" s="8" t="s">
        <v>30</v>
      </c>
      <c r="C17" s="9">
        <f t="shared" si="0"/>
        <v>61633</v>
      </c>
      <c r="D17" s="9">
        <f>[6]ตารางสำรวจอายุลูกหนี้ฯ!E64</f>
        <v>61633</v>
      </c>
      <c r="E17" s="9">
        <f>[6]ตารางสำรวจอายุลูกหนี้ฯ!G64</f>
        <v>0</v>
      </c>
      <c r="F17" s="9">
        <f>[6]ตารางสำรวจอายุลูกหนี้ฯ!H64</f>
        <v>0</v>
      </c>
      <c r="G17" s="9">
        <f>[6]ตารางสำรวจอายุลูกหนี้ฯ!I64</f>
        <v>0</v>
      </c>
      <c r="H17" s="9">
        <f>[6]ตารางสำรวจอายุลูกหนี้ฯ!J64</f>
        <v>0</v>
      </c>
      <c r="I17" s="9">
        <f>[6]ตารางสำรวจอายุลูกหนี้ฯ!K64</f>
        <v>0</v>
      </c>
      <c r="J17" s="9">
        <f>[6]ตารางสำรวจอายุลูกหนี้ฯ!L64</f>
        <v>0</v>
      </c>
    </row>
    <row r="18" spans="1:10" x14ac:dyDescent="0.3">
      <c r="A18" s="17">
        <v>10</v>
      </c>
      <c r="B18" s="18" t="s">
        <v>33</v>
      </c>
      <c r="C18" s="19">
        <f t="shared" si="0"/>
        <v>0</v>
      </c>
      <c r="D18" s="19">
        <f>[6]ตารางสำรวจอายุลูกหนี้ฯ!E65</f>
        <v>0</v>
      </c>
      <c r="E18" s="19">
        <f>[6]ตารางสำรวจอายุลูกหนี้ฯ!G65</f>
        <v>0</v>
      </c>
      <c r="F18" s="19">
        <f>[6]ตารางสำรวจอายุลูกหนี้ฯ!H65</f>
        <v>0</v>
      </c>
      <c r="G18" s="19">
        <f>[6]ตารางสำรวจอายุลูกหนี้ฯ!I65</f>
        <v>0</v>
      </c>
      <c r="H18" s="19">
        <f>[6]ตารางสำรวจอายุลูกหนี้ฯ!J65</f>
        <v>0</v>
      </c>
      <c r="I18" s="19">
        <f>[6]ตารางสำรวจอายุลูกหนี้ฯ!K65</f>
        <v>0</v>
      </c>
      <c r="J18" s="19">
        <f>[6]ตารางสำรวจอายุลูกหนี้ฯ!L65</f>
        <v>0</v>
      </c>
    </row>
    <row r="19" spans="1:10" x14ac:dyDescent="0.3">
      <c r="A19" s="17">
        <v>11</v>
      </c>
      <c r="B19" s="18" t="s">
        <v>34</v>
      </c>
      <c r="C19" s="19">
        <f t="shared" si="0"/>
        <v>920</v>
      </c>
      <c r="D19" s="19">
        <f>[6]ตารางสำรวจอายุลูกหนี้ฯ!E66</f>
        <v>0</v>
      </c>
      <c r="E19" s="19">
        <f>[6]ตารางสำรวจอายุลูกหนี้ฯ!G66</f>
        <v>920</v>
      </c>
      <c r="F19" s="19">
        <f>[6]ตารางสำรวจอายุลูกหนี้ฯ!H66</f>
        <v>0</v>
      </c>
      <c r="G19" s="19">
        <f>[6]ตารางสำรวจอายุลูกหนี้ฯ!I66</f>
        <v>0</v>
      </c>
      <c r="H19" s="19">
        <f>[6]ตารางสำรวจอายุลูกหนี้ฯ!J66</f>
        <v>0</v>
      </c>
      <c r="I19" s="19">
        <f>[6]ตารางสำรวจอายุลูกหนี้ฯ!K66</f>
        <v>0</v>
      </c>
      <c r="J19" s="19">
        <f>[6]ตารางสำรวจอายุลูกหนี้ฯ!L66</f>
        <v>0</v>
      </c>
    </row>
    <row r="20" spans="1:10" x14ac:dyDescent="0.3">
      <c r="A20" s="17">
        <v>12</v>
      </c>
      <c r="B20" s="18" t="s">
        <v>35</v>
      </c>
      <c r="C20" s="19">
        <f t="shared" si="0"/>
        <v>0</v>
      </c>
      <c r="D20" s="19">
        <f>[6]ตารางสำรวจอายุลูกหนี้ฯ!E67</f>
        <v>0</v>
      </c>
      <c r="E20" s="19">
        <f>[6]ตารางสำรวจอายุลูกหนี้ฯ!G67</f>
        <v>0</v>
      </c>
      <c r="F20" s="19">
        <f>[6]ตารางสำรวจอายุลูกหนี้ฯ!H67</f>
        <v>0</v>
      </c>
      <c r="G20" s="19">
        <f>[6]ตารางสำรวจอายุลูกหนี้ฯ!I67</f>
        <v>0</v>
      </c>
      <c r="H20" s="19">
        <f>[6]ตารางสำรวจอายุลูกหนี้ฯ!J67</f>
        <v>0</v>
      </c>
      <c r="I20" s="19">
        <f>[6]ตารางสำรวจอายุลูกหนี้ฯ!K67</f>
        <v>0</v>
      </c>
      <c r="J20" s="19">
        <f>[6]ตารางสำรวจอายุลูกหนี้ฯ!L67</f>
        <v>0</v>
      </c>
    </row>
    <row r="21" spans="1:10" ht="21" thickBot="1" x14ac:dyDescent="0.35">
      <c r="A21" s="10">
        <v>13</v>
      </c>
      <c r="B21" s="11" t="s">
        <v>31</v>
      </c>
      <c r="C21" s="12">
        <f t="shared" si="0"/>
        <v>429288</v>
      </c>
      <c r="D21" s="12">
        <f t="shared" ref="D21:J21" si="1">SUM(D9:D20)</f>
        <v>340282.75</v>
      </c>
      <c r="E21" s="12">
        <f t="shared" si="1"/>
        <v>89005.25</v>
      </c>
      <c r="F21" s="12">
        <f t="shared" si="1"/>
        <v>0</v>
      </c>
      <c r="G21" s="12">
        <f t="shared" si="1"/>
        <v>0</v>
      </c>
      <c r="H21" s="12">
        <f t="shared" si="1"/>
        <v>0</v>
      </c>
      <c r="I21" s="12">
        <f t="shared" si="1"/>
        <v>0</v>
      </c>
      <c r="J21" s="12">
        <f t="shared" si="1"/>
        <v>0</v>
      </c>
    </row>
    <row r="22" spans="1:10" ht="21" thickTop="1" x14ac:dyDescent="0.3"/>
    <row r="24" spans="1:10" ht="24" x14ac:dyDescent="0.55000000000000004">
      <c r="G24" s="13"/>
      <c r="H24" s="47"/>
      <c r="I24" s="47"/>
      <c r="J24" s="47"/>
    </row>
    <row r="25" spans="1:10" ht="24" x14ac:dyDescent="0.55000000000000004">
      <c r="G25" s="13"/>
      <c r="H25" s="47"/>
      <c r="I25" s="47"/>
      <c r="J25" s="47"/>
    </row>
    <row r="26" spans="1:10" ht="24" x14ac:dyDescent="0.55000000000000004">
      <c r="H26" s="47"/>
      <c r="I26" s="47"/>
      <c r="J26" s="47"/>
    </row>
  </sheetData>
  <mergeCells count="12">
    <mergeCell ref="H24:J24"/>
    <mergeCell ref="H25:J25"/>
    <mergeCell ref="H26:J26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1C0D3-F556-48A1-8506-C181243A0B1B}">
  <dimension ref="A1:J25"/>
  <sheetViews>
    <sheetView topLeftCell="A8" workbookViewId="0">
      <selection activeCell="L16" sqref="L16"/>
    </sheetView>
  </sheetViews>
  <sheetFormatPr defaultColWidth="9" defaultRowHeight="20.25" x14ac:dyDescent="0.3"/>
  <cols>
    <col min="1" max="1" width="6.140625" style="1" customWidth="1"/>
    <col min="2" max="2" width="45" style="2" customWidth="1"/>
    <col min="3" max="3" width="21.140625" style="14" customWidth="1"/>
    <col min="4" max="4" width="14.42578125" style="14" customWidth="1"/>
    <col min="5" max="5" width="11.7109375" style="14" customWidth="1"/>
    <col min="6" max="6" width="12.140625" style="14" customWidth="1"/>
    <col min="7" max="7" width="12.7109375" style="14" customWidth="1"/>
    <col min="8" max="10" width="10.42578125" style="14" customWidth="1"/>
    <col min="11" max="16384" width="9" style="2"/>
  </cols>
  <sheetData>
    <row r="1" spans="1:10" x14ac:dyDescent="0.3">
      <c r="I1" s="46"/>
      <c r="J1" s="46"/>
    </row>
    <row r="2" spans="1:10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45" t="s">
        <v>40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3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ht="24" customHeight="1" x14ac:dyDescent="0.3">
      <c r="A6" s="43" t="s">
        <v>4</v>
      </c>
      <c r="B6" s="43" t="s">
        <v>5</v>
      </c>
      <c r="C6" s="43" t="s">
        <v>49</v>
      </c>
      <c r="D6" s="43" t="s">
        <v>6</v>
      </c>
      <c r="E6" s="43"/>
      <c r="F6" s="43"/>
      <c r="G6" s="43"/>
      <c r="H6" s="43"/>
      <c r="I6" s="43"/>
      <c r="J6" s="43"/>
    </row>
    <row r="7" spans="1:10" s="3" customFormat="1" ht="54" x14ac:dyDescent="0.3">
      <c r="A7" s="43"/>
      <c r="B7" s="43"/>
      <c r="C7" s="43"/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5" t="s">
        <v>13</v>
      </c>
    </row>
    <row r="8" spans="1:10" s="6" customFormat="1" ht="30" x14ac:dyDescent="0.2">
      <c r="A8" s="43"/>
      <c r="B8" s="43"/>
      <c r="C8" s="5" t="s">
        <v>14</v>
      </c>
      <c r="D8" s="16" t="s">
        <v>15</v>
      </c>
      <c r="E8" s="16" t="s">
        <v>16</v>
      </c>
      <c r="F8" s="16" t="s">
        <v>17</v>
      </c>
      <c r="G8" s="16" t="s">
        <v>18</v>
      </c>
      <c r="H8" s="16" t="s">
        <v>19</v>
      </c>
      <c r="I8" s="16" t="s">
        <v>20</v>
      </c>
      <c r="J8" s="16" t="s">
        <v>21</v>
      </c>
    </row>
    <row r="9" spans="1:10" x14ac:dyDescent="0.3">
      <c r="A9" s="7">
        <v>1</v>
      </c>
      <c r="B9" s="8" t="s">
        <v>22</v>
      </c>
      <c r="C9" s="9">
        <f t="shared" ref="C9:C21" si="0">SUM(D9:J9)</f>
        <v>4000</v>
      </c>
      <c r="D9" s="9">
        <f>[7]ตารางสำรวจอายุลูกหนี้ฯ!E11</f>
        <v>4000</v>
      </c>
      <c r="E9" s="9">
        <f>[7]ตารางสำรวจอายุลูกหนี้ฯ!G11</f>
        <v>0</v>
      </c>
      <c r="F9" s="9">
        <f>[7]ตารางสำรวจอายุลูกหนี้ฯ!I11</f>
        <v>0</v>
      </c>
      <c r="G9" s="9">
        <f>[7]ตารางสำรวจอายุลูกหนี้ฯ!K11</f>
        <v>0</v>
      </c>
      <c r="H9" s="9">
        <f>[7]ตารางสำรวจอายุลูกหนี้ฯ!M11</f>
        <v>0</v>
      </c>
      <c r="I9" s="9">
        <f>[7]ตารางสำรวจอายุลูกหนี้ฯ!O11</f>
        <v>0</v>
      </c>
      <c r="J9" s="9">
        <f>[7]ตารางสำรวจอายุลูกหนี้ฯ!Q11</f>
        <v>0</v>
      </c>
    </row>
    <row r="10" spans="1:10" x14ac:dyDescent="0.3">
      <c r="A10" s="7">
        <v>2</v>
      </c>
      <c r="B10" s="8" t="s">
        <v>23</v>
      </c>
      <c r="C10" s="9">
        <f t="shared" si="0"/>
        <v>0</v>
      </c>
      <c r="D10" s="9">
        <f>[7]ตารางสำรวจอายุลูกหนี้ฯ!E23</f>
        <v>0</v>
      </c>
      <c r="E10" s="9">
        <f>[7]ตารางสำรวจอายุลูกหนี้ฯ!G23</f>
        <v>0</v>
      </c>
      <c r="F10" s="9">
        <f>[7]ตารางสำรวจอายุลูกหนี้ฯ!I23</f>
        <v>0</v>
      </c>
      <c r="G10" s="9">
        <f>[7]ตารางสำรวจอายุลูกหนี้ฯ!K23</f>
        <v>0</v>
      </c>
      <c r="H10" s="9">
        <f>[7]ตารางสำรวจอายุลูกหนี้ฯ!M23</f>
        <v>0</v>
      </c>
      <c r="I10" s="9">
        <f>[7]ตารางสำรวจอายุลูกหนี้ฯ!O23</f>
        <v>0</v>
      </c>
      <c r="J10" s="9">
        <f>[7]ตารางสำรวจอายุลูกหนี้ฯ!Q23</f>
        <v>0</v>
      </c>
    </row>
    <row r="11" spans="1:10" x14ac:dyDescent="0.3">
      <c r="A11" s="7">
        <v>3</v>
      </c>
      <c r="B11" s="8" t="s">
        <v>24</v>
      </c>
      <c r="C11" s="9">
        <f t="shared" si="0"/>
        <v>330194</v>
      </c>
      <c r="D11" s="9">
        <f>[7]ตารางสำรวจอายุลูกหนี้ฯ!E34</f>
        <v>305350</v>
      </c>
      <c r="E11" s="9">
        <f>[7]ตารางสำรวจอายุลูกหนี้ฯ!G34</f>
        <v>0</v>
      </c>
      <c r="F11" s="9">
        <f>[7]ตารางสำรวจอายุลูกหนี้ฯ!I34</f>
        <v>23739</v>
      </c>
      <c r="G11" s="9">
        <f>[7]ตารางสำรวจอายุลูกหนี้ฯ!K34</f>
        <v>1105</v>
      </c>
      <c r="H11" s="9">
        <f>[7]ตารางสำรวจอายุลูกหนี้ฯ!M34</f>
        <v>0</v>
      </c>
      <c r="I11" s="9">
        <f>[7]ตารางสำรวจอายุลูกหนี้ฯ!O34</f>
        <v>0</v>
      </c>
      <c r="J11" s="9">
        <f>[7]ตารางสำรวจอายุลูกหนี้ฯ!Q34</f>
        <v>0</v>
      </c>
    </row>
    <row r="12" spans="1:10" x14ac:dyDescent="0.3">
      <c r="A12" s="7">
        <v>4</v>
      </c>
      <c r="B12" s="8" t="s">
        <v>25</v>
      </c>
      <c r="C12" s="9">
        <f t="shared" si="0"/>
        <v>0</v>
      </c>
      <c r="D12" s="9">
        <f>[7]ตารางสำรวจอายุลูกหนี้ฯ!E39</f>
        <v>0</v>
      </c>
      <c r="E12" s="9">
        <f>[7]ตารางสำรวจอายุลูกหนี้ฯ!G39</f>
        <v>0</v>
      </c>
      <c r="F12" s="9">
        <f>[7]ตารางสำรวจอายุลูกหนี้ฯ!I39</f>
        <v>0</v>
      </c>
      <c r="G12" s="9">
        <f>[7]ตารางสำรวจอายุลูกหนี้ฯ!K39</f>
        <v>0</v>
      </c>
      <c r="H12" s="9">
        <f>[7]ตารางสำรวจอายุลูกหนี้ฯ!M39</f>
        <v>0</v>
      </c>
      <c r="I12" s="9">
        <f>[7]ตารางสำรวจอายุลูกหนี้ฯ!O39</f>
        <v>0</v>
      </c>
      <c r="J12" s="9">
        <f>[7]ตารางสำรวจอายุลูกหนี้ฯ!Q39</f>
        <v>0</v>
      </c>
    </row>
    <row r="13" spans="1:10" x14ac:dyDescent="0.3">
      <c r="A13" s="7">
        <v>5</v>
      </c>
      <c r="B13" s="8" t="s">
        <v>26</v>
      </c>
      <c r="C13" s="9">
        <f t="shared" si="0"/>
        <v>15360</v>
      </c>
      <c r="D13" s="9">
        <f>[7]ตารางสำรวจอายุลูกหนี้ฯ!E50</f>
        <v>7587</v>
      </c>
      <c r="E13" s="9">
        <f>[7]ตารางสำรวจอายุลูกหนี้ฯ!G50</f>
        <v>7773</v>
      </c>
      <c r="F13" s="9">
        <f>[7]ตารางสำรวจอายุลูกหนี้ฯ!I50</f>
        <v>0</v>
      </c>
      <c r="G13" s="9">
        <f>[7]ตารางสำรวจอายุลูกหนี้ฯ!K50</f>
        <v>0</v>
      </c>
      <c r="H13" s="9">
        <f>[7]ตารางสำรวจอายุลูกหนี้ฯ!M50</f>
        <v>0</v>
      </c>
      <c r="I13" s="9">
        <f>[7]ตารางสำรวจอายุลูกหนี้ฯ!O50</f>
        <v>0</v>
      </c>
      <c r="J13" s="9">
        <f>[7]ตารางสำรวจอายุลูกหนี้ฯ!Q50</f>
        <v>0</v>
      </c>
    </row>
    <row r="14" spans="1:10" x14ac:dyDescent="0.3">
      <c r="A14" s="7">
        <v>6</v>
      </c>
      <c r="B14" s="8" t="s">
        <v>27</v>
      </c>
      <c r="C14" s="9">
        <f t="shared" si="0"/>
        <v>317843.40000000002</v>
      </c>
      <c r="D14" s="9">
        <f>[7]ตารางสำรวจอายุลูกหนี้ฯ!E53</f>
        <v>225782</v>
      </c>
      <c r="E14" s="9">
        <f>[7]ตารางสำรวจอายุลูกหนี้ฯ!G53</f>
        <v>92061.4</v>
      </c>
      <c r="F14" s="9">
        <f>[7]ตารางสำรวจอายุลูกหนี้ฯ!I53</f>
        <v>0</v>
      </c>
      <c r="G14" s="9">
        <f>[7]ตารางสำรวจอายุลูกหนี้ฯ!K53</f>
        <v>0</v>
      </c>
      <c r="H14" s="9">
        <f>[7]ตารางสำรวจอายุลูกหนี้ฯ!M53</f>
        <v>0</v>
      </c>
      <c r="I14" s="9">
        <f>[7]ตารางสำรวจอายุลูกหนี้ฯ!O53</f>
        <v>0</v>
      </c>
      <c r="J14" s="9">
        <f>[7]ตารางสำรวจอายุลูกหนี้ฯ!Q53</f>
        <v>0</v>
      </c>
    </row>
    <row r="15" spans="1:10" x14ac:dyDescent="0.3">
      <c r="A15" s="7">
        <v>7</v>
      </c>
      <c r="B15" s="8" t="s">
        <v>28</v>
      </c>
      <c r="C15" s="9">
        <f t="shared" si="0"/>
        <v>0</v>
      </c>
      <c r="D15" s="9">
        <f>[7]ตารางสำรวจอายุลูกหนี้ฯ!E56</f>
        <v>0</v>
      </c>
      <c r="E15" s="9">
        <f>[7]ตารางสำรวจอายุลูกหนี้ฯ!G56</f>
        <v>0</v>
      </c>
      <c r="F15" s="9">
        <f>[7]ตารางสำรวจอายุลูกหนี้ฯ!I56</f>
        <v>0</v>
      </c>
      <c r="G15" s="9">
        <f>[7]ตารางสำรวจอายุลูกหนี้ฯ!K56</f>
        <v>0</v>
      </c>
      <c r="H15" s="9">
        <f>[7]ตารางสำรวจอายุลูกหนี้ฯ!M56</f>
        <v>0</v>
      </c>
      <c r="I15" s="9">
        <f>[7]ตารางสำรวจอายุลูกหนี้ฯ!O56</f>
        <v>0</v>
      </c>
      <c r="J15" s="9">
        <f>[7]ตารางสำรวจอายุลูกหนี้ฯ!Q56</f>
        <v>0</v>
      </c>
    </row>
    <row r="16" spans="1:10" x14ac:dyDescent="0.3">
      <c r="A16" s="7">
        <v>8</v>
      </c>
      <c r="B16" s="8" t="s">
        <v>29</v>
      </c>
      <c r="C16" s="9">
        <f t="shared" si="0"/>
        <v>0</v>
      </c>
      <c r="D16" s="9">
        <f>[7]ตารางสำรวจอายุลูกหนี้ฯ!E59</f>
        <v>0</v>
      </c>
      <c r="E16" s="9">
        <f>[7]ตารางสำรวจอายุลูกหนี้ฯ!G59</f>
        <v>0</v>
      </c>
      <c r="F16" s="9">
        <f>[7]ตารางสำรวจอายุลูกหนี้ฯ!I59</f>
        <v>0</v>
      </c>
      <c r="G16" s="9">
        <f>[7]ตารางสำรวจอายุลูกหนี้ฯ!K59</f>
        <v>0</v>
      </c>
      <c r="H16" s="9">
        <f>[7]ตารางสำรวจอายุลูกหนี้ฯ!M59</f>
        <v>0</v>
      </c>
      <c r="I16" s="9">
        <f>[7]ตารางสำรวจอายุลูกหนี้ฯ!O59</f>
        <v>0</v>
      </c>
      <c r="J16" s="9">
        <f>[7]ตารางสำรวจอายุลูกหนี้ฯ!Q59</f>
        <v>0</v>
      </c>
    </row>
    <row r="17" spans="1:10" x14ac:dyDescent="0.3">
      <c r="A17" s="7">
        <v>9</v>
      </c>
      <c r="B17" s="8" t="s">
        <v>30</v>
      </c>
      <c r="C17" s="9">
        <f t="shared" si="0"/>
        <v>0</v>
      </c>
      <c r="D17" s="9">
        <f>[7]ตารางสำรวจอายุลูกหนี้ฯ!E64</f>
        <v>0</v>
      </c>
      <c r="E17" s="9">
        <f>[7]ตารางสำรวจอายุลูกหนี้ฯ!G64</f>
        <v>0</v>
      </c>
      <c r="F17" s="9">
        <f>[7]ตารางสำรวจอายุลูกหนี้ฯ!I64</f>
        <v>0</v>
      </c>
      <c r="G17" s="9">
        <f>[7]ตารางสำรวจอายุลูกหนี้ฯ!K64</f>
        <v>0</v>
      </c>
      <c r="H17" s="9">
        <f>[7]ตารางสำรวจอายุลูกหนี้ฯ!M64</f>
        <v>0</v>
      </c>
      <c r="I17" s="9">
        <f>[7]ตารางสำรวจอายุลูกหนี้ฯ!O64</f>
        <v>0</v>
      </c>
      <c r="J17" s="9">
        <f>[7]ตารางสำรวจอายุลูกหนี้ฯ!Q64</f>
        <v>0</v>
      </c>
    </row>
    <row r="18" spans="1:10" x14ac:dyDescent="0.3">
      <c r="A18" s="17">
        <v>10</v>
      </c>
      <c r="B18" s="18" t="s">
        <v>33</v>
      </c>
      <c r="C18" s="19">
        <f t="shared" si="0"/>
        <v>0</v>
      </c>
      <c r="D18" s="19">
        <f>[7]ตารางสำรวจอายุลูกหนี้ฯ!E65</f>
        <v>0</v>
      </c>
      <c r="E18" s="19">
        <f>[7]ตารางสำรวจอายุลูกหนี้ฯ!G65</f>
        <v>0</v>
      </c>
      <c r="F18" s="19">
        <f>[7]ตารางสำรวจอายุลูกหนี้ฯ!I65</f>
        <v>0</v>
      </c>
      <c r="G18" s="19">
        <f>[7]ตารางสำรวจอายุลูกหนี้ฯ!K65</f>
        <v>0</v>
      </c>
      <c r="H18" s="19">
        <f>[7]ตารางสำรวจอายุลูกหนี้ฯ!M65</f>
        <v>0</v>
      </c>
      <c r="I18" s="19">
        <f>[7]ตารางสำรวจอายุลูกหนี้ฯ!O65</f>
        <v>0</v>
      </c>
      <c r="J18" s="19">
        <f>[7]ตารางสำรวจอายุลูกหนี้ฯ!Q65</f>
        <v>0</v>
      </c>
    </row>
    <row r="19" spans="1:10" x14ac:dyDescent="0.3">
      <c r="A19" s="17">
        <v>11</v>
      </c>
      <c r="B19" s="18" t="s">
        <v>34</v>
      </c>
      <c r="C19" s="19">
        <f t="shared" si="0"/>
        <v>0</v>
      </c>
      <c r="D19" s="19">
        <f>[7]ตารางสำรวจอายุลูกหนี้ฯ!E66</f>
        <v>0</v>
      </c>
      <c r="E19" s="19">
        <f>[7]ตารางสำรวจอายุลูกหนี้ฯ!G66</f>
        <v>0</v>
      </c>
      <c r="F19" s="19">
        <f>[7]ตารางสำรวจอายุลูกหนี้ฯ!I66</f>
        <v>0</v>
      </c>
      <c r="G19" s="19">
        <f>[7]ตารางสำรวจอายุลูกหนี้ฯ!K66</f>
        <v>0</v>
      </c>
      <c r="H19" s="19">
        <f>[7]ตารางสำรวจอายุลูกหนี้ฯ!M66</f>
        <v>0</v>
      </c>
      <c r="I19" s="19">
        <f>[7]ตารางสำรวจอายุลูกหนี้ฯ!O66</f>
        <v>0</v>
      </c>
      <c r="J19" s="19">
        <f>[7]ตารางสำรวจอายุลูกหนี้ฯ!Q66</f>
        <v>0</v>
      </c>
    </row>
    <row r="20" spans="1:10" ht="24" x14ac:dyDescent="0.55000000000000004">
      <c r="A20" s="17">
        <v>12</v>
      </c>
      <c r="B20" s="18" t="s">
        <v>35</v>
      </c>
      <c r="C20" s="19">
        <f t="shared" si="0"/>
        <v>0</v>
      </c>
      <c r="D20" s="19">
        <f>[7]ตารางสำรวจอายุลูกหนี้ฯ!E67</f>
        <v>0</v>
      </c>
      <c r="E20" s="19">
        <f>[7]ตารางสำรวจอายุลูกหนี้ฯ!G67</f>
        <v>0</v>
      </c>
      <c r="F20" s="19">
        <f>[7]ตารางสำรวจอายุลูกหนี้ฯ!I67</f>
        <v>0</v>
      </c>
      <c r="G20" s="19">
        <f>[7]ตารางสำรวจอายุลูกหนี้ฯ!K67</f>
        <v>0</v>
      </c>
      <c r="H20" s="19">
        <f>[7]ตารางสำรวจอายุลูกหนี้ฯ!M67</f>
        <v>0</v>
      </c>
      <c r="I20" s="19">
        <f>[7]ตารางสำรวจอายุลูกหนี้ฯ!O67</f>
        <v>0</v>
      </c>
      <c r="J20" s="19">
        <f>[7]ตารางสำรวจอายุลูกหนี้ฯ!Q67</f>
        <v>0</v>
      </c>
    </row>
    <row r="21" spans="1:10" ht="24.75" thickBot="1" x14ac:dyDescent="0.6">
      <c r="A21" s="10">
        <v>13</v>
      </c>
      <c r="B21" s="11" t="s">
        <v>31</v>
      </c>
      <c r="C21" s="12">
        <f t="shared" si="0"/>
        <v>667397.4</v>
      </c>
      <c r="D21" s="12">
        <f>[7]ตารางสำรวจอายุลูกหนี้ฯ!E68</f>
        <v>542719</v>
      </c>
      <c r="E21" s="12">
        <f>[7]ตารางสำรวจอายุลูกหนี้ฯ!G68</f>
        <v>99834.4</v>
      </c>
      <c r="F21" s="12">
        <f>[7]ตารางสำรวจอายุลูกหนี้ฯ!H68</f>
        <v>0</v>
      </c>
      <c r="G21" s="12">
        <f>[7]ตารางสำรวจอายุลูกหนี้ฯ!I68</f>
        <v>23739</v>
      </c>
      <c r="H21" s="12">
        <f>[7]ตารางสำรวจอายุลูกหนี้ฯ!J68</f>
        <v>0</v>
      </c>
      <c r="I21" s="12">
        <f>[7]ตารางสำรวจอายุลูกหนี้ฯ!K68</f>
        <v>1105</v>
      </c>
      <c r="J21" s="12">
        <f>[7]ตารางสำรวจอายุลูกหนี้ฯ!L68</f>
        <v>0</v>
      </c>
    </row>
    <row r="22" spans="1:10" ht="24.75" thickTop="1" x14ac:dyDescent="0.55000000000000004"/>
    <row r="23" spans="1:10" ht="24" x14ac:dyDescent="0.55000000000000004">
      <c r="G23" s="20"/>
      <c r="H23" s="48"/>
      <c r="I23" s="48"/>
      <c r="J23" s="48"/>
    </row>
    <row r="24" spans="1:10" ht="24" x14ac:dyDescent="0.55000000000000004">
      <c r="G24" s="20"/>
      <c r="H24" s="48"/>
      <c r="I24" s="48"/>
      <c r="J24" s="48"/>
    </row>
    <row r="25" spans="1:10" ht="24" x14ac:dyDescent="0.55000000000000004">
      <c r="H25" s="48"/>
      <c r="I25" s="48"/>
      <c r="J25" s="48"/>
    </row>
  </sheetData>
  <mergeCells count="12">
    <mergeCell ref="H23:J23"/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9CC6F-C883-41F8-A718-0D02797C34F4}">
  <dimension ref="A1:K25"/>
  <sheetViews>
    <sheetView topLeftCell="A7" workbookViewId="0">
      <selection activeCell="H22" sqref="H22"/>
    </sheetView>
  </sheetViews>
  <sheetFormatPr defaultColWidth="9" defaultRowHeight="20.25" x14ac:dyDescent="0.3"/>
  <cols>
    <col min="1" max="1" width="6.140625" style="1" customWidth="1"/>
    <col min="2" max="2" width="44.28515625" style="2" customWidth="1"/>
    <col min="3" max="3" width="19.85546875" style="2" customWidth="1"/>
    <col min="4" max="4" width="15.7109375" style="2" customWidth="1"/>
    <col min="5" max="10" width="14.28515625" style="2" customWidth="1"/>
    <col min="11" max="11" width="10.85546875" style="2" bestFit="1" customWidth="1"/>
    <col min="12" max="16384" width="9" style="2"/>
  </cols>
  <sheetData>
    <row r="1" spans="1:11" x14ac:dyDescent="0.3">
      <c r="I1" s="44"/>
      <c r="J1" s="44"/>
    </row>
    <row r="2" spans="1:11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x14ac:dyDescent="0.3">
      <c r="A3" s="45" t="s">
        <v>41</v>
      </c>
      <c r="B3" s="45"/>
      <c r="C3" s="45"/>
      <c r="D3" s="45"/>
      <c r="E3" s="45"/>
      <c r="F3" s="45"/>
      <c r="G3" s="45"/>
      <c r="H3" s="45"/>
      <c r="I3" s="45"/>
      <c r="J3" s="45"/>
    </row>
    <row r="4" spans="1:11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</row>
    <row r="5" spans="1:11" x14ac:dyDescent="0.3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1" s="3" customFormat="1" ht="24" customHeight="1" x14ac:dyDescent="0.3">
      <c r="A6" s="43" t="s">
        <v>4</v>
      </c>
      <c r="B6" s="43" t="s">
        <v>5</v>
      </c>
      <c r="C6" s="43" t="s">
        <v>49</v>
      </c>
      <c r="D6" s="43" t="s">
        <v>6</v>
      </c>
      <c r="E6" s="43"/>
      <c r="F6" s="43"/>
      <c r="G6" s="43"/>
      <c r="H6" s="43"/>
      <c r="I6" s="43"/>
      <c r="J6" s="43"/>
    </row>
    <row r="7" spans="1:11" s="3" customFormat="1" ht="36" x14ac:dyDescent="0.3">
      <c r="A7" s="43"/>
      <c r="B7" s="43"/>
      <c r="C7" s="43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1" s="6" customFormat="1" ht="30" x14ac:dyDescent="0.2">
      <c r="A8" s="43"/>
      <c r="B8" s="43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1" x14ac:dyDescent="0.3">
      <c r="A9" s="7">
        <v>1</v>
      </c>
      <c r="B9" s="8" t="s">
        <v>22</v>
      </c>
      <c r="C9" s="9">
        <f t="shared" ref="C9:C21" si="0">SUM(D9:J9)</f>
        <v>294100</v>
      </c>
      <c r="D9" s="9">
        <f>[8]ตารางสำรวจอายุลูกหนี้ฯ!E11</f>
        <v>63050</v>
      </c>
      <c r="E9" s="9">
        <f>[8]ตารางสำรวจอายุลูกหนี้ฯ!G11</f>
        <v>83150</v>
      </c>
      <c r="F9" s="9">
        <f>[8]ตารางสำรวจอายุลูกหนี้ฯ!I11</f>
        <v>57150</v>
      </c>
      <c r="G9" s="9">
        <f>[8]ตารางสำรวจอายุลูกหนี้ฯ!K11</f>
        <v>56300</v>
      </c>
      <c r="H9" s="9">
        <f>[8]ตารางสำรวจอายุลูกหนี้ฯ!M11</f>
        <v>34450</v>
      </c>
      <c r="I9" s="9">
        <f>[8]ตารางสำรวจอายุลูกหนี้ฯ!O11</f>
        <v>0</v>
      </c>
      <c r="J9" s="9">
        <f>[8]ตารางสำรวจอายุลูกหนี้ฯ!Q11</f>
        <v>0</v>
      </c>
      <c r="K9" s="22"/>
    </row>
    <row r="10" spans="1:11" x14ac:dyDescent="0.3">
      <c r="A10" s="7">
        <v>2</v>
      </c>
      <c r="B10" s="8" t="s">
        <v>23</v>
      </c>
      <c r="C10" s="9">
        <f t="shared" si="0"/>
        <v>11558522.670000002</v>
      </c>
      <c r="D10" s="9">
        <f>[8]ตารางสำรวจอายุลูกหนี้ฯ!E23</f>
        <v>3539030.15</v>
      </c>
      <c r="E10" s="9">
        <f>[8]ตารางสำรวจอายุลูกหนี้ฯ!G23</f>
        <v>904805</v>
      </c>
      <c r="F10" s="9">
        <f>[8]ตารางสำรวจอายุลูกหนี้ฯ!I23</f>
        <v>1312503.56</v>
      </c>
      <c r="G10" s="9">
        <f>[8]ตารางสำรวจอายุลูกหนี้ฯ!K23</f>
        <v>1025864.36</v>
      </c>
      <c r="H10" s="9">
        <f>[8]ตารางสำรวจอายุลูกหนี้ฯ!M23</f>
        <v>2269906.6</v>
      </c>
      <c r="I10" s="9">
        <f>[8]ตารางสำรวจอายุลูกหนี้ฯ!O23</f>
        <v>1882764</v>
      </c>
      <c r="J10" s="9">
        <f>[8]ตารางสำรวจอายุลูกหนี้ฯ!Q23</f>
        <v>623649</v>
      </c>
    </row>
    <row r="11" spans="1:11" x14ac:dyDescent="0.3">
      <c r="A11" s="7">
        <v>3</v>
      </c>
      <c r="B11" s="8" t="s">
        <v>24</v>
      </c>
      <c r="C11" s="9">
        <f t="shared" si="0"/>
        <v>5429193.7200000007</v>
      </c>
      <c r="D11" s="9">
        <f>[8]ตารางสำรวจอายุลูกหนี้ฯ!E34</f>
        <v>1755083.35</v>
      </c>
      <c r="E11" s="9">
        <f>[8]ตารางสำรวจอายุลูกหนี้ฯ!G34</f>
        <v>565249.31000000006</v>
      </c>
      <c r="F11" s="9">
        <f>[8]ตารางสำรวจอายุลูกหนี้ฯ!I34</f>
        <v>529118.35</v>
      </c>
      <c r="G11" s="9">
        <f>[8]ตารางสำรวจอายุลูกหนี้ฯ!K34</f>
        <v>532654.54</v>
      </c>
      <c r="H11" s="9">
        <f>[8]ตารางสำรวจอายุลูกหนี้ฯ!M34</f>
        <v>469956.22</v>
      </c>
      <c r="I11" s="9">
        <f>[8]ตารางสำรวจอายุลูกหนี้ฯ!O34</f>
        <v>527353.79</v>
      </c>
      <c r="J11" s="9">
        <f>[8]ตารางสำรวจอายุลูกหนี้ฯ!Q34</f>
        <v>1049778.1599999999</v>
      </c>
    </row>
    <row r="12" spans="1:11" x14ac:dyDescent="0.3">
      <c r="A12" s="7">
        <v>4</v>
      </c>
      <c r="B12" s="8" t="s">
        <v>25</v>
      </c>
      <c r="C12" s="9">
        <f t="shared" si="0"/>
        <v>5756706.54</v>
      </c>
      <c r="D12" s="9">
        <f>[8]ตารางสำรวจอายุลูกหนี้ฯ!E39</f>
        <v>1861396.75</v>
      </c>
      <c r="E12" s="9">
        <f>[8]ตารางสำรวจอายุลูกหนี้ฯ!G39</f>
        <v>1168806.73</v>
      </c>
      <c r="F12" s="9">
        <f>[8]ตารางสำรวจอายุลูกหนี้ฯ!I39</f>
        <v>555679.65</v>
      </c>
      <c r="G12" s="9">
        <f>[8]ตารางสำรวจอายุลูกหนี้ฯ!K39</f>
        <v>558467.29</v>
      </c>
      <c r="H12" s="9">
        <f>[8]ตารางสำรวจอายุลูกหนี้ฯ!M39</f>
        <v>560803.67999999993</v>
      </c>
      <c r="I12" s="9">
        <f>[8]ตารางสำรวจอายุลูกหนี้ฯ!O39</f>
        <v>964196</v>
      </c>
      <c r="J12" s="9">
        <f>[8]ตารางสำรวจอายุลูกหนี้ฯ!Q39</f>
        <v>87356.44</v>
      </c>
    </row>
    <row r="13" spans="1:11" x14ac:dyDescent="0.3">
      <c r="A13" s="7">
        <v>5</v>
      </c>
      <c r="B13" s="8" t="s">
        <v>26</v>
      </c>
      <c r="C13" s="9">
        <f t="shared" si="0"/>
        <v>1378183.28</v>
      </c>
      <c r="D13" s="9">
        <f>[8]ตารางสำรวจอายุลูกหนี้ฯ!E50</f>
        <v>138099.82</v>
      </c>
      <c r="E13" s="9">
        <f>[8]ตารางสำรวจอายุลูกหนี้ฯ!G50</f>
        <v>72380.820000000007</v>
      </c>
      <c r="F13" s="9">
        <f>[8]ตารางสำรวจอายุลูกหนี้ฯ!I50</f>
        <v>86885.82</v>
      </c>
      <c r="G13" s="9">
        <f>[8]ตารางสำรวจอายุลูกหนี้ฯ!K50</f>
        <v>190824.82</v>
      </c>
      <c r="H13" s="9">
        <f>[8]ตารางสำรวจอายุลูกหนี้ฯ!M50</f>
        <v>151488</v>
      </c>
      <c r="I13" s="9">
        <f>[8]ตารางสำรวจอายุลูกหนี้ฯ!O50</f>
        <v>738504</v>
      </c>
      <c r="J13" s="9">
        <f>[8]ตารางสำรวจอายุลูกหนี้ฯ!Q50</f>
        <v>0</v>
      </c>
    </row>
    <row r="14" spans="1:11" x14ac:dyDescent="0.3">
      <c r="A14" s="7">
        <v>6</v>
      </c>
      <c r="B14" s="8" t="s">
        <v>27</v>
      </c>
      <c r="C14" s="9">
        <f t="shared" si="0"/>
        <v>8402338.4100000001</v>
      </c>
      <c r="D14" s="9">
        <f>[8]ตารางสำรวจอายุลูกหนี้ฯ!E53</f>
        <v>2293926.4699999997</v>
      </c>
      <c r="E14" s="9">
        <f>[8]ตารางสำรวจอายุลูกหนี้ฯ!G53</f>
        <v>1622332.47</v>
      </c>
      <c r="F14" s="9">
        <f>[8]ตารางสำรวจอายุลูกหนี้ฯ!I53</f>
        <v>839110.47</v>
      </c>
      <c r="G14" s="9">
        <f>[8]ตารางสำรวจอายุลูกหนี้ฯ!K53</f>
        <v>1408818</v>
      </c>
      <c r="H14" s="9">
        <f>[8]ตารางสำรวจอายุลูกหนี้ฯ!M53</f>
        <v>1095293</v>
      </c>
      <c r="I14" s="9">
        <f>[8]ตารางสำรวจอายุลูกหนี้ฯ!O53</f>
        <v>434271</v>
      </c>
      <c r="J14" s="9">
        <f>[8]ตารางสำรวจอายุลูกหนี้ฯ!Q53</f>
        <v>708587</v>
      </c>
    </row>
    <row r="15" spans="1:11" x14ac:dyDescent="0.3">
      <c r="A15" s="7">
        <v>7</v>
      </c>
      <c r="B15" s="8" t="s">
        <v>28</v>
      </c>
      <c r="C15" s="9">
        <f t="shared" si="0"/>
        <v>93680</v>
      </c>
      <c r="D15" s="9">
        <f>[8]ตารางสำรวจอายุลูกหนี้ฯ!E56</f>
        <v>0</v>
      </c>
      <c r="E15" s="9">
        <f>[8]ตารางสำรวจอายุลูกหนี้ฯ!G56</f>
        <v>0</v>
      </c>
      <c r="F15" s="9">
        <f>[8]ตารางสำรวจอายุลูกหนี้ฯ!I56</f>
        <v>6426</v>
      </c>
      <c r="G15" s="9">
        <f>[8]ตารางสำรวจอายุลูกหนี้ฯ!K56</f>
        <v>0</v>
      </c>
      <c r="H15" s="9">
        <f>[8]ตารางสำรวจอายุลูกหนี้ฯ!M56</f>
        <v>2382</v>
      </c>
      <c r="I15" s="9">
        <f>[8]ตารางสำรวจอายุลูกหนี้ฯ!O56</f>
        <v>54732</v>
      </c>
      <c r="J15" s="9">
        <f>[8]ตารางสำรวจอายุลูกหนี้ฯ!Q56</f>
        <v>30140</v>
      </c>
    </row>
    <row r="16" spans="1:11" x14ac:dyDescent="0.3">
      <c r="A16" s="7">
        <v>8</v>
      </c>
      <c r="B16" s="8" t="s">
        <v>29</v>
      </c>
      <c r="C16" s="9">
        <f t="shared" si="0"/>
        <v>1485887</v>
      </c>
      <c r="D16" s="9">
        <f>[8]ตารางสำรวจอายุลูกหนี้ฯ!E59</f>
        <v>160162</v>
      </c>
      <c r="E16" s="9">
        <f>[8]ตารางสำรวจอายุลูกหนี้ฯ!G59</f>
        <v>126516</v>
      </c>
      <c r="F16" s="9">
        <f>[8]ตารางสำรวจอายุลูกหนี้ฯ!I59</f>
        <v>157207</v>
      </c>
      <c r="G16" s="9">
        <f>[8]ตารางสำรวจอายุลูกหนี้ฯ!K59</f>
        <v>225052</v>
      </c>
      <c r="H16" s="9">
        <f>[8]ตารางสำรวจอายุลูกหนี้ฯ!M59</f>
        <v>92334</v>
      </c>
      <c r="I16" s="9">
        <f>[8]ตารางสำรวจอายุลูกหนี้ฯ!O59</f>
        <v>483029</v>
      </c>
      <c r="J16" s="9">
        <f>[8]ตารางสำรวจอายุลูกหนี้ฯ!Q59</f>
        <v>241587</v>
      </c>
    </row>
    <row r="17" spans="1:10" x14ac:dyDescent="0.3">
      <c r="A17" s="7">
        <v>9</v>
      </c>
      <c r="B17" s="8" t="s">
        <v>30</v>
      </c>
      <c r="C17" s="9">
        <f t="shared" si="0"/>
        <v>1248531.6099999999</v>
      </c>
      <c r="D17" s="9">
        <f>[8]ตารางสำรวจอายุลูกหนี้ฯ!E64</f>
        <v>299098.46999999997</v>
      </c>
      <c r="E17" s="9">
        <f>[8]ตารางสำรวจอายุลูกหนี้ฯ!G64</f>
        <v>136698</v>
      </c>
      <c r="F17" s="9">
        <f>[8]ตารางสำรวจอายุลูกหนี้ฯ!I64</f>
        <v>93719</v>
      </c>
      <c r="G17" s="9">
        <f>[8]ตารางสำรวจอายุลูกหนี้ฯ!K64</f>
        <v>107515</v>
      </c>
      <c r="H17" s="9">
        <f>[8]ตารางสำรวจอายุลูกหนี้ฯ!M64</f>
        <v>360905.76</v>
      </c>
      <c r="I17" s="9">
        <f>[8]ตารางสำรวจอายุลูกหนี้ฯ!O64</f>
        <v>180006</v>
      </c>
      <c r="J17" s="9">
        <f>[8]ตารางสำรวจอายุลูกหนี้ฯ!Q64</f>
        <v>70589.38</v>
      </c>
    </row>
    <row r="18" spans="1:10" x14ac:dyDescent="0.3">
      <c r="A18" s="17">
        <v>10</v>
      </c>
      <c r="B18" s="18" t="s">
        <v>33</v>
      </c>
      <c r="C18" s="19">
        <f t="shared" si="0"/>
        <v>0</v>
      </c>
      <c r="D18" s="19">
        <f>[8]ตารางสำรวจอายุลูกหนี้ฯ!E65</f>
        <v>0</v>
      </c>
      <c r="E18" s="19">
        <f>[8]ตารางสำรวจอายุลูกหนี้ฯ!G65</f>
        <v>0</v>
      </c>
      <c r="F18" s="9">
        <f>[8]ตารางสำรวจอายุลูกหนี้ฯ!I65</f>
        <v>0</v>
      </c>
      <c r="G18" s="9">
        <f>[8]ตารางสำรวจอายุลูกหนี้ฯ!K65</f>
        <v>0</v>
      </c>
      <c r="H18" s="9">
        <f>[8]ตารางสำรวจอายุลูกหนี้ฯ!M65</f>
        <v>0</v>
      </c>
      <c r="I18" s="9">
        <f>[8]ตารางสำรวจอายุลูกหนี้ฯ!O65</f>
        <v>0</v>
      </c>
      <c r="J18" s="9">
        <f>[8]ตารางสำรวจอายุลูกหนี้ฯ!Q65</f>
        <v>0</v>
      </c>
    </row>
    <row r="19" spans="1:10" x14ac:dyDescent="0.3">
      <c r="A19" s="17">
        <v>11</v>
      </c>
      <c r="B19" s="18" t="s">
        <v>34</v>
      </c>
      <c r="C19" s="19">
        <f t="shared" si="0"/>
        <v>2021188</v>
      </c>
      <c r="D19" s="19">
        <f>[8]ตารางสำรวจอายุลูกหนี้ฯ!E66</f>
        <v>82445</v>
      </c>
      <c r="E19" s="19">
        <f>[8]ตารางสำรวจอายุลูกหนี้ฯ!G66</f>
        <v>82445</v>
      </c>
      <c r="F19" s="9">
        <f>[8]ตารางสำรวจอายุลูกหนี้ฯ!I66</f>
        <v>82445</v>
      </c>
      <c r="G19" s="9">
        <f>[8]ตารางสำรวจอายุลูกหนี้ฯ!K66</f>
        <v>878510</v>
      </c>
      <c r="H19" s="9">
        <f>[8]ตารางสำรวจอายุลูกหนี้ฯ!M66</f>
        <v>578356</v>
      </c>
      <c r="I19" s="9">
        <f>[8]ตารางสำรวจอายุลูกหนี้ฯ!O66</f>
        <v>295867</v>
      </c>
      <c r="J19" s="9">
        <f>[8]ตารางสำรวจอายุลูกหนี้ฯ!Q66</f>
        <v>21120</v>
      </c>
    </row>
    <row r="20" spans="1:10" x14ac:dyDescent="0.3">
      <c r="A20" s="17">
        <v>12</v>
      </c>
      <c r="B20" s="18" t="s">
        <v>35</v>
      </c>
      <c r="C20" s="19">
        <f t="shared" si="0"/>
        <v>0</v>
      </c>
      <c r="D20" s="19">
        <f>[8]ตารางสำรวจอายุลูกหนี้ฯ!E67</f>
        <v>0</v>
      </c>
      <c r="E20" s="19">
        <f>[8]ตารางสำรวจอายุลูกหนี้ฯ!G67</f>
        <v>0</v>
      </c>
      <c r="F20" s="9">
        <f>[8]ตารางสำรวจอายุลูกหนี้ฯ!I67</f>
        <v>0</v>
      </c>
      <c r="G20" s="9">
        <f>[8]ตารางสำรวจอายุลูกหนี้ฯ!K67</f>
        <v>0</v>
      </c>
      <c r="H20" s="9">
        <f>[8]ตารางสำรวจอายุลูกหนี้ฯ!M67</f>
        <v>0</v>
      </c>
      <c r="I20" s="9">
        <f>[8]ตารางสำรวจอายุลูกหนี้ฯ!O67</f>
        <v>0</v>
      </c>
      <c r="J20" s="9">
        <f>[8]ตารางสำรวจอายุลูกหนี้ฯ!Q67</f>
        <v>0</v>
      </c>
    </row>
    <row r="21" spans="1:10" ht="21" thickBot="1" x14ac:dyDescent="0.35">
      <c r="A21" s="10">
        <v>13</v>
      </c>
      <c r="B21" s="11" t="s">
        <v>31</v>
      </c>
      <c r="C21" s="12">
        <f t="shared" si="0"/>
        <v>37668331.229999989</v>
      </c>
      <c r="D21" s="12">
        <f>[8]ตารางสำรวจอายุลูกหนี้ฯ!E68</f>
        <v>10192292.01</v>
      </c>
      <c r="E21" s="12">
        <f>[8]ตารางสำรวจอายุลูกหนี้ฯ!G68</f>
        <v>4762383.33</v>
      </c>
      <c r="F21" s="23">
        <f>[8]ตารางสำรวจอายุลูกหนี้ฯ!I68</f>
        <v>3720244.8499999996</v>
      </c>
      <c r="G21" s="12">
        <f>[8]ตารางสำรวจอายุลูกหนี้ฯ!K68</f>
        <v>4984006.01</v>
      </c>
      <c r="H21" s="12">
        <f>[8]ตารางสำรวจอายุลูกหนี้ฯ!M68</f>
        <v>5615875.2599999998</v>
      </c>
      <c r="I21" s="12">
        <f>[8]ตารางสำรวจอายุลูกหนี้ฯ!O68</f>
        <v>5560722.79</v>
      </c>
      <c r="J21" s="12">
        <f>[8]ตารางสำรวจอายุลูกหนี้ฯ!Q68</f>
        <v>2832806.9799999995</v>
      </c>
    </row>
    <row r="22" spans="1:10" ht="21" thickTop="1" x14ac:dyDescent="0.3">
      <c r="E22" s="22"/>
    </row>
    <row r="24" spans="1:10" ht="24" x14ac:dyDescent="0.55000000000000004">
      <c r="G24" s="13"/>
    </row>
    <row r="25" spans="1:10" ht="24" x14ac:dyDescent="0.55000000000000004">
      <c r="G25" s="13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8DEC-08C2-46A0-B41E-05D31B2A349A}">
  <dimension ref="A1:J22"/>
  <sheetViews>
    <sheetView topLeftCell="A7" workbookViewId="0">
      <selection activeCell="M14" sqref="M14"/>
    </sheetView>
  </sheetViews>
  <sheetFormatPr defaultColWidth="9" defaultRowHeight="20.25" x14ac:dyDescent="0.3"/>
  <cols>
    <col min="1" max="1" width="6.140625" style="1" customWidth="1"/>
    <col min="2" max="2" width="44.42578125" style="2" customWidth="1"/>
    <col min="3" max="3" width="21.140625" style="2" customWidth="1"/>
    <col min="4" max="4" width="13.85546875" style="2" customWidth="1"/>
    <col min="5" max="5" width="14.5703125" style="2" customWidth="1"/>
    <col min="6" max="10" width="12.28515625" style="2" customWidth="1"/>
    <col min="11" max="16384" width="9" style="2"/>
  </cols>
  <sheetData>
    <row r="1" spans="1:10" x14ac:dyDescent="0.3">
      <c r="I1" s="44"/>
      <c r="J1" s="44"/>
    </row>
    <row r="2" spans="1:10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45" t="s">
        <v>42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3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ht="24" customHeight="1" x14ac:dyDescent="0.3">
      <c r="A6" s="43" t="s">
        <v>4</v>
      </c>
      <c r="B6" s="43" t="s">
        <v>5</v>
      </c>
      <c r="C6" s="43" t="s">
        <v>49</v>
      </c>
      <c r="D6" s="43" t="s">
        <v>6</v>
      </c>
      <c r="E6" s="43"/>
      <c r="F6" s="43"/>
      <c r="G6" s="43"/>
      <c r="H6" s="43"/>
      <c r="I6" s="43"/>
      <c r="J6" s="43"/>
    </row>
    <row r="7" spans="1:10" s="3" customFormat="1" ht="36" x14ac:dyDescent="0.3">
      <c r="A7" s="43"/>
      <c r="B7" s="43"/>
      <c r="C7" s="43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43"/>
      <c r="B8" s="43"/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25">
        <f t="shared" ref="C9:C17" si="0">SUM(D9:J9)</f>
        <v>36400</v>
      </c>
      <c r="D9" s="25">
        <f>[9]ตารางสำรวจอายุลูกหนี้ฯ!E11</f>
        <v>36400</v>
      </c>
      <c r="E9" s="25">
        <f>[9]ตารางสำรวจอายุลูกหนี้ฯ!G11</f>
        <v>0</v>
      </c>
      <c r="F9" s="25">
        <f>[9]ตารางสำรวจอายุลูกหนี้ฯ!I11</f>
        <v>0</v>
      </c>
      <c r="G9" s="25">
        <f>[9]ตารางสำรวจอายุลูกหนี้ฯ!K11</f>
        <v>0</v>
      </c>
      <c r="H9" s="25">
        <f>[9]ตารางสำรวจอายุลูกหนี้ฯ!M11</f>
        <v>0</v>
      </c>
      <c r="I9" s="25">
        <f>[9]ตารางสำรวจอายุลูกหนี้ฯ!O11</f>
        <v>0</v>
      </c>
      <c r="J9" s="25">
        <f>[9]ตารางสำรวจอายุลูกหนี้ฯ!Q11</f>
        <v>0</v>
      </c>
    </row>
    <row r="10" spans="1:10" x14ac:dyDescent="0.3">
      <c r="A10" s="7">
        <v>2</v>
      </c>
      <c r="B10" s="8" t="s">
        <v>23</v>
      </c>
      <c r="C10" s="25">
        <f t="shared" si="0"/>
        <v>259037</v>
      </c>
      <c r="D10" s="25">
        <f>[9]ตารางสำรวจอายุลูกหนี้ฯ!E23</f>
        <v>106424</v>
      </c>
      <c r="E10" s="25">
        <f>[9]ตารางสำรวจอายุลูกหนี้ฯ!G23</f>
        <v>152613</v>
      </c>
      <c r="F10" s="25">
        <f>[9]ตารางสำรวจอายุลูกหนี้ฯ!I23</f>
        <v>0</v>
      </c>
      <c r="G10" s="25">
        <f>[9]ตารางสำรวจอายุลูกหนี้ฯ!K23</f>
        <v>0</v>
      </c>
      <c r="H10" s="25">
        <f>[9]ตารางสำรวจอายุลูกหนี้ฯ!M23</f>
        <v>0</v>
      </c>
      <c r="I10" s="25">
        <f>[9]ตารางสำรวจอายุลูกหนี้ฯ!O23</f>
        <v>0</v>
      </c>
      <c r="J10" s="25">
        <f>[9]ตารางสำรวจอายุลูกหนี้ฯ!Q23</f>
        <v>0</v>
      </c>
    </row>
    <row r="11" spans="1:10" x14ac:dyDescent="0.3">
      <c r="A11" s="7">
        <v>3</v>
      </c>
      <c r="B11" s="8" t="s">
        <v>24</v>
      </c>
      <c r="C11" s="25">
        <f t="shared" si="0"/>
        <v>228388.51</v>
      </c>
      <c r="D11" s="25">
        <f>[9]ตารางสำรวจอายุลูกหนี้ฯ!E34</f>
        <v>184229</v>
      </c>
      <c r="E11" s="25">
        <f>[9]ตารางสำรวจอายุลูกหนี้ฯ!G34</f>
        <v>41779</v>
      </c>
      <c r="F11" s="25">
        <f>[9]ตารางสำรวจอายุลูกหนี้ฯ!I34</f>
        <v>2380.5100000000002</v>
      </c>
      <c r="G11" s="25">
        <f>[9]ตารางสำรวจอายุลูกหนี้ฯ!K34</f>
        <v>0</v>
      </c>
      <c r="H11" s="25">
        <f>[9]ตารางสำรวจอายุลูกหนี้ฯ!M34</f>
        <v>0</v>
      </c>
      <c r="I11" s="25">
        <f>[9]ตารางสำรวจอายุลูกหนี้ฯ!O34</f>
        <v>0</v>
      </c>
      <c r="J11" s="25">
        <f>[9]ตารางสำรวจอายุลูกหนี้ฯ!Q34</f>
        <v>0</v>
      </c>
    </row>
    <row r="12" spans="1:10" x14ac:dyDescent="0.3">
      <c r="A12" s="7">
        <v>4</v>
      </c>
      <c r="B12" s="8" t="s">
        <v>25</v>
      </c>
      <c r="C12" s="25">
        <f t="shared" si="0"/>
        <v>10198</v>
      </c>
      <c r="D12" s="25">
        <f>[9]ตารางสำรวจอายุลูกหนี้ฯ!E39</f>
        <v>10198</v>
      </c>
      <c r="E12" s="25">
        <f>[9]ตารางสำรวจอายุลูกหนี้ฯ!G39</f>
        <v>0</v>
      </c>
      <c r="F12" s="25">
        <f>[9]ตารางสำรวจอายุลูกหนี้ฯ!I39</f>
        <v>0</v>
      </c>
      <c r="G12" s="25">
        <f>[9]ตารางสำรวจอายุลูกหนี้ฯ!K39</f>
        <v>0</v>
      </c>
      <c r="H12" s="25">
        <f>[9]ตารางสำรวจอายุลูกหนี้ฯ!M39</f>
        <v>0</v>
      </c>
      <c r="I12" s="25">
        <f>[9]ตารางสำรวจอายุลูกหนี้ฯ!O39</f>
        <v>0</v>
      </c>
      <c r="J12" s="25">
        <f>[9]ตารางสำรวจอายุลูกหนี้ฯ!Q39</f>
        <v>0</v>
      </c>
    </row>
    <row r="13" spans="1:10" x14ac:dyDescent="0.3">
      <c r="A13" s="7">
        <v>5</v>
      </c>
      <c r="B13" s="8" t="s">
        <v>26</v>
      </c>
      <c r="C13" s="25">
        <f t="shared" si="0"/>
        <v>106262</v>
      </c>
      <c r="D13" s="25">
        <f>[9]ตารางสำรวจอายุลูกหนี้ฯ!E50</f>
        <v>1442</v>
      </c>
      <c r="E13" s="25">
        <f>[9]ตารางสำรวจอายุลูกหนี้ฯ!G50</f>
        <v>8896</v>
      </c>
      <c r="F13" s="25">
        <f>[9]ตารางสำรวจอายุลูกหนี้ฯ!I50</f>
        <v>10930</v>
      </c>
      <c r="G13" s="25">
        <f>[9]ตารางสำรวจอายุลูกหนี้ฯ!K50</f>
        <v>34600</v>
      </c>
      <c r="H13" s="25">
        <f>[9]ตารางสำรวจอายุลูกหนี้ฯ!M50</f>
        <v>50394</v>
      </c>
      <c r="I13" s="25">
        <f>[9]ตารางสำรวจอายุลูกหนี้ฯ!O50</f>
        <v>0</v>
      </c>
      <c r="J13" s="25">
        <f>[9]ตารางสำรวจอายุลูกหนี้ฯ!Q50</f>
        <v>0</v>
      </c>
    </row>
    <row r="14" spans="1:10" x14ac:dyDescent="0.3">
      <c r="A14" s="7">
        <v>6</v>
      </c>
      <c r="B14" s="8" t="s">
        <v>27</v>
      </c>
      <c r="C14" s="25">
        <f t="shared" si="0"/>
        <v>0</v>
      </c>
      <c r="D14" s="25">
        <f>[9]ตารางสำรวจอายุลูกหนี้ฯ!E53</f>
        <v>0</v>
      </c>
      <c r="E14" s="25">
        <f>[9]ตารางสำรวจอายุลูกหนี้ฯ!G53</f>
        <v>0</v>
      </c>
      <c r="F14" s="25">
        <f>[9]ตารางสำรวจอายุลูกหนี้ฯ!I53</f>
        <v>0</v>
      </c>
      <c r="G14" s="25">
        <f>[9]ตารางสำรวจอายุลูกหนี้ฯ!K53</f>
        <v>0</v>
      </c>
      <c r="H14" s="25">
        <f>[9]ตารางสำรวจอายุลูกหนี้ฯ!M53</f>
        <v>0</v>
      </c>
      <c r="I14" s="25">
        <f>[9]ตารางสำรวจอายุลูกหนี้ฯ!O53</f>
        <v>0</v>
      </c>
      <c r="J14" s="25">
        <f>[9]ตารางสำรวจอายุลูกหนี้ฯ!Q53</f>
        <v>0</v>
      </c>
    </row>
    <row r="15" spans="1:10" x14ac:dyDescent="0.3">
      <c r="A15" s="7">
        <v>7</v>
      </c>
      <c r="B15" s="8" t="s">
        <v>28</v>
      </c>
      <c r="C15" s="25">
        <f t="shared" si="0"/>
        <v>0</v>
      </c>
      <c r="D15" s="25">
        <f>[9]ตารางสำรวจอายุลูกหนี้ฯ!E56</f>
        <v>0</v>
      </c>
      <c r="E15" s="25">
        <f>[9]ตารางสำรวจอายุลูกหนี้ฯ!G56</f>
        <v>0</v>
      </c>
      <c r="F15" s="25">
        <f>[9]ตารางสำรวจอายุลูกหนี้ฯ!I56</f>
        <v>0</v>
      </c>
      <c r="G15" s="25">
        <f>[9]ตารางสำรวจอายุลูกหนี้ฯ!K56</f>
        <v>0</v>
      </c>
      <c r="H15" s="25">
        <f>[9]ตารางสำรวจอายุลูกหนี้ฯ!M56</f>
        <v>0</v>
      </c>
      <c r="I15" s="25">
        <f>[9]ตารางสำรวจอายุลูกหนี้ฯ!O56</f>
        <v>0</v>
      </c>
      <c r="J15" s="25">
        <f>[9]ตารางสำรวจอายุลูกหนี้ฯ!Q56</f>
        <v>0</v>
      </c>
    </row>
    <row r="16" spans="1:10" x14ac:dyDescent="0.3">
      <c r="A16" s="7">
        <v>8</v>
      </c>
      <c r="B16" s="8" t="s">
        <v>29</v>
      </c>
      <c r="C16" s="25">
        <f t="shared" si="0"/>
        <v>165648</v>
      </c>
      <c r="D16" s="25">
        <f>[9]ตารางสำรวจอายุลูกหนี้ฯ!E59</f>
        <v>18529</v>
      </c>
      <c r="E16" s="25">
        <f>[9]ตารางสำรวจอายุลูกหนี้ฯ!G59</f>
        <v>46766</v>
      </c>
      <c r="F16" s="25">
        <f>[9]ตารางสำรวจอายุลูกหนี้ฯ!I59</f>
        <v>61719</v>
      </c>
      <c r="G16" s="25">
        <f>[9]ตารางสำรวจอายุลูกหนี้ฯ!K59</f>
        <v>38634</v>
      </c>
      <c r="H16" s="25">
        <f>[9]ตารางสำรวจอายุลูกหนี้ฯ!M59</f>
        <v>0</v>
      </c>
      <c r="I16" s="25">
        <f>[9]ตารางสำรวจอายุลูกหนี้ฯ!O59</f>
        <v>0</v>
      </c>
      <c r="J16" s="25">
        <f>[9]ตารางสำรวจอายุลูกหนี้ฯ!Q59</f>
        <v>0</v>
      </c>
    </row>
    <row r="17" spans="1:10" x14ac:dyDescent="0.3">
      <c r="A17" s="7">
        <v>9</v>
      </c>
      <c r="B17" s="8" t="s">
        <v>30</v>
      </c>
      <c r="C17" s="25">
        <f t="shared" si="0"/>
        <v>0</v>
      </c>
      <c r="D17" s="25">
        <f>[9]ตารางสำรวจอายุลูกหนี้ฯ!E64</f>
        <v>0</v>
      </c>
      <c r="E17" s="25">
        <f>[9]ตารางสำรวจอายุลูกหนี้ฯ!G64</f>
        <v>0</v>
      </c>
      <c r="F17" s="25">
        <f>[9]ตารางสำรวจอายุลูกหนี้ฯ!I64</f>
        <v>0</v>
      </c>
      <c r="G17" s="25">
        <f>[9]ตารางสำรวจอายุลูกหนี้ฯ!K64</f>
        <v>0</v>
      </c>
      <c r="H17" s="25">
        <f>[9]ตารางสำรวจอายุลูกหนี้ฯ!M64</f>
        <v>0</v>
      </c>
      <c r="I17" s="25">
        <f>[9]ตารางสำรวจอายุลูกหนี้ฯ!O64</f>
        <v>0</v>
      </c>
      <c r="J17" s="25">
        <f>[9]ตารางสำรวจอายุลูกหนี้ฯ!Q64</f>
        <v>0</v>
      </c>
    </row>
    <row r="18" spans="1:10" ht="21" thickBot="1" x14ac:dyDescent="0.35">
      <c r="A18" s="10">
        <v>10</v>
      </c>
      <c r="B18" s="11" t="s">
        <v>31</v>
      </c>
      <c r="C18" s="26">
        <f>SUM(D18:J18)</f>
        <v>805933.51</v>
      </c>
      <c r="D18" s="26">
        <f>[9]ตารางสำรวจอายุลูกหนี้ฯ!E65</f>
        <v>357222</v>
      </c>
      <c r="E18" s="26">
        <f>[9]ตารางสำรวจอายุลูกหนี้ฯ!G65</f>
        <v>250054</v>
      </c>
      <c r="F18" s="26">
        <f>[9]ตารางสำรวจอายุลูกหนี้ฯ!I65</f>
        <v>75029.509999999995</v>
      </c>
      <c r="G18" s="26">
        <f>[9]ตารางสำรวจอายุลูกหนี้ฯ!K65</f>
        <v>73234</v>
      </c>
      <c r="H18" s="26">
        <f>[9]ตารางสำรวจอายุลูกหนี้ฯ!M65</f>
        <v>50394</v>
      </c>
      <c r="I18" s="26">
        <f>[9]ตารางสำรวจอายุลูกหนี้ฯ!O65</f>
        <v>0</v>
      </c>
      <c r="J18" s="26">
        <f>[9]ตารางสำรวจอายุลูกหนี้ฯ!Q65</f>
        <v>0</v>
      </c>
    </row>
    <row r="19" spans="1:10" ht="21" thickTop="1" x14ac:dyDescent="0.3"/>
    <row r="21" spans="1:10" x14ac:dyDescent="0.3">
      <c r="G21" s="13"/>
    </row>
    <row r="22" spans="1:10" x14ac:dyDescent="0.3">
      <c r="G22" s="13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เลย</vt:lpstr>
      <vt:lpstr>เชียงคาน</vt:lpstr>
      <vt:lpstr>เอราวัณ</vt:lpstr>
      <vt:lpstr>ด่านซ้าย</vt:lpstr>
      <vt:lpstr>ท่าลี่</vt:lpstr>
      <vt:lpstr>นาแห้ว</vt:lpstr>
      <vt:lpstr>นาด้วง</vt:lpstr>
      <vt:lpstr>ปากชม</vt:lpstr>
      <vt:lpstr>ผาขาว</vt:lpstr>
      <vt:lpstr>ภูเรือ</vt:lpstr>
      <vt:lpstr>ภูกระดึง</vt:lpstr>
      <vt:lpstr>ภูหลวง</vt:lpstr>
      <vt:lpstr>วังสะพุง</vt:lpstr>
      <vt:lpstr>หนองหิน</vt:lpstr>
      <vt:lpstr>สรุปภาพรวมจังหวัดเลย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</dc:creator>
  <cp:lastModifiedBy>r8way</cp:lastModifiedBy>
  <dcterms:created xsi:type="dcterms:W3CDTF">2022-07-02T16:01:01Z</dcterms:created>
  <dcterms:modified xsi:type="dcterms:W3CDTF">2022-07-04T14:57:03Z</dcterms:modified>
</cp:coreProperties>
</file>